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m19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Table (2)" sheetId="7" r:id="rId2"/>
    <sheet name="EndmemberDefn" sheetId="6" r:id="rId3"/>
    <sheet name="Matrix" sheetId="1" r:id="rId4"/>
    <sheet name="NDBC NSTP6 timeseries data" sheetId="5" r:id="rId5"/>
    <sheet name="NDBC NSTP6 data UTC no water le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7" l="1"/>
  <c r="N41" i="7"/>
  <c r="N40" i="7"/>
  <c r="N39" i="7"/>
  <c r="N38" i="7"/>
  <c r="N37" i="7"/>
  <c r="N36" i="7"/>
  <c r="N35" i="7"/>
  <c r="N34" i="7"/>
  <c r="N33" i="7"/>
  <c r="Q32" i="7"/>
  <c r="P32" i="7"/>
  <c r="O32" i="7"/>
  <c r="J32" i="7"/>
  <c r="K32" i="7" s="1"/>
  <c r="H32" i="7"/>
  <c r="L32" i="7" s="1"/>
  <c r="Q31" i="7"/>
  <c r="P31" i="7"/>
  <c r="O31" i="7"/>
  <c r="J31" i="7"/>
  <c r="L31" i="7" s="1"/>
  <c r="H31" i="7"/>
  <c r="I31" i="7" s="1"/>
  <c r="Q30" i="7"/>
  <c r="P30" i="7"/>
  <c r="O30" i="7"/>
  <c r="J30" i="7"/>
  <c r="K30" i="7" s="1"/>
  <c r="H30" i="7"/>
  <c r="L30" i="7" s="1"/>
  <c r="Q29" i="7"/>
  <c r="P29" i="7"/>
  <c r="O29" i="7"/>
  <c r="J29" i="7"/>
  <c r="L29" i="7" s="1"/>
  <c r="H29" i="7"/>
  <c r="I29" i="7" s="1"/>
  <c r="Q28" i="7"/>
  <c r="P28" i="7"/>
  <c r="O28" i="7"/>
  <c r="J28" i="7"/>
  <c r="K28" i="7" s="1"/>
  <c r="H28" i="7"/>
  <c r="L28" i="7" s="1"/>
  <c r="Q27" i="7"/>
  <c r="P27" i="7"/>
  <c r="O27" i="7"/>
  <c r="J27" i="7"/>
  <c r="L27" i="7" s="1"/>
  <c r="H27" i="7"/>
  <c r="I27" i="7" s="1"/>
  <c r="Q26" i="7"/>
  <c r="P26" i="7"/>
  <c r="O26" i="7"/>
  <c r="J26" i="7"/>
  <c r="K26" i="7" s="1"/>
  <c r="M26" i="7" s="1"/>
  <c r="H26" i="7"/>
  <c r="I26" i="7" s="1"/>
  <c r="Q25" i="7"/>
  <c r="P25" i="7"/>
  <c r="O25" i="7"/>
  <c r="J25" i="7"/>
  <c r="L25" i="7" s="1"/>
  <c r="H25" i="7"/>
  <c r="I25" i="7" s="1"/>
  <c r="Q24" i="7"/>
  <c r="P24" i="7"/>
  <c r="O24" i="7"/>
  <c r="J24" i="7"/>
  <c r="K24" i="7" s="1"/>
  <c r="H24" i="7"/>
  <c r="L24" i="7" s="1"/>
  <c r="Q23" i="7"/>
  <c r="P23" i="7"/>
  <c r="O23" i="7"/>
  <c r="J23" i="7"/>
  <c r="L23" i="7" s="1"/>
  <c r="H23" i="7"/>
  <c r="I23" i="7" s="1"/>
  <c r="Q22" i="7"/>
  <c r="P22" i="7"/>
  <c r="O22" i="7"/>
  <c r="J22" i="7"/>
  <c r="K22" i="7" s="1"/>
  <c r="H22" i="7"/>
  <c r="L22" i="7" s="1"/>
  <c r="Q21" i="7"/>
  <c r="P21" i="7"/>
  <c r="O21" i="7"/>
  <c r="J21" i="7"/>
  <c r="L21" i="7" s="1"/>
  <c r="H21" i="7"/>
  <c r="I21" i="7" s="1"/>
  <c r="Q20" i="7"/>
  <c r="P20" i="7"/>
  <c r="O20" i="7"/>
  <c r="J20" i="7"/>
  <c r="K20" i="7" s="1"/>
  <c r="H20" i="7"/>
  <c r="L20" i="7" s="1"/>
  <c r="Q19" i="7"/>
  <c r="P19" i="7"/>
  <c r="O19" i="7"/>
  <c r="J19" i="7"/>
  <c r="L19" i="7" s="1"/>
  <c r="H19" i="7"/>
  <c r="I19" i="7" s="1"/>
  <c r="Q18" i="7"/>
  <c r="P18" i="7"/>
  <c r="O18" i="7"/>
  <c r="J18" i="7"/>
  <c r="K18" i="7" s="1"/>
  <c r="M18" i="7" s="1"/>
  <c r="H18" i="7"/>
  <c r="I18" i="7" s="1"/>
  <c r="Q17" i="7"/>
  <c r="P17" i="7"/>
  <c r="O17" i="7"/>
  <c r="J17" i="7"/>
  <c r="L17" i="7" s="1"/>
  <c r="H17" i="7"/>
  <c r="I17" i="7" s="1"/>
  <c r="Q16" i="7"/>
  <c r="P16" i="7"/>
  <c r="O16" i="7"/>
  <c r="J16" i="7"/>
  <c r="K16" i="7" s="1"/>
  <c r="H16" i="7"/>
  <c r="L16" i="7" s="1"/>
  <c r="Q15" i="7"/>
  <c r="P15" i="7"/>
  <c r="O15" i="7"/>
  <c r="J15" i="7"/>
  <c r="L15" i="7" s="1"/>
  <c r="H15" i="7"/>
  <c r="I15" i="7" s="1"/>
  <c r="Q14" i="7"/>
  <c r="P14" i="7"/>
  <c r="O14" i="7"/>
  <c r="J14" i="7"/>
  <c r="K14" i="7" s="1"/>
  <c r="H14" i="7"/>
  <c r="L14" i="7" s="1"/>
  <c r="Q13" i="7"/>
  <c r="P13" i="7"/>
  <c r="O13" i="7"/>
  <c r="J13" i="7"/>
  <c r="L13" i="7" s="1"/>
  <c r="H13" i="7"/>
  <c r="I13" i="7" s="1"/>
  <c r="Q12" i="7"/>
  <c r="P12" i="7"/>
  <c r="O12" i="7"/>
  <c r="J12" i="7"/>
  <c r="K12" i="7" s="1"/>
  <c r="H12" i="7"/>
  <c r="L12" i="7" s="1"/>
  <c r="Q11" i="7"/>
  <c r="P11" i="7"/>
  <c r="O11" i="7"/>
  <c r="J11" i="7"/>
  <c r="L11" i="7" s="1"/>
  <c r="H11" i="7"/>
  <c r="I11" i="7" s="1"/>
  <c r="Q10" i="7"/>
  <c r="P10" i="7"/>
  <c r="O10" i="7"/>
  <c r="J10" i="7"/>
  <c r="K10" i="7" s="1"/>
  <c r="H10" i="7"/>
  <c r="L10" i="7" s="1"/>
  <c r="Q9" i="7"/>
  <c r="P9" i="7"/>
  <c r="O9" i="7"/>
  <c r="J9" i="7"/>
  <c r="L9" i="7" s="1"/>
  <c r="H9" i="7"/>
  <c r="I9" i="7" s="1"/>
  <c r="Q8" i="7"/>
  <c r="P8" i="7"/>
  <c r="O8" i="7"/>
  <c r="L8" i="7"/>
  <c r="K8" i="7"/>
  <c r="M8" i="7" s="1"/>
  <c r="I8" i="7"/>
  <c r="Q7" i="7"/>
  <c r="P7" i="7"/>
  <c r="O7" i="7"/>
  <c r="L7" i="7"/>
  <c r="K7" i="7"/>
  <c r="M7" i="7" s="1"/>
  <c r="I7" i="7"/>
  <c r="Q6" i="7"/>
  <c r="P6" i="7"/>
  <c r="O6" i="7"/>
  <c r="L6" i="7"/>
  <c r="K6" i="7"/>
  <c r="M6" i="7" s="1"/>
  <c r="I6" i="7"/>
  <c r="Q5" i="7"/>
  <c r="P5" i="7"/>
  <c r="O5" i="7"/>
  <c r="J5" i="7"/>
  <c r="K5" i="7" s="1"/>
  <c r="H5" i="7"/>
  <c r="L5" i="7" s="1"/>
  <c r="Q4" i="7"/>
  <c r="P4" i="7"/>
  <c r="O4" i="7"/>
  <c r="J4" i="7"/>
  <c r="L4" i="7" s="1"/>
  <c r="H4" i="7"/>
  <c r="I4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Q3" i="7"/>
  <c r="P3" i="7"/>
  <c r="O3" i="7"/>
  <c r="J3" i="7"/>
  <c r="K3" i="7" s="1"/>
  <c r="H3" i="7"/>
  <c r="L3" i="7" s="1"/>
  <c r="M5" i="7" l="1"/>
  <c r="M16" i="7"/>
  <c r="L18" i="7"/>
  <c r="L26" i="7"/>
  <c r="I3" i="7"/>
  <c r="M3" i="7" s="1"/>
  <c r="K4" i="7"/>
  <c r="M4" i="7" s="1"/>
  <c r="I5" i="7"/>
  <c r="K9" i="7"/>
  <c r="M9" i="7" s="1"/>
  <c r="I10" i="7"/>
  <c r="M10" i="7" s="1"/>
  <c r="K11" i="7"/>
  <c r="M11" i="7" s="1"/>
  <c r="I12" i="7"/>
  <c r="M12" i="7" s="1"/>
  <c r="K13" i="7"/>
  <c r="M13" i="7" s="1"/>
  <c r="I14" i="7"/>
  <c r="M14" i="7" s="1"/>
  <c r="K15" i="7"/>
  <c r="M15" i="7" s="1"/>
  <c r="I16" i="7"/>
  <c r="K17" i="7"/>
  <c r="M17" i="7" s="1"/>
  <c r="K19" i="7"/>
  <c r="M19" i="7" s="1"/>
  <c r="I20" i="7"/>
  <c r="M20" i="7" s="1"/>
  <c r="K21" i="7"/>
  <c r="M21" i="7" s="1"/>
  <c r="I22" i="7"/>
  <c r="M22" i="7" s="1"/>
  <c r="K23" i="7"/>
  <c r="M23" i="7" s="1"/>
  <c r="I24" i="7"/>
  <c r="M24" i="7" s="1"/>
  <c r="K25" i="7"/>
  <c r="M25" i="7" s="1"/>
  <c r="K27" i="7"/>
  <c r="M27" i="7" s="1"/>
  <c r="I28" i="7"/>
  <c r="M28" i="7" s="1"/>
  <c r="K29" i="7"/>
  <c r="M29" i="7" s="1"/>
  <c r="I30" i="7"/>
  <c r="M30" i="7" s="1"/>
  <c r="K31" i="7"/>
  <c r="M31" i="7" s="1"/>
  <c r="I32" i="7"/>
  <c r="M32" i="7" s="1"/>
  <c r="O33" i="7"/>
  <c r="H3" i="2" l="1"/>
  <c r="I3" i="2" s="1"/>
  <c r="J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K6" i="2"/>
  <c r="K7" i="2"/>
  <c r="K8" i="2"/>
  <c r="I6" i="2"/>
  <c r="I7" i="2"/>
  <c r="I8" i="2"/>
  <c r="H4" i="2"/>
  <c r="I4" i="2" s="1"/>
  <c r="H5" i="2"/>
  <c r="I5" i="2" s="1"/>
  <c r="I25" i="5"/>
  <c r="K25" i="5"/>
  <c r="O3" i="2"/>
  <c r="E15" i="1" l="1"/>
  <c r="E14" i="1"/>
  <c r="Q32" i="2" l="1"/>
  <c r="Q31" i="2"/>
  <c r="P32" i="2"/>
  <c r="P31" i="2"/>
  <c r="O32" i="2"/>
  <c r="O31" i="2"/>
  <c r="J32" i="2"/>
  <c r="K32" i="2" s="1"/>
  <c r="H32" i="2"/>
  <c r="I32" i="2" s="1"/>
  <c r="J31" i="2"/>
  <c r="K31" i="2" s="1"/>
  <c r="H31" i="2"/>
  <c r="I31" i="2" s="1"/>
  <c r="L600" i="5"/>
  <c r="M600" i="5"/>
  <c r="K600" i="5"/>
  <c r="I600" i="5"/>
  <c r="M588" i="5"/>
  <c r="L588" i="5"/>
  <c r="K588" i="5"/>
  <c r="I588" i="5"/>
  <c r="L32" i="2" l="1"/>
  <c r="L31" i="2"/>
  <c r="Q29" i="2"/>
  <c r="O29" i="2"/>
  <c r="Q27" i="2"/>
  <c r="O27" i="2"/>
  <c r="J30" i="2"/>
  <c r="K30" i="2" s="1"/>
  <c r="H30" i="2"/>
  <c r="J29" i="2"/>
  <c r="K29" i="2" s="1"/>
  <c r="H29" i="2"/>
  <c r="I29" i="2" s="1"/>
  <c r="J28" i="2"/>
  <c r="K28" i="2" s="1"/>
  <c r="H28" i="2"/>
  <c r="J27" i="2"/>
  <c r="K27" i="2" s="1"/>
  <c r="H27" i="2"/>
  <c r="I27" i="2" s="1"/>
  <c r="M570" i="5"/>
  <c r="L570" i="5"/>
  <c r="K570" i="5"/>
  <c r="I570" i="5"/>
  <c r="M549" i="5"/>
  <c r="L549" i="5"/>
  <c r="P29" i="2" s="1"/>
  <c r="K549" i="5"/>
  <c r="I549" i="5"/>
  <c r="M536" i="5"/>
  <c r="Q28" i="2" s="1"/>
  <c r="L536" i="5"/>
  <c r="P28" i="2" s="1"/>
  <c r="K536" i="5"/>
  <c r="O28" i="2" s="1"/>
  <c r="I536" i="5"/>
  <c r="M522" i="5"/>
  <c r="L522" i="5"/>
  <c r="P27" i="2" s="1"/>
  <c r="K522" i="5"/>
  <c r="I522" i="5"/>
  <c r="L28" i="2" l="1"/>
  <c r="I28" i="2"/>
  <c r="L30" i="2"/>
  <c r="I30" i="2"/>
  <c r="L29" i="2"/>
  <c r="L27" i="2"/>
  <c r="O30" i="2"/>
  <c r="P30" i="2"/>
  <c r="Q30" i="2"/>
  <c r="Q26" i="2"/>
  <c r="P26" i="2"/>
  <c r="O26" i="2"/>
  <c r="J26" i="2"/>
  <c r="K26" i="2" s="1"/>
  <c r="H26" i="2"/>
  <c r="I26" i="2" s="1"/>
  <c r="K506" i="5"/>
  <c r="I506" i="5"/>
  <c r="M506" i="5"/>
  <c r="L506" i="5"/>
  <c r="Q25" i="2"/>
  <c r="P25" i="2"/>
  <c r="M493" i="5"/>
  <c r="L493" i="5"/>
  <c r="K493" i="5"/>
  <c r="O25" i="2" s="1"/>
  <c r="I493" i="5"/>
  <c r="J25" i="2"/>
  <c r="K25" i="2" s="1"/>
  <c r="H25" i="2"/>
  <c r="I25" i="2" s="1"/>
  <c r="Q24" i="2"/>
  <c r="J24" i="2"/>
  <c r="K24" i="2" s="1"/>
  <c r="H24" i="2"/>
  <c r="I24" i="2" s="1"/>
  <c r="M480" i="5"/>
  <c r="L480" i="5"/>
  <c r="P24" i="2" s="1"/>
  <c r="K480" i="5"/>
  <c r="O24" i="2" s="1"/>
  <c r="I480" i="5"/>
  <c r="J23" i="2"/>
  <c r="K23" i="2" s="1"/>
  <c r="H23" i="2"/>
  <c r="I23" i="2" s="1"/>
  <c r="M465" i="5"/>
  <c r="Q23" i="2" s="1"/>
  <c r="L465" i="5"/>
  <c r="P23" i="2" s="1"/>
  <c r="K465" i="5"/>
  <c r="O23" i="2" s="1"/>
  <c r="I465" i="5"/>
  <c r="O22" i="2"/>
  <c r="J22" i="2"/>
  <c r="K22" i="2" s="1"/>
  <c r="H22" i="2"/>
  <c r="I22" i="2" s="1"/>
  <c r="M448" i="5"/>
  <c r="Q22" i="2" s="1"/>
  <c r="L448" i="5"/>
  <c r="P22" i="2" s="1"/>
  <c r="K448" i="5"/>
  <c r="I448" i="5"/>
  <c r="P21" i="2"/>
  <c r="J21" i="2"/>
  <c r="K21" i="2" s="1"/>
  <c r="H21" i="2"/>
  <c r="I21" i="2" s="1"/>
  <c r="M430" i="5"/>
  <c r="Q21" i="2" s="1"/>
  <c r="L430" i="5"/>
  <c r="K430" i="5"/>
  <c r="O21" i="2" s="1"/>
  <c r="I430" i="5"/>
  <c r="Q20" i="2"/>
  <c r="J20" i="2"/>
  <c r="K20" i="2" s="1"/>
  <c r="H20" i="2"/>
  <c r="I20" i="2" s="1"/>
  <c r="M403" i="5"/>
  <c r="L403" i="5"/>
  <c r="P20" i="2" s="1"/>
  <c r="K403" i="5"/>
  <c r="O20" i="2" s="1"/>
  <c r="I403" i="5"/>
  <c r="J19" i="2"/>
  <c r="K19" i="2" s="1"/>
  <c r="H19" i="2"/>
  <c r="I19" i="2" s="1"/>
  <c r="M390" i="5"/>
  <c r="Q19" i="2" s="1"/>
  <c r="L390" i="5"/>
  <c r="P19" i="2" s="1"/>
  <c r="K390" i="5"/>
  <c r="O19" i="2" s="1"/>
  <c r="I390" i="5"/>
  <c r="O18" i="2"/>
  <c r="J18" i="2"/>
  <c r="K18" i="2" s="1"/>
  <c r="H18" i="2"/>
  <c r="I18" i="2" s="1"/>
  <c r="M366" i="5"/>
  <c r="Q18" i="2" s="1"/>
  <c r="L366" i="5"/>
  <c r="P18" i="2" s="1"/>
  <c r="K366" i="5"/>
  <c r="I366" i="5"/>
  <c r="J17" i="2"/>
  <c r="K17" i="2" s="1"/>
  <c r="H17" i="2"/>
  <c r="I17" i="2" s="1"/>
  <c r="M337" i="5"/>
  <c r="Q17" i="2" s="1"/>
  <c r="L337" i="5"/>
  <c r="P17" i="2" s="1"/>
  <c r="K337" i="5"/>
  <c r="O17" i="2" s="1"/>
  <c r="I337" i="5"/>
  <c r="L21" i="2" l="1"/>
  <c r="L25" i="2"/>
  <c r="L26" i="2"/>
  <c r="L24" i="2"/>
  <c r="L23" i="2"/>
  <c r="L22" i="2"/>
  <c r="L20" i="2"/>
  <c r="L19" i="2"/>
  <c r="L18" i="2"/>
  <c r="L17" i="2"/>
  <c r="J16" i="2" l="1"/>
  <c r="K16" i="2" s="1"/>
  <c r="H16" i="2"/>
  <c r="I16" i="2" s="1"/>
  <c r="M307" i="5"/>
  <c r="Q16" i="2" s="1"/>
  <c r="L307" i="5"/>
  <c r="P16" i="2" s="1"/>
  <c r="K307" i="5"/>
  <c r="O16" i="2" s="1"/>
  <c r="I307" i="5"/>
  <c r="J15" i="2"/>
  <c r="K15" i="2" s="1"/>
  <c r="H15" i="2"/>
  <c r="I15" i="2" s="1"/>
  <c r="L281" i="5"/>
  <c r="P15" i="2" s="1"/>
  <c r="M281" i="5"/>
  <c r="Q15" i="2" s="1"/>
  <c r="K281" i="5"/>
  <c r="O15" i="2" s="1"/>
  <c r="I281" i="5"/>
  <c r="L15" i="2" l="1"/>
  <c r="L16" i="2"/>
  <c r="J14" i="2"/>
  <c r="K14" i="2" s="1"/>
  <c r="H14" i="2"/>
  <c r="I14" i="2" s="1"/>
  <c r="J13" i="2"/>
  <c r="K13" i="2" s="1"/>
  <c r="H13" i="2"/>
  <c r="I13" i="2" s="1"/>
  <c r="J12" i="2"/>
  <c r="K12" i="2" s="1"/>
  <c r="H12" i="2"/>
  <c r="I12" i="2" s="1"/>
  <c r="M257" i="5"/>
  <c r="Q14" i="2" s="1"/>
  <c r="L257" i="5"/>
  <c r="P14" i="2" s="1"/>
  <c r="K257" i="5"/>
  <c r="O14" i="2" s="1"/>
  <c r="I257" i="5"/>
  <c r="M237" i="5"/>
  <c r="Q13" i="2" s="1"/>
  <c r="L237" i="5"/>
  <c r="P13" i="2" s="1"/>
  <c r="K237" i="5"/>
  <c r="O13" i="2" s="1"/>
  <c r="I237" i="5"/>
  <c r="M216" i="5"/>
  <c r="Q12" i="2" s="1"/>
  <c r="L216" i="5"/>
  <c r="P12" i="2" s="1"/>
  <c r="K216" i="5"/>
  <c r="O12" i="2" s="1"/>
  <c r="I216" i="5"/>
  <c r="L12" i="2" l="1"/>
  <c r="L14" i="2"/>
  <c r="L13" i="2"/>
  <c r="J11" i="2"/>
  <c r="K11" i="2" s="1"/>
  <c r="H11" i="2"/>
  <c r="I11" i="2" s="1"/>
  <c r="M190" i="5"/>
  <c r="Q11" i="2" s="1"/>
  <c r="L190" i="5"/>
  <c r="P11" i="2" s="1"/>
  <c r="K190" i="5"/>
  <c r="O11" i="2" s="1"/>
  <c r="I190" i="5"/>
  <c r="L11" i="2" l="1"/>
  <c r="M168" i="5"/>
  <c r="Q10" i="2" s="1"/>
  <c r="L168" i="5"/>
  <c r="P10" i="2" s="1"/>
  <c r="K168" i="5"/>
  <c r="O10" i="2" s="1"/>
  <c r="I168" i="5"/>
  <c r="J10" i="2"/>
  <c r="K10" i="2" s="1"/>
  <c r="H10" i="2"/>
  <c r="I10" i="2" s="1"/>
  <c r="J9" i="2"/>
  <c r="K9" i="2" s="1"/>
  <c r="H9" i="2"/>
  <c r="I9" i="2" s="1"/>
  <c r="M144" i="5"/>
  <c r="Q9" i="2" s="1"/>
  <c r="L144" i="5"/>
  <c r="P9" i="2" s="1"/>
  <c r="K144" i="5"/>
  <c r="O9" i="2" s="1"/>
  <c r="I144" i="5"/>
  <c r="L9" i="2" l="1"/>
  <c r="L10" i="2"/>
  <c r="M125" i="5"/>
  <c r="Q8" i="2" s="1"/>
  <c r="L125" i="5"/>
  <c r="P8" i="2" s="1"/>
  <c r="K125" i="5"/>
  <c r="O8" i="2" s="1"/>
  <c r="I84" i="5"/>
  <c r="I102" i="5"/>
  <c r="I125" i="5"/>
  <c r="M102" i="5"/>
  <c r="Q7" i="2" s="1"/>
  <c r="L102" i="5"/>
  <c r="P7" i="2" s="1"/>
  <c r="K102" i="5"/>
  <c r="O7" i="2" s="1"/>
  <c r="M84" i="5"/>
  <c r="Q6" i="2" s="1"/>
  <c r="L84" i="5"/>
  <c r="P6" i="2" s="1"/>
  <c r="K84" i="5"/>
  <c r="O6" i="2" s="1"/>
  <c r="L8" i="2"/>
  <c r="L7" i="2"/>
  <c r="L6" i="2"/>
  <c r="K3" i="2" l="1"/>
  <c r="M3" i="2" s="1"/>
  <c r="M25" i="5"/>
  <c r="Q3" i="2" s="1"/>
  <c r="L25" i="5"/>
  <c r="P3" i="2" s="1"/>
  <c r="J5" i="2"/>
  <c r="K5" i="2" s="1"/>
  <c r="J4" i="2"/>
  <c r="K4" i="2" s="1"/>
  <c r="K61" i="5"/>
  <c r="O5" i="2" s="1"/>
  <c r="I61" i="5"/>
  <c r="M61" i="5"/>
  <c r="Q5" i="2" s="1"/>
  <c r="L61" i="5"/>
  <c r="P5" i="2" s="1"/>
  <c r="M43" i="5"/>
  <c r="Q4" i="2" s="1"/>
  <c r="L43" i="5"/>
  <c r="P4" i="2" s="1"/>
  <c r="K43" i="5"/>
  <c r="O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L4" i="2" l="1"/>
  <c r="L3" i="2"/>
  <c r="L5" i="2"/>
</calcChain>
</file>

<file path=xl/sharedStrings.xml><?xml version="1.0" encoding="utf-8"?>
<sst xmlns="http://schemas.openxmlformats.org/spreadsheetml/2006/main" count="1634" uniqueCount="172">
  <si>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</si>
  <si>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</si>
  <si>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</si>
  <si>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</si>
  <si>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</si>
  <si>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</si>
  <si>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</si>
  <si>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</si>
  <si>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</si>
  <si>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</si>
  <si>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</si>
  <si>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</si>
  <si>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</si>
  <si>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</si>
  <si>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</si>
  <si>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</si>
  <si>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</si>
  <si>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</si>
  <si>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</si>
  <si>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</si>
  <si>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</si>
  <si>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</si>
  <si>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</si>
  <si>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</si>
  <si>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</si>
  <si>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</si>
  <si>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</si>
  <si>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</si>
  <si>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</si>
  <si>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</si>
  <si>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</si>
  <si>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</si>
  <si>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</si>
  <si>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</si>
  <si>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</si>
  <si>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</si>
  <si>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</si>
  <si>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</si>
  <si>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</si>
  <si>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</si>
  <si>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</si>
  <si>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</si>
  <si>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</si>
  <si>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</si>
  <si>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</si>
  <si>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</si>
  <si>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</si>
  <si>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</si>
  <si>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</si>
  <si>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</si>
  <si>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</si>
  <si>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</si>
  <si>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</si>
  <si>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</si>
  <si>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</si>
  <si>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</si>
  <si>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</si>
  <si>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</si>
  <si>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</si>
  <si>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</si>
  <si>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</si>
  <si>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</si>
  <si>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</si>
  <si>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</si>
  <si>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</si>
  <si>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</si>
  <si>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</si>
  <si>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</si>
  <si>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</si>
  <si>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</si>
  <si>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</si>
  <si>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</si>
  <si>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</si>
  <si>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</si>
  <si>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</si>
  <si>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</si>
  <si>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</si>
  <si>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</si>
  <si>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</si>
  <si>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</si>
  <si>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</si>
  <si>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</si>
  <si>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</si>
  <si>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</si>
  <si>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</si>
  <si>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</si>
  <si>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</si>
  <si>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</si>
  <si>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</si>
  <si>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</si>
  <si>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</si>
  <si>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</si>
  <si>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</si>
  <si>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</si>
  <si>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</si>
  <si>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</si>
  <si>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</si>
  <si>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</si>
  <si>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</si>
  <si>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</si>
  <si>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</si>
  <si>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</si>
  <si>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</si>
  <si>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</si>
  <si>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</si>
  <si>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</si>
  <si>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</si>
  <si>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</si>
  <si>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</si>
  <si>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</si>
  <si>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</si>
  <si>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</si>
  <si>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</si>
  <si>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</si>
  <si>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</si>
  <si>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</si>
  <si>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</si>
  <si>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</si>
  <si>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</si>
  <si>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</si>
  <si>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</si>
  <si>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</si>
  <si>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</si>
  <si>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</si>
  <si>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</si>
  <si>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</si>
  <si>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</si>
  <si>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</si>
  <si>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</si>
  <si>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</si>
  <si>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</si>
  <si>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</si>
  <si>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</si>
  <si>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</si>
  <si>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</si>
  <si>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</si>
  <si>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</si>
  <si>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</si>
  <si>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</si>
  <si>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</si>
  <si>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</si>
  <si>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</si>
  <si>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</si>
  <si>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</si>
  <si>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</si>
  <si>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</si>
  <si>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</si>
  <si>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</si>
  <si>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</si>
  <si>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</si>
  <si>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</si>
  <si>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</si>
  <si>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</si>
  <si>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</si>
  <si>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</si>
  <si>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</si>
  <si>
    <t>WIND</t>
  </si>
  <si>
    <t>WAVE</t>
  </si>
  <si>
    <t>Tide Start m</t>
  </si>
  <si>
    <t>Tide end m</t>
  </si>
  <si>
    <t>Tide movement m</t>
  </si>
  <si>
    <t>Movement</t>
  </si>
  <si>
    <t>Rising</t>
  </si>
  <si>
    <t>Falling</t>
  </si>
  <si>
    <t>Rising ADCP only</t>
  </si>
  <si>
    <t>Falling ADCP only</t>
  </si>
  <si>
    <t>Rising TIDE</t>
  </si>
  <si>
    <t>Falling TIDE</t>
  </si>
  <si>
    <t>Rising WIND</t>
  </si>
  <si>
    <t>Falling WIND</t>
  </si>
  <si>
    <t>Rising WAVE</t>
  </si>
  <si>
    <t>Falling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</si>
</sst>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0" fillId="0" borderId="36" xfId="0" applyFont="1" applyFill="1" applyBorder="1"/>
    <xf numFmtId="0" fontId="0" fillId="0" borderId="32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pane xSplit="3" ySplit="2" topLeftCell="D27" activePane="bottomRight" state="frozen"/>
      <selection pane="topRight" activeCell="C1" sqref="C1"/>
      <selection pane="bottomLeft" activeCell="A3" sqref="A3"/>
      <selection pane="bottomRight" activeCell="O33" sqref="O33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13.5703125" customWidth="1"/>
    <col min="5" max="5" width="9.7109375" customWidth="1"/>
    <col min="6" max="7" width="9.5703125" customWidth="1"/>
    <col min="8" max="9" width="16.28515625" customWidth="1"/>
    <col min="10" max="11" width="18.7109375" customWidth="1"/>
    <col min="12" max="13" width="15.5703125" customWidth="1"/>
    <col min="14" max="14" width="7.5703125" customWidth="1"/>
    <col min="15" max="15" width="21.5703125" customWidth="1"/>
    <col min="16" max="16" width="16.140625" customWidth="1"/>
    <col min="17" max="17" width="20.5703125" customWidth="1"/>
    <col min="18" max="19" width="14.5703125" customWidth="1"/>
    <col min="20" max="20" width="8" customWidth="1"/>
    <col min="21" max="21" width="12.85546875" customWidth="1"/>
    <col min="22" max="22" width="13" customWidth="1"/>
  </cols>
  <sheetData>
    <row r="1" spans="1:23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31"/>
      <c r="J1" s="9"/>
      <c r="K1" s="9"/>
      <c r="L1" s="9"/>
      <c r="M1" s="9"/>
      <c r="N1" s="9"/>
      <c r="O1" s="31" t="s">
        <v>103</v>
      </c>
      <c r="P1" s="31" t="s">
        <v>103</v>
      </c>
      <c r="Q1" s="31" t="s">
        <v>103</v>
      </c>
      <c r="R1" s="9" t="s">
        <v>102</v>
      </c>
      <c r="S1" s="9"/>
      <c r="T1" s="9"/>
      <c r="U1" s="9"/>
      <c r="V1" s="9"/>
    </row>
    <row r="2" spans="1:23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21" t="s">
        <v>158</v>
      </c>
      <c r="J2" s="17" t="s">
        <v>145</v>
      </c>
      <c r="K2" s="121" t="s">
        <v>159</v>
      </c>
      <c r="L2" s="17" t="s">
        <v>146</v>
      </c>
      <c r="M2" s="121" t="s">
        <v>160</v>
      </c>
      <c r="N2" s="18" t="s">
        <v>4</v>
      </c>
      <c r="O2" s="17" t="s">
        <v>147</v>
      </c>
      <c r="P2" s="17" t="s">
        <v>142</v>
      </c>
      <c r="Q2" s="17" t="s">
        <v>148</v>
      </c>
      <c r="R2" s="17" t="s">
        <v>149</v>
      </c>
      <c r="S2" s="17" t="s">
        <v>150</v>
      </c>
      <c r="T2" s="17" t="s">
        <v>143</v>
      </c>
      <c r="U2" s="71" t="s">
        <v>91</v>
      </c>
      <c r="V2" s="19" t="s">
        <v>9</v>
      </c>
    </row>
    <row r="3" spans="1:23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13">
        <f>'NDBC NSTP6 timeseries data'!I4</f>
        <v>1.5389999999999999</v>
      </c>
      <c r="I3" s="28">
        <f>H3 *0.3048</f>
        <v>0.46908719999999998</v>
      </c>
      <c r="J3" s="117">
        <f>'NDBC NSTP6 timeseries data'!I24</f>
        <v>0.97399999999999998</v>
      </c>
      <c r="K3" s="28">
        <f>J3*0.3048</f>
        <v>0.29687520000000001</v>
      </c>
      <c r="L3" s="47">
        <f>J3-H3</f>
        <v>-0.56499999999999995</v>
      </c>
      <c r="M3" s="70">
        <f>K3 - I3</f>
        <v>-0.17221199999999998</v>
      </c>
      <c r="N3" s="13" t="s">
        <v>5</v>
      </c>
      <c r="O3" s="48">
        <f>'NDBC NSTP6 timeseries data'!K25</f>
        <v>1.2000000000000002</v>
      </c>
      <c r="P3" s="49">
        <f>'NDBC NSTP6 timeseries data'!L25</f>
        <v>232.5</v>
      </c>
      <c r="Q3" s="48">
        <f>'NDBC NSTP6 timeseries data'!M25</f>
        <v>3.6</v>
      </c>
      <c r="R3" s="74" t="s">
        <v>95</v>
      </c>
      <c r="S3" s="112" t="s">
        <v>154</v>
      </c>
      <c r="T3" s="13"/>
      <c r="U3" s="75" t="s">
        <v>11</v>
      </c>
      <c r="V3" s="14" t="s">
        <v>10</v>
      </c>
    </row>
    <row r="4" spans="1:23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4">
        <f>'NDBC NSTP6 timeseries data'!I27</f>
        <v>1.03</v>
      </c>
      <c r="I4" s="28">
        <f t="shared" ref="I4:I32" si="0">H4 *0.3048</f>
        <v>0.313944</v>
      </c>
      <c r="J4" s="118">
        <f>'NDBC NSTP6 timeseries data'!I42</f>
        <v>1.23</v>
      </c>
      <c r="K4" s="28">
        <f t="shared" ref="K4:K32" si="1">J4*0.3048</f>
        <v>0.37490400000000002</v>
      </c>
      <c r="L4" s="32">
        <f>J4-H4</f>
        <v>0.19999999999999996</v>
      </c>
      <c r="M4" s="70">
        <f>K4 - I4</f>
        <v>6.0960000000000014E-2</v>
      </c>
      <c r="N4" s="11" t="s">
        <v>6</v>
      </c>
      <c r="O4" s="28">
        <f>'NDBC NSTP6 timeseries data'!K43</f>
        <v>2.375</v>
      </c>
      <c r="P4" s="27">
        <f>'NDBC NSTP6 timeseries data'!L43</f>
        <v>193.6875</v>
      </c>
      <c r="Q4" s="28">
        <f>'NDBC NSTP6 timeseries data'!M43</f>
        <v>7</v>
      </c>
      <c r="R4" s="75" t="s">
        <v>84</v>
      </c>
      <c r="S4" s="12" t="s">
        <v>152</v>
      </c>
      <c r="T4" s="109"/>
      <c r="U4" s="75" t="s">
        <v>11</v>
      </c>
      <c r="V4" s="15" t="s">
        <v>11</v>
      </c>
    </row>
    <row r="5" spans="1:23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4">
        <f>'NDBC NSTP6 timeseries data'!I45</f>
        <v>1.23</v>
      </c>
      <c r="I5" s="28">
        <f t="shared" si="0"/>
        <v>0.37490400000000002</v>
      </c>
      <c r="J5" s="118">
        <f>'NDBC NSTP6 timeseries data'!I60</f>
        <v>1.94</v>
      </c>
      <c r="K5" s="28">
        <f t="shared" si="1"/>
        <v>0.59131200000000006</v>
      </c>
      <c r="L5" s="32">
        <f t="shared" ref="L5" si="2">J5-H5</f>
        <v>0.71</v>
      </c>
      <c r="M5" s="70">
        <f t="shared" ref="M5:M32" si="3">K5 - I5</f>
        <v>0.21640800000000004</v>
      </c>
      <c r="N5" s="11" t="s">
        <v>6</v>
      </c>
      <c r="O5" s="28">
        <f>'NDBC NSTP6 timeseries data'!K61</f>
        <v>3.25</v>
      </c>
      <c r="P5" s="27">
        <f>'NDBC NSTP6 timeseries data'!L61</f>
        <v>258.375</v>
      </c>
      <c r="Q5" s="28">
        <f>'NDBC NSTP6 timeseries data'!M61</f>
        <v>10</v>
      </c>
      <c r="R5" s="75" t="s">
        <v>84</v>
      </c>
      <c r="S5" s="12" t="s">
        <v>152</v>
      </c>
      <c r="T5" s="109"/>
      <c r="U5" s="75" t="s">
        <v>11</v>
      </c>
      <c r="V5" s="15" t="s">
        <v>10</v>
      </c>
    </row>
    <row r="6" spans="1:23" x14ac:dyDescent="0.25">
      <c r="A6" t="s">
        <v>117</v>
      </c>
      <c r="B6" t="s">
        <v>124</v>
      </c>
      <c r="C6" s="98">
        <f t="shared" ref="C6:C32" si="4">C5+1</f>
        <v>4</v>
      </c>
      <c r="D6" s="103">
        <v>32</v>
      </c>
      <c r="E6" s="85">
        <v>41671</v>
      </c>
      <c r="F6" s="72">
        <v>900</v>
      </c>
      <c r="G6" s="72">
        <v>1100</v>
      </c>
      <c r="H6" s="114">
        <v>3.7429999999999999</v>
      </c>
      <c r="I6" s="28">
        <f t="shared" si="0"/>
        <v>1.1408663999999999</v>
      </c>
      <c r="J6" s="118">
        <v>2.58</v>
      </c>
      <c r="K6" s="28">
        <f t="shared" si="1"/>
        <v>0.78638400000000008</v>
      </c>
      <c r="L6" s="70">
        <f>J6-H6</f>
        <v>-1.1629999999999998</v>
      </c>
      <c r="M6" s="70">
        <f t="shared" si="3"/>
        <v>-0.35448239999999986</v>
      </c>
      <c r="N6" s="11" t="s">
        <v>5</v>
      </c>
      <c r="O6" s="28">
        <f>'NDBC NSTP6 timeseries data'!K84</f>
        <v>5.2725</v>
      </c>
      <c r="P6" s="27">
        <f>'NDBC NSTP6 timeseries data'!L84</f>
        <v>96.1875</v>
      </c>
      <c r="Q6" s="28">
        <f>'NDBC NSTP6 timeseries data'!M84</f>
        <v>11.08</v>
      </c>
      <c r="R6" s="75" t="s">
        <v>2</v>
      </c>
      <c r="S6" s="12" t="s">
        <v>151</v>
      </c>
      <c r="T6" s="109"/>
      <c r="U6" s="75" t="s">
        <v>10</v>
      </c>
      <c r="V6" s="15" t="s">
        <v>11</v>
      </c>
    </row>
    <row r="7" spans="1:23" x14ac:dyDescent="0.25">
      <c r="A7" t="s">
        <v>117</v>
      </c>
      <c r="B7" t="s">
        <v>124</v>
      </c>
      <c r="C7" s="98">
        <f t="shared" si="4"/>
        <v>5</v>
      </c>
      <c r="D7" s="103">
        <v>32</v>
      </c>
      <c r="E7" s="85">
        <v>41671</v>
      </c>
      <c r="F7" s="72">
        <v>1130</v>
      </c>
      <c r="G7" s="72">
        <v>1300</v>
      </c>
      <c r="H7" s="114">
        <v>2.2280000000000002</v>
      </c>
      <c r="I7" s="28">
        <f t="shared" si="0"/>
        <v>0.6790944000000001</v>
      </c>
      <c r="J7" s="118">
        <v>0.879</v>
      </c>
      <c r="K7" s="28">
        <f t="shared" si="1"/>
        <v>0.26791920000000002</v>
      </c>
      <c r="L7" s="70">
        <f>J7-H7</f>
        <v>-1.3490000000000002</v>
      </c>
      <c r="M7" s="70">
        <f t="shared" si="3"/>
        <v>-0.41117520000000007</v>
      </c>
      <c r="N7" s="11" t="s">
        <v>5</v>
      </c>
      <c r="O7" s="28">
        <f>'NDBC NSTP6 timeseries data'!K102</f>
        <v>5.6875</v>
      </c>
      <c r="P7" s="27">
        <f>'NDBC NSTP6 timeseries data'!L102</f>
        <v>100.25</v>
      </c>
      <c r="Q7" s="28">
        <f>'NDBC NSTP6 timeseries data'!M102</f>
        <v>13</v>
      </c>
      <c r="R7" s="75" t="s">
        <v>2</v>
      </c>
      <c r="S7" s="12" t="s">
        <v>151</v>
      </c>
      <c r="T7" s="109"/>
      <c r="U7" s="75" t="s">
        <v>11</v>
      </c>
      <c r="V7" s="15" t="s">
        <v>11</v>
      </c>
    </row>
    <row r="8" spans="1:23" x14ac:dyDescent="0.25">
      <c r="A8" t="s">
        <v>117</v>
      </c>
      <c r="B8" t="s">
        <v>124</v>
      </c>
      <c r="C8" s="98">
        <f t="shared" si="4"/>
        <v>6</v>
      </c>
      <c r="D8" s="103">
        <v>32</v>
      </c>
      <c r="E8" s="85">
        <v>41671</v>
      </c>
      <c r="F8" s="72">
        <v>1700</v>
      </c>
      <c r="G8" s="72">
        <v>1900</v>
      </c>
      <c r="H8" s="114">
        <v>1.512</v>
      </c>
      <c r="I8" s="28">
        <f t="shared" si="0"/>
        <v>0.46085760000000003</v>
      </c>
      <c r="J8" s="118">
        <v>3.222</v>
      </c>
      <c r="K8" s="28">
        <f t="shared" si="1"/>
        <v>0.98206560000000009</v>
      </c>
      <c r="L8" s="32">
        <f t="shared" ref="L8:L32" si="5">J8-H8</f>
        <v>1.71</v>
      </c>
      <c r="M8" s="70">
        <f t="shared" si="3"/>
        <v>0.52120800000000012</v>
      </c>
      <c r="N8" s="11" t="s">
        <v>6</v>
      </c>
      <c r="O8" s="28">
        <f>'NDBC NSTP6 timeseries data'!K125</f>
        <v>4.2380952380952381</v>
      </c>
      <c r="P8" s="27">
        <f>'NDBC NSTP6 timeseries data'!L125</f>
        <v>187.95238095238096</v>
      </c>
      <c r="Q8" s="28">
        <f>'NDBC NSTP6 timeseries data'!M125</f>
        <v>13</v>
      </c>
      <c r="R8" s="75" t="s">
        <v>2</v>
      </c>
      <c r="S8" s="12" t="s">
        <v>151</v>
      </c>
      <c r="T8" s="109"/>
      <c r="U8" s="75" t="s">
        <v>10</v>
      </c>
      <c r="V8" s="15" t="s">
        <v>10</v>
      </c>
    </row>
    <row r="9" spans="1:23" x14ac:dyDescent="0.25">
      <c r="A9" t="s">
        <v>117</v>
      </c>
      <c r="B9" t="s">
        <v>124</v>
      </c>
      <c r="C9" s="98">
        <f t="shared" si="4"/>
        <v>7</v>
      </c>
      <c r="D9" s="103">
        <v>39</v>
      </c>
      <c r="E9" s="85">
        <v>41678</v>
      </c>
      <c r="F9" s="72">
        <v>1415</v>
      </c>
      <c r="G9" s="72">
        <v>1545</v>
      </c>
      <c r="H9" s="114">
        <f>'NDBC NSTP6 timeseries data'!I127</f>
        <v>3.1</v>
      </c>
      <c r="I9" s="28">
        <f t="shared" si="0"/>
        <v>0.94488000000000005</v>
      </c>
      <c r="J9" s="118">
        <f>'NDBC NSTP6 timeseries data'!I143</f>
        <v>3.45</v>
      </c>
      <c r="K9" s="28">
        <f t="shared" si="1"/>
        <v>1.0515600000000001</v>
      </c>
      <c r="L9" s="32">
        <f t="shared" si="5"/>
        <v>0.35000000000000009</v>
      </c>
      <c r="M9" s="70">
        <f t="shared" si="3"/>
        <v>0.10668</v>
      </c>
      <c r="N9" s="11" t="s">
        <v>6</v>
      </c>
      <c r="O9" s="28">
        <f>'NDBC NSTP6 timeseries data'!K144</f>
        <v>5.2352941176470589</v>
      </c>
      <c r="P9" s="27">
        <f>'NDBC NSTP6 timeseries data'!L144</f>
        <v>140.41176470588235</v>
      </c>
      <c r="Q9" s="28">
        <f>'NDBC NSTP6 timeseries data'!M144</f>
        <v>18</v>
      </c>
      <c r="R9" s="75" t="s">
        <v>92</v>
      </c>
      <c r="S9" s="12" t="s">
        <v>153</v>
      </c>
      <c r="T9" s="109"/>
      <c r="U9" s="75" t="s">
        <v>11</v>
      </c>
      <c r="V9" s="15" t="s">
        <v>11</v>
      </c>
      <c r="W9" s="88" t="s">
        <v>93</v>
      </c>
    </row>
    <row r="10" spans="1:23" x14ac:dyDescent="0.25">
      <c r="A10" t="s">
        <v>117</v>
      </c>
      <c r="B10" t="s">
        <v>124</v>
      </c>
      <c r="C10" s="98">
        <f t="shared" si="4"/>
        <v>8</v>
      </c>
      <c r="D10" s="103">
        <v>39</v>
      </c>
      <c r="E10" s="85">
        <v>41678</v>
      </c>
      <c r="F10" s="72">
        <v>1605</v>
      </c>
      <c r="G10" s="72">
        <v>1800</v>
      </c>
      <c r="H10" s="114">
        <f>'NDBC NSTP6 timeseries data'!I146</f>
        <v>3.33</v>
      </c>
      <c r="I10" s="28">
        <f t="shared" si="0"/>
        <v>1.0149840000000001</v>
      </c>
      <c r="J10" s="118">
        <f>'NDBC NSTP6 timeseries data'!I167</f>
        <v>2.5299999999999998</v>
      </c>
      <c r="K10" s="28">
        <f t="shared" si="1"/>
        <v>0.77114399999999994</v>
      </c>
      <c r="L10" s="70">
        <f t="shared" si="5"/>
        <v>-0.80000000000000027</v>
      </c>
      <c r="M10" s="70">
        <f t="shared" si="3"/>
        <v>-0.24384000000000017</v>
      </c>
      <c r="N10" s="11" t="s">
        <v>5</v>
      </c>
      <c r="O10" s="28">
        <f>'NDBC NSTP6 timeseries data'!K168</f>
        <v>6.0454545454545459</v>
      </c>
      <c r="P10" s="27">
        <f>'NDBC NSTP6 timeseries data'!L168</f>
        <v>144.13636363636363</v>
      </c>
      <c r="Q10" s="28">
        <f>'NDBC NSTP6 timeseries data'!M168</f>
        <v>20</v>
      </c>
      <c r="R10" s="75" t="s">
        <v>92</v>
      </c>
      <c r="S10" s="12" t="s">
        <v>153</v>
      </c>
      <c r="T10" s="109"/>
      <c r="U10" s="75" t="s">
        <v>11</v>
      </c>
      <c r="V10" s="15" t="s">
        <v>11</v>
      </c>
      <c r="W10" s="88" t="s">
        <v>94</v>
      </c>
    </row>
    <row r="11" spans="1:23" x14ac:dyDescent="0.25">
      <c r="A11" t="s">
        <v>126</v>
      </c>
      <c r="B11" t="s">
        <v>156</v>
      </c>
      <c r="C11" s="98">
        <f t="shared" si="4"/>
        <v>9</v>
      </c>
      <c r="D11" s="103">
        <v>47</v>
      </c>
      <c r="E11" s="85">
        <v>41686</v>
      </c>
      <c r="F11" s="72">
        <v>1654</v>
      </c>
      <c r="G11" s="72">
        <v>1846</v>
      </c>
      <c r="H11" s="114">
        <f>'NDBC NSTP6 timeseries data'!I170</f>
        <v>2.39</v>
      </c>
      <c r="I11" s="28">
        <f t="shared" si="0"/>
        <v>0.72847200000000012</v>
      </c>
      <c r="J11" s="118">
        <f>'NDBC NSTP6 timeseries data'!I189</f>
        <v>3.25</v>
      </c>
      <c r="K11" s="28">
        <f t="shared" si="1"/>
        <v>0.99060000000000004</v>
      </c>
      <c r="L11" s="32">
        <f t="shared" si="5"/>
        <v>0.85999999999999988</v>
      </c>
      <c r="M11" s="70">
        <f t="shared" si="3"/>
        <v>0.26212799999999992</v>
      </c>
      <c r="N11" s="11" t="s">
        <v>6</v>
      </c>
      <c r="O11" s="28">
        <f>'NDBC NSTP6 timeseries data'!K190</f>
        <v>3.25</v>
      </c>
      <c r="P11" s="27">
        <f>'NDBC NSTP6 timeseries data'!L190</f>
        <v>168.8</v>
      </c>
      <c r="Q11" s="28">
        <f>'NDBC NSTP6 timeseries data'!M190</f>
        <v>9</v>
      </c>
      <c r="R11" s="75" t="s">
        <v>95</v>
      </c>
      <c r="S11" s="12" t="s">
        <v>154</v>
      </c>
      <c r="T11" s="109"/>
      <c r="U11" s="75" t="s">
        <v>11</v>
      </c>
      <c r="V11" s="15" t="s">
        <v>11</v>
      </c>
      <c r="W11" s="88" t="s">
        <v>94</v>
      </c>
    </row>
    <row r="12" spans="1:23" x14ac:dyDescent="0.25">
      <c r="A12" t="s">
        <v>117</v>
      </c>
      <c r="B12" t="s">
        <v>156</v>
      </c>
      <c r="C12" s="98">
        <f t="shared" si="4"/>
        <v>10</v>
      </c>
      <c r="D12" s="103">
        <v>48</v>
      </c>
      <c r="E12" s="85">
        <v>41687</v>
      </c>
      <c r="F12" s="72">
        <v>1245</v>
      </c>
      <c r="G12" s="72">
        <v>1500</v>
      </c>
      <c r="H12" s="114">
        <f>'NDBC NSTP6 timeseries data'!I192</f>
        <v>1.62</v>
      </c>
      <c r="I12" s="28">
        <f t="shared" si="0"/>
        <v>0.49377600000000005</v>
      </c>
      <c r="J12" s="118">
        <f>'NDBC NSTP6 timeseries data'!I215</f>
        <v>1.1100000000000001</v>
      </c>
      <c r="K12" s="28">
        <f t="shared" si="1"/>
        <v>0.33832800000000007</v>
      </c>
      <c r="L12" s="70">
        <f t="shared" si="5"/>
        <v>-0.51</v>
      </c>
      <c r="M12" s="70">
        <f t="shared" si="3"/>
        <v>-0.15544799999999998</v>
      </c>
      <c r="N12" s="11" t="s">
        <v>5</v>
      </c>
      <c r="O12" s="28">
        <f>'NDBC NSTP6 timeseries data'!K216</f>
        <v>9.6666666666666661</v>
      </c>
      <c r="P12" s="27">
        <f>'NDBC NSTP6 timeseries data'!L216</f>
        <v>79.958333333333329</v>
      </c>
      <c r="Q12" s="28">
        <f>'NDBC NSTP6 timeseries data'!M216</f>
        <v>28</v>
      </c>
      <c r="R12" s="75" t="s">
        <v>92</v>
      </c>
      <c r="S12" s="12" t="s">
        <v>153</v>
      </c>
      <c r="T12" s="109"/>
      <c r="U12" s="75" t="s">
        <v>10</v>
      </c>
      <c r="V12" s="15" t="s">
        <v>10</v>
      </c>
      <c r="W12" s="88" t="s">
        <v>94</v>
      </c>
    </row>
    <row r="13" spans="1:23" x14ac:dyDescent="0.25">
      <c r="A13" t="s">
        <v>117</v>
      </c>
      <c r="B13" t="s">
        <v>156</v>
      </c>
      <c r="C13" s="98">
        <f t="shared" si="4"/>
        <v>11</v>
      </c>
      <c r="D13" s="103">
        <v>48</v>
      </c>
      <c r="E13" s="85">
        <v>41687</v>
      </c>
      <c r="F13" s="72">
        <v>1530</v>
      </c>
      <c r="G13" s="72">
        <v>1700</v>
      </c>
      <c r="H13" s="114">
        <f>'NDBC NSTP6 timeseries data'!I218</f>
        <v>1.1399999999999999</v>
      </c>
      <c r="I13" s="28">
        <f t="shared" si="0"/>
        <v>0.347472</v>
      </c>
      <c r="J13" s="118">
        <f>'NDBC NSTP6 timeseries data'!I236</f>
        <v>1.59</v>
      </c>
      <c r="K13" s="28">
        <f t="shared" si="1"/>
        <v>0.48463200000000006</v>
      </c>
      <c r="L13" s="32">
        <f t="shared" si="5"/>
        <v>0.45000000000000018</v>
      </c>
      <c r="M13" s="70">
        <f t="shared" si="3"/>
        <v>0.13716000000000006</v>
      </c>
      <c r="N13" s="11" t="s">
        <v>6</v>
      </c>
      <c r="O13" s="28">
        <f>'NDBC NSTP6 timeseries data'!K237</f>
        <v>5.8947368421052628</v>
      </c>
      <c r="P13" s="27">
        <f>'NDBC NSTP6 timeseries data'!L237</f>
        <v>101.36842105263158</v>
      </c>
      <c r="Q13" s="28">
        <f>'NDBC NSTP6 timeseries data'!M237</f>
        <v>20</v>
      </c>
      <c r="R13" s="75" t="s">
        <v>92</v>
      </c>
      <c r="S13" s="12" t="s">
        <v>153</v>
      </c>
      <c r="T13" s="109"/>
      <c r="U13" s="75" t="s">
        <v>11</v>
      </c>
      <c r="V13" s="15" t="s">
        <v>11</v>
      </c>
      <c r="W13" s="88" t="s">
        <v>94</v>
      </c>
    </row>
    <row r="14" spans="1:23" x14ac:dyDescent="0.25">
      <c r="A14" t="s">
        <v>117</v>
      </c>
      <c r="B14" t="s">
        <v>156</v>
      </c>
      <c r="C14" s="98">
        <f t="shared" si="4"/>
        <v>12</v>
      </c>
      <c r="D14" s="103">
        <v>48</v>
      </c>
      <c r="E14" s="85">
        <v>41687</v>
      </c>
      <c r="F14" s="72">
        <v>1710</v>
      </c>
      <c r="G14" s="72">
        <v>1840</v>
      </c>
      <c r="H14" s="114">
        <f>'NDBC NSTP6 timeseries data'!I239</f>
        <v>1.62</v>
      </c>
      <c r="I14" s="28">
        <f t="shared" si="0"/>
        <v>0.49377600000000005</v>
      </c>
      <c r="J14" s="118">
        <f>'NDBC NSTP6 timeseries data'!I256</f>
        <v>2.56</v>
      </c>
      <c r="K14" s="28">
        <f t="shared" si="1"/>
        <v>0.78028800000000009</v>
      </c>
      <c r="L14" s="32">
        <f t="shared" si="5"/>
        <v>0.94</v>
      </c>
      <c r="M14" s="70">
        <f t="shared" si="3"/>
        <v>0.28651200000000004</v>
      </c>
      <c r="N14" s="11" t="s">
        <v>6</v>
      </c>
      <c r="O14" s="28">
        <f>'NDBC NSTP6 timeseries data'!K257</f>
        <v>5.166666666666667</v>
      </c>
      <c r="P14" s="27">
        <f>'NDBC NSTP6 timeseries data'!L257</f>
        <v>89.888888888888886</v>
      </c>
      <c r="Q14" s="28">
        <f>'NDBC NSTP6 timeseries data'!M257</f>
        <v>15</v>
      </c>
      <c r="R14" s="75" t="s">
        <v>92</v>
      </c>
      <c r="S14" s="12" t="s">
        <v>153</v>
      </c>
      <c r="T14" s="109"/>
      <c r="U14" s="75" t="s">
        <v>11</v>
      </c>
      <c r="V14" s="15" t="s">
        <v>11</v>
      </c>
      <c r="W14" s="88" t="s">
        <v>94</v>
      </c>
    </row>
    <row r="15" spans="1:23" x14ac:dyDescent="0.25">
      <c r="A15" t="s">
        <v>117</v>
      </c>
      <c r="B15" t="s">
        <v>156</v>
      </c>
      <c r="C15" s="98">
        <f t="shared" si="4"/>
        <v>13</v>
      </c>
      <c r="D15" s="103">
        <v>49</v>
      </c>
      <c r="E15" s="85">
        <v>41688</v>
      </c>
      <c r="F15" s="72">
        <v>1245</v>
      </c>
      <c r="G15" s="72">
        <v>1445</v>
      </c>
      <c r="H15" s="114">
        <f>'NDBC NSTP6 timeseries data'!I259</f>
        <v>2.09</v>
      </c>
      <c r="I15" s="28">
        <f t="shared" si="0"/>
        <v>0.63703200000000004</v>
      </c>
      <c r="J15" s="118">
        <f>'NDBC NSTP6 timeseries data'!I280</f>
        <v>1.26</v>
      </c>
      <c r="K15" s="28">
        <f t="shared" si="1"/>
        <v>0.384048</v>
      </c>
      <c r="L15" s="70">
        <f t="shared" si="5"/>
        <v>-0.82999999999999985</v>
      </c>
      <c r="M15" s="70">
        <f t="shared" si="3"/>
        <v>-0.25298400000000004</v>
      </c>
      <c r="N15" s="11" t="s">
        <v>5</v>
      </c>
      <c r="O15" s="28">
        <f>'NDBC NSTP6 timeseries data'!K281</f>
        <v>4.9090909090909092</v>
      </c>
      <c r="P15" s="27">
        <f>'NDBC NSTP6 timeseries data'!L281</f>
        <v>97.727272727272734</v>
      </c>
      <c r="Q15" s="28">
        <f>'NDBC NSTP6 timeseries data'!M281</f>
        <v>14</v>
      </c>
      <c r="R15" s="75" t="s">
        <v>92</v>
      </c>
      <c r="S15" s="12" t="s">
        <v>153</v>
      </c>
      <c r="T15" s="109"/>
      <c r="U15" s="75" t="s">
        <v>10</v>
      </c>
      <c r="V15" s="15" t="s">
        <v>10</v>
      </c>
      <c r="W15" s="88" t="s">
        <v>122</v>
      </c>
    </row>
    <row r="16" spans="1:23" x14ac:dyDescent="0.25">
      <c r="A16" t="s">
        <v>117</v>
      </c>
      <c r="B16" t="s">
        <v>156</v>
      </c>
      <c r="C16" s="99">
        <f t="shared" si="4"/>
        <v>14</v>
      </c>
      <c r="D16" s="103">
        <v>49</v>
      </c>
      <c r="E16" s="86">
        <v>41688</v>
      </c>
      <c r="F16" s="76">
        <v>1445</v>
      </c>
      <c r="G16" s="76">
        <v>1700</v>
      </c>
      <c r="H16" s="115">
        <f>'NDBC NSTP6 timeseries data'!I283</f>
        <v>1.3</v>
      </c>
      <c r="I16" s="28">
        <f t="shared" si="0"/>
        <v>0.39624000000000004</v>
      </c>
      <c r="J16" s="119">
        <f>'NDBC NSTP6 timeseries data'!I306</f>
        <v>1.37</v>
      </c>
      <c r="K16" s="28">
        <f t="shared" si="1"/>
        <v>0.41757600000000006</v>
      </c>
      <c r="L16" s="78">
        <f t="shared" si="5"/>
        <v>7.0000000000000062E-2</v>
      </c>
      <c r="M16" s="70">
        <f t="shared" si="3"/>
        <v>2.1336000000000022E-2</v>
      </c>
      <c r="N16" s="77" t="s">
        <v>98</v>
      </c>
      <c r="O16" s="79">
        <f>'NDBC NSTP6 timeseries data'!K307</f>
        <v>4.708333333333333</v>
      </c>
      <c r="P16" s="80">
        <f>'NDBC NSTP6 timeseries data'!L307</f>
        <v>194.41666666666666</v>
      </c>
      <c r="Q16" s="79">
        <f>'NDBC NSTP6 timeseries data'!M307</f>
        <v>15</v>
      </c>
      <c r="R16" s="82" t="s">
        <v>92</v>
      </c>
      <c r="S16" s="12" t="s">
        <v>153</v>
      </c>
      <c r="T16" s="110"/>
      <c r="U16" s="82" t="s">
        <v>10</v>
      </c>
      <c r="V16" s="89" t="s">
        <v>10</v>
      </c>
      <c r="W16" s="88" t="s">
        <v>99</v>
      </c>
    </row>
    <row r="17" spans="1:22" x14ac:dyDescent="0.25">
      <c r="A17" t="s">
        <v>117</v>
      </c>
      <c r="B17" t="s">
        <v>30</v>
      </c>
      <c r="C17" s="98">
        <f t="shared" si="4"/>
        <v>15</v>
      </c>
      <c r="D17" s="103">
        <v>50</v>
      </c>
      <c r="E17" s="85">
        <v>41689</v>
      </c>
      <c r="F17" s="72">
        <v>1205</v>
      </c>
      <c r="G17" s="72">
        <v>1440</v>
      </c>
      <c r="H17" s="114">
        <f>'NDBC NSTP6 timeseries data'!I309</f>
        <v>2.8809999999999998</v>
      </c>
      <c r="I17" s="28">
        <f t="shared" si="0"/>
        <v>0.87812879999999993</v>
      </c>
      <c r="J17" s="118">
        <f>'NDBC NSTP6 timeseries data'!I336</f>
        <v>1.516</v>
      </c>
      <c r="K17" s="28">
        <f t="shared" si="1"/>
        <v>0.46207680000000001</v>
      </c>
      <c r="L17" s="90">
        <f t="shared" si="5"/>
        <v>-1.3649999999999998</v>
      </c>
      <c r="M17" s="70">
        <f t="shared" si="3"/>
        <v>-0.41605199999999992</v>
      </c>
      <c r="N17" s="11" t="s">
        <v>5</v>
      </c>
      <c r="O17" s="28">
        <f>'NDBC NSTP6 timeseries data'!K337</f>
        <v>5.7757142857142858</v>
      </c>
      <c r="P17" s="27">
        <f>'NDBC NSTP6 timeseries data'!L337</f>
        <v>39.857142857142854</v>
      </c>
      <c r="Q17" s="28">
        <f>'NDBC NSTP6 timeseries data'!M337</f>
        <v>11.47</v>
      </c>
      <c r="R17" s="75" t="s">
        <v>92</v>
      </c>
      <c r="S17" s="12" t="s">
        <v>153</v>
      </c>
      <c r="T17" s="109"/>
      <c r="U17" s="82" t="s">
        <v>10</v>
      </c>
      <c r="V17" s="89" t="s">
        <v>10</v>
      </c>
    </row>
    <row r="18" spans="1:22" x14ac:dyDescent="0.25">
      <c r="A18" t="s">
        <v>117</v>
      </c>
      <c r="B18" t="s">
        <v>30</v>
      </c>
      <c r="C18" s="98">
        <f t="shared" si="4"/>
        <v>16</v>
      </c>
      <c r="D18" s="103">
        <v>50</v>
      </c>
      <c r="E18" s="85">
        <v>41689</v>
      </c>
      <c r="F18" s="72">
        <v>1445</v>
      </c>
      <c r="G18" s="72">
        <v>1720</v>
      </c>
      <c r="H18" s="114">
        <f>'NDBC NSTP6 timeseries data'!I339</f>
        <v>1.516</v>
      </c>
      <c r="I18" s="28">
        <f t="shared" si="0"/>
        <v>0.46207680000000001</v>
      </c>
      <c r="J18" s="118">
        <f>'NDBC NSTP6 timeseries data'!I365</f>
        <v>1.24</v>
      </c>
      <c r="K18" s="28">
        <f t="shared" si="1"/>
        <v>0.37795200000000001</v>
      </c>
      <c r="L18" s="90">
        <f t="shared" si="5"/>
        <v>-0.27600000000000002</v>
      </c>
      <c r="M18" s="70">
        <f t="shared" si="3"/>
        <v>-8.41248E-2</v>
      </c>
      <c r="N18" s="11" t="s">
        <v>5</v>
      </c>
      <c r="O18" s="28">
        <f>'NDBC NSTP6 timeseries data'!K366</f>
        <v>6.565555555555556</v>
      </c>
      <c r="P18" s="27">
        <f>'NDBC NSTP6 timeseries data'!L366</f>
        <v>54.407407407407405</v>
      </c>
      <c r="Q18" s="28">
        <f>'NDBC NSTP6 timeseries data'!M366</f>
        <v>14.77</v>
      </c>
      <c r="R18" s="75" t="s">
        <v>92</v>
      </c>
      <c r="S18" s="12" t="s">
        <v>153</v>
      </c>
      <c r="T18" s="109"/>
      <c r="U18" s="75" t="s">
        <v>11</v>
      </c>
      <c r="V18" s="15" t="s">
        <v>11</v>
      </c>
    </row>
    <row r="19" spans="1:22" x14ac:dyDescent="0.25">
      <c r="A19" t="s">
        <v>126</v>
      </c>
      <c r="B19" t="s">
        <v>30</v>
      </c>
      <c r="C19" s="98">
        <f t="shared" si="4"/>
        <v>17</v>
      </c>
      <c r="D19" s="103">
        <v>51</v>
      </c>
      <c r="E19" s="85">
        <v>41690</v>
      </c>
      <c r="F19" s="72">
        <v>840</v>
      </c>
      <c r="G19" s="72">
        <v>1045</v>
      </c>
      <c r="H19" s="114">
        <f>'NDBC NSTP6 timeseries data'!I368</f>
        <v>2.52</v>
      </c>
      <c r="I19" s="28">
        <f t="shared" si="0"/>
        <v>0.768096</v>
      </c>
      <c r="J19" s="118">
        <f>'NDBC NSTP6 timeseries data'!I389</f>
        <v>3.15</v>
      </c>
      <c r="K19" s="28">
        <f t="shared" si="1"/>
        <v>0.96011999999999997</v>
      </c>
      <c r="L19" s="78">
        <f t="shared" si="5"/>
        <v>0.62999999999999989</v>
      </c>
      <c r="M19" s="70">
        <f t="shared" si="3"/>
        <v>0.19202399999999997</v>
      </c>
      <c r="N19" s="11" t="s">
        <v>6</v>
      </c>
      <c r="O19" s="28">
        <f>'NDBC NSTP6 timeseries data'!K390</f>
        <v>4.8181818181818183</v>
      </c>
      <c r="P19" s="27">
        <f>'NDBC NSTP6 timeseries data'!L390</f>
        <v>290.22727272727275</v>
      </c>
      <c r="Q19" s="28">
        <f>'NDBC NSTP6 timeseries data'!M390</f>
        <v>13</v>
      </c>
      <c r="R19" s="75" t="s">
        <v>95</v>
      </c>
      <c r="S19" s="12" t="s">
        <v>154</v>
      </c>
      <c r="T19" s="109"/>
      <c r="U19" s="82" t="s">
        <v>10</v>
      </c>
      <c r="V19" s="89" t="s">
        <v>10</v>
      </c>
    </row>
    <row r="20" spans="1:22" x14ac:dyDescent="0.25">
      <c r="A20" t="s">
        <v>126</v>
      </c>
      <c r="B20" t="s">
        <v>30</v>
      </c>
      <c r="C20" s="98">
        <f t="shared" si="4"/>
        <v>18</v>
      </c>
      <c r="D20" s="103">
        <v>51</v>
      </c>
      <c r="E20" s="85">
        <v>41690</v>
      </c>
      <c r="F20" s="72">
        <v>1100</v>
      </c>
      <c r="G20" s="72">
        <v>1200</v>
      </c>
      <c r="H20" s="114">
        <f>'NDBC NSTP6 timeseries data'!I392</f>
        <v>3.2</v>
      </c>
      <c r="I20" s="28">
        <f t="shared" si="0"/>
        <v>0.97536000000000012</v>
      </c>
      <c r="J20" s="118">
        <f>'NDBC NSTP6 timeseries data'!I402</f>
        <v>3.05</v>
      </c>
      <c r="K20" s="28">
        <f t="shared" si="1"/>
        <v>0.92964000000000002</v>
      </c>
      <c r="L20" s="90">
        <f t="shared" si="5"/>
        <v>-0.15000000000000036</v>
      </c>
      <c r="M20" s="70">
        <f t="shared" si="3"/>
        <v>-4.5720000000000094E-2</v>
      </c>
      <c r="N20" s="11" t="s">
        <v>5</v>
      </c>
      <c r="O20" s="28">
        <f>'NDBC NSTP6 timeseries data'!K403</f>
        <v>4.2727272727272725</v>
      </c>
      <c r="P20" s="27">
        <f>'NDBC NSTP6 timeseries data'!L403</f>
        <v>117.18181818181819</v>
      </c>
      <c r="Q20" s="28">
        <f>'NDBC NSTP6 timeseries data'!M403</f>
        <v>11</v>
      </c>
      <c r="R20" s="75" t="s">
        <v>95</v>
      </c>
      <c r="S20" s="12" t="s">
        <v>154</v>
      </c>
      <c r="T20" s="109"/>
      <c r="U20" s="82" t="s">
        <v>10</v>
      </c>
      <c r="V20" s="89" t="s">
        <v>10</v>
      </c>
    </row>
    <row r="21" spans="1:22" x14ac:dyDescent="0.25">
      <c r="A21" t="s">
        <v>126</v>
      </c>
      <c r="B21" t="s">
        <v>30</v>
      </c>
      <c r="C21" s="98">
        <f t="shared" si="4"/>
        <v>19</v>
      </c>
      <c r="D21" s="103">
        <v>51</v>
      </c>
      <c r="E21" s="85">
        <v>41690</v>
      </c>
      <c r="F21" s="72">
        <v>1210</v>
      </c>
      <c r="G21" s="72">
        <v>1430</v>
      </c>
      <c r="H21" s="114">
        <f>'NDBC NSTP6 timeseries data'!I405</f>
        <v>3.02</v>
      </c>
      <c r="I21" s="28">
        <f t="shared" si="0"/>
        <v>0.92049600000000009</v>
      </c>
      <c r="J21" s="118">
        <f>'NDBC NSTP6 timeseries data'!I429</f>
        <v>2.06</v>
      </c>
      <c r="K21" s="28">
        <f t="shared" si="1"/>
        <v>0.627888</v>
      </c>
      <c r="L21" s="90">
        <f t="shared" si="5"/>
        <v>-0.96</v>
      </c>
      <c r="M21" s="70">
        <f t="shared" si="3"/>
        <v>-0.29260800000000009</v>
      </c>
      <c r="N21" s="11" t="s">
        <v>5</v>
      </c>
      <c r="O21" s="28">
        <f>'NDBC NSTP6 timeseries data'!K430</f>
        <v>2.96</v>
      </c>
      <c r="P21" s="27">
        <f>'NDBC NSTP6 timeseries data'!L430</f>
        <v>237.8</v>
      </c>
      <c r="Q21" s="28">
        <f>'NDBC NSTP6 timeseries data'!M430</f>
        <v>12</v>
      </c>
      <c r="R21" s="75" t="s">
        <v>95</v>
      </c>
      <c r="S21" s="12" t="s">
        <v>154</v>
      </c>
      <c r="T21" s="109"/>
      <c r="U21" s="75" t="s">
        <v>11</v>
      </c>
      <c r="V21" s="15" t="s">
        <v>11</v>
      </c>
    </row>
    <row r="22" spans="1:22" x14ac:dyDescent="0.25">
      <c r="A22" t="s">
        <v>126</v>
      </c>
      <c r="B22" t="s">
        <v>30</v>
      </c>
      <c r="C22" s="98">
        <f t="shared" si="4"/>
        <v>20</v>
      </c>
      <c r="D22" s="103">
        <v>51</v>
      </c>
      <c r="E22" s="85">
        <v>41690</v>
      </c>
      <c r="F22" s="72">
        <v>1500</v>
      </c>
      <c r="G22" s="72">
        <v>1630</v>
      </c>
      <c r="H22" s="114">
        <f>'NDBC NSTP6 timeseries data'!I432</f>
        <v>1.85</v>
      </c>
      <c r="I22" s="28">
        <f t="shared" si="0"/>
        <v>0.56388000000000005</v>
      </c>
      <c r="J22" s="118">
        <f>'NDBC NSTP6 timeseries data'!I447</f>
        <v>1.29</v>
      </c>
      <c r="K22" s="28">
        <f t="shared" si="1"/>
        <v>0.39319200000000004</v>
      </c>
      <c r="L22" s="90">
        <f t="shared" si="5"/>
        <v>-0.56000000000000005</v>
      </c>
      <c r="M22" s="70">
        <f t="shared" si="3"/>
        <v>-0.17068800000000001</v>
      </c>
      <c r="N22" s="11" t="s">
        <v>5</v>
      </c>
      <c r="O22" s="28">
        <f>'NDBC NSTP6 timeseries data'!K448</f>
        <v>5.9375</v>
      </c>
      <c r="P22" s="27">
        <f>'NDBC NSTP6 timeseries data'!L448</f>
        <v>290</v>
      </c>
      <c r="Q22" s="28">
        <f>'NDBC NSTP6 timeseries data'!M448</f>
        <v>13</v>
      </c>
      <c r="R22" s="75" t="s">
        <v>95</v>
      </c>
      <c r="S22" s="12" t="s">
        <v>154</v>
      </c>
      <c r="T22" s="109"/>
      <c r="U22" s="75" t="s">
        <v>11</v>
      </c>
      <c r="V22" s="15" t="s">
        <v>11</v>
      </c>
    </row>
    <row r="23" spans="1:22" x14ac:dyDescent="0.25">
      <c r="A23" t="s">
        <v>126</v>
      </c>
      <c r="B23" t="s">
        <v>157</v>
      </c>
      <c r="C23" s="98">
        <f t="shared" si="4"/>
        <v>21</v>
      </c>
      <c r="D23" s="103">
        <v>52</v>
      </c>
      <c r="E23" s="85">
        <v>41691</v>
      </c>
      <c r="F23" s="11">
        <v>920</v>
      </c>
      <c r="G23" s="11">
        <v>1040</v>
      </c>
      <c r="H23" s="114">
        <f>'NDBC NSTP6 timeseries data'!I450</f>
        <v>2.37</v>
      </c>
      <c r="I23" s="28">
        <f t="shared" si="0"/>
        <v>0.72237600000000002</v>
      </c>
      <c r="J23" s="118">
        <f>'NDBC NSTP6 timeseries data'!I464</f>
        <v>2.97</v>
      </c>
      <c r="K23" s="28">
        <f t="shared" si="1"/>
        <v>0.90525600000000006</v>
      </c>
      <c r="L23" s="78">
        <f t="shared" si="5"/>
        <v>0.60000000000000009</v>
      </c>
      <c r="M23" s="70">
        <f t="shared" si="3"/>
        <v>0.18288000000000004</v>
      </c>
      <c r="N23" s="11" t="s">
        <v>6</v>
      </c>
      <c r="O23" s="28">
        <f>'NDBC NSTP6 timeseries data'!K465</f>
        <v>2.8666666666666667</v>
      </c>
      <c r="P23" s="11">
        <f>'NDBC NSTP6 timeseries data'!L465</f>
        <v>253</v>
      </c>
      <c r="Q23" s="11">
        <f>'NDBC NSTP6 timeseries data'!M465</f>
        <v>11</v>
      </c>
      <c r="R23" s="75" t="s">
        <v>109</v>
      </c>
      <c r="S23" s="12" t="s">
        <v>155</v>
      </c>
      <c r="T23" s="111"/>
      <c r="U23" s="82" t="s">
        <v>10</v>
      </c>
      <c r="V23" s="89" t="s">
        <v>10</v>
      </c>
    </row>
    <row r="24" spans="1:22" x14ac:dyDescent="0.25">
      <c r="A24" t="s">
        <v>126</v>
      </c>
      <c r="B24" t="s">
        <v>157</v>
      </c>
      <c r="C24" s="98">
        <f t="shared" si="4"/>
        <v>22</v>
      </c>
      <c r="D24" s="103">
        <v>52</v>
      </c>
      <c r="E24" s="85">
        <v>41691</v>
      </c>
      <c r="F24" s="11">
        <v>1040</v>
      </c>
      <c r="G24" s="11">
        <v>1145</v>
      </c>
      <c r="H24" s="114">
        <f>'NDBC NSTP6 timeseries data'!I467</f>
        <v>3.01</v>
      </c>
      <c r="I24" s="28">
        <f t="shared" si="0"/>
        <v>0.91744799999999993</v>
      </c>
      <c r="J24" s="118">
        <f>'NDBC NSTP6 timeseries data'!I479</f>
        <v>3.29</v>
      </c>
      <c r="K24" s="28">
        <f t="shared" si="1"/>
        <v>1.0027920000000001</v>
      </c>
      <c r="L24" s="78">
        <f t="shared" si="5"/>
        <v>0.28000000000000025</v>
      </c>
      <c r="M24" s="70">
        <f t="shared" si="3"/>
        <v>8.5344000000000197E-2</v>
      </c>
      <c r="N24" s="11" t="s">
        <v>6</v>
      </c>
      <c r="O24" s="28">
        <f>'NDBC NSTP6 timeseries data'!K480</f>
        <v>3.8461538461538463</v>
      </c>
      <c r="P24" s="27">
        <f>'NDBC NSTP6 timeseries data'!L480</f>
        <v>111.15384615384616</v>
      </c>
      <c r="Q24" s="11">
        <f>'NDBC NSTP6 timeseries data'!M480</f>
        <v>11</v>
      </c>
      <c r="R24" s="12" t="s">
        <v>109</v>
      </c>
      <c r="S24" s="12" t="s">
        <v>155</v>
      </c>
      <c r="T24" s="12"/>
      <c r="U24" s="82" t="s">
        <v>10</v>
      </c>
      <c r="V24" s="89" t="s">
        <v>10</v>
      </c>
    </row>
    <row r="25" spans="1:22" x14ac:dyDescent="0.25">
      <c r="A25" t="s">
        <v>126</v>
      </c>
      <c r="B25" t="s">
        <v>157</v>
      </c>
      <c r="C25" s="99">
        <f t="shared" si="4"/>
        <v>23</v>
      </c>
      <c r="D25" s="103">
        <v>52</v>
      </c>
      <c r="E25" s="86">
        <v>41691</v>
      </c>
      <c r="F25" s="77">
        <v>1300</v>
      </c>
      <c r="G25" s="77">
        <v>1400</v>
      </c>
      <c r="H25" s="115">
        <f>'NDBC NSTP6 timeseries data'!I482</f>
        <v>3.24</v>
      </c>
      <c r="I25" s="28">
        <f t="shared" si="0"/>
        <v>0.9875520000000001</v>
      </c>
      <c r="J25" s="119">
        <f>'NDBC NSTP6 timeseries data'!I492</f>
        <v>2.97</v>
      </c>
      <c r="K25" s="28">
        <f t="shared" si="1"/>
        <v>0.90525600000000006</v>
      </c>
      <c r="L25" s="90">
        <f t="shared" si="5"/>
        <v>-0.27</v>
      </c>
      <c r="M25" s="70">
        <f t="shared" si="3"/>
        <v>-8.2296000000000036E-2</v>
      </c>
      <c r="N25" s="77" t="s">
        <v>5</v>
      </c>
      <c r="O25" s="79">
        <f>'NDBC NSTP6 timeseries data'!K493</f>
        <v>3</v>
      </c>
      <c r="P25" s="80">
        <f>'NDBC NSTP6 timeseries data'!L493</f>
        <v>193.45454545454547</v>
      </c>
      <c r="Q25" s="77">
        <f>'NDBC NSTP6 timeseries data'!M493</f>
        <v>16</v>
      </c>
      <c r="R25" s="81" t="s">
        <v>109</v>
      </c>
      <c r="S25" s="12" t="s">
        <v>155</v>
      </c>
      <c r="T25" s="81"/>
      <c r="U25" s="82" t="s">
        <v>10</v>
      </c>
      <c r="V25" s="89" t="s">
        <v>10</v>
      </c>
    </row>
    <row r="26" spans="1:22" x14ac:dyDescent="0.25">
      <c r="A26" t="s">
        <v>126</v>
      </c>
      <c r="B26" t="s">
        <v>157</v>
      </c>
      <c r="C26" s="98">
        <f t="shared" si="4"/>
        <v>24</v>
      </c>
      <c r="D26" s="103">
        <v>52</v>
      </c>
      <c r="E26" s="85">
        <v>41691</v>
      </c>
      <c r="F26" s="11">
        <v>1500</v>
      </c>
      <c r="G26" s="11">
        <v>1550</v>
      </c>
      <c r="H26" s="114">
        <f>'NDBC NSTP6 timeseries data'!I495</f>
        <v>2.39</v>
      </c>
      <c r="I26" s="28">
        <f t="shared" si="0"/>
        <v>0.72847200000000012</v>
      </c>
      <c r="J26" s="118">
        <f>'NDBC NSTP6 timeseries data'!I505</f>
        <v>1.86</v>
      </c>
      <c r="K26" s="28">
        <f t="shared" si="1"/>
        <v>0.5669280000000001</v>
      </c>
      <c r="L26" s="70">
        <f t="shared" si="5"/>
        <v>-0.53</v>
      </c>
      <c r="M26" s="70">
        <f t="shared" si="3"/>
        <v>-0.16154400000000002</v>
      </c>
      <c r="N26" s="11" t="s">
        <v>5</v>
      </c>
      <c r="O26" s="28">
        <f>'NDBC NSTP6 timeseries data'!K506</f>
        <v>3.7272727272727271</v>
      </c>
      <c r="P26" s="27">
        <f>'NDBC NSTP6 timeseries data'!L506</f>
        <v>152.27272727272728</v>
      </c>
      <c r="Q26" s="11">
        <f>'NDBC NSTP6 timeseries data'!M506</f>
        <v>11</v>
      </c>
      <c r="R26" s="12" t="s">
        <v>109</v>
      </c>
      <c r="S26" s="12" t="s">
        <v>155</v>
      </c>
      <c r="T26" s="12"/>
      <c r="U26" s="12" t="s">
        <v>10</v>
      </c>
      <c r="V26" s="15" t="s">
        <v>10</v>
      </c>
    </row>
    <row r="27" spans="1:22" x14ac:dyDescent="0.25">
      <c r="A27" t="s">
        <v>119</v>
      </c>
      <c r="B27" t="s">
        <v>157</v>
      </c>
      <c r="C27" s="98">
        <f t="shared" si="4"/>
        <v>25</v>
      </c>
      <c r="D27" s="103">
        <v>53</v>
      </c>
      <c r="E27" s="85">
        <v>41692</v>
      </c>
      <c r="F27" s="11">
        <v>1100</v>
      </c>
      <c r="G27" s="11">
        <v>1215</v>
      </c>
      <c r="H27" s="114">
        <f>'NDBC NSTP6 timeseries data'!I508</f>
        <v>2.71</v>
      </c>
      <c r="I27" s="28">
        <f t="shared" si="0"/>
        <v>0.82600800000000008</v>
      </c>
      <c r="J27" s="118">
        <f>'NDBC NSTP6 timeseries data'!I521</f>
        <v>3.17</v>
      </c>
      <c r="K27" s="28">
        <f t="shared" si="1"/>
        <v>0.96621600000000007</v>
      </c>
      <c r="L27" s="32">
        <f t="shared" si="5"/>
        <v>0.45999999999999996</v>
      </c>
      <c r="M27" s="70">
        <f t="shared" si="3"/>
        <v>0.140208</v>
      </c>
      <c r="N27" s="11" t="s">
        <v>6</v>
      </c>
      <c r="O27" s="11">
        <f>'NDBC NSTP6 timeseries data'!K522</f>
        <v>5.5</v>
      </c>
      <c r="P27" s="27">
        <f>'NDBC NSTP6 timeseries data'!L522</f>
        <v>313.85714285714283</v>
      </c>
      <c r="Q27" s="11">
        <f>'NDBC NSTP6 timeseries data'!M522</f>
        <v>14</v>
      </c>
      <c r="R27" s="12" t="s">
        <v>109</v>
      </c>
      <c r="S27" s="12" t="s">
        <v>155</v>
      </c>
      <c r="T27" s="11"/>
      <c r="U27" s="12" t="s">
        <v>10</v>
      </c>
      <c r="V27" s="15" t="s">
        <v>10</v>
      </c>
    </row>
    <row r="28" spans="1:22" x14ac:dyDescent="0.25">
      <c r="A28" t="s">
        <v>119</v>
      </c>
      <c r="B28" t="s">
        <v>157</v>
      </c>
      <c r="C28" s="98">
        <f t="shared" si="4"/>
        <v>26</v>
      </c>
      <c r="D28" s="103">
        <v>53</v>
      </c>
      <c r="E28" s="85">
        <v>41692</v>
      </c>
      <c r="F28" s="11">
        <v>1220</v>
      </c>
      <c r="G28" s="11">
        <v>1315</v>
      </c>
      <c r="H28" s="114">
        <f>'NDBC NSTP6 timeseries data'!I524</f>
        <v>3.19</v>
      </c>
      <c r="I28" s="28">
        <f t="shared" si="0"/>
        <v>0.97231200000000007</v>
      </c>
      <c r="J28" s="118">
        <f>'NDBC NSTP6 timeseries data'!I535</f>
        <v>3.37</v>
      </c>
      <c r="K28" s="28">
        <f t="shared" si="1"/>
        <v>1.0271760000000001</v>
      </c>
      <c r="L28" s="32">
        <f t="shared" si="5"/>
        <v>0.18000000000000016</v>
      </c>
      <c r="M28" s="70">
        <f t="shared" si="3"/>
        <v>5.4864000000000024E-2</v>
      </c>
      <c r="N28" s="11" t="s">
        <v>6</v>
      </c>
      <c r="O28" s="28">
        <f>'NDBC NSTP6 timeseries data'!K536</f>
        <v>6.333333333333333</v>
      </c>
      <c r="P28" s="27">
        <f>'NDBC NSTP6 timeseries data'!L536</f>
        <v>301.5</v>
      </c>
      <c r="Q28" s="11">
        <f>'NDBC NSTP6 timeseries data'!M536</f>
        <v>12</v>
      </c>
      <c r="R28" s="12" t="s">
        <v>109</v>
      </c>
      <c r="S28" s="12" t="s">
        <v>155</v>
      </c>
      <c r="T28" s="11"/>
      <c r="U28" s="12" t="s">
        <v>10</v>
      </c>
      <c r="V28" s="15" t="s">
        <v>10</v>
      </c>
    </row>
    <row r="29" spans="1:22" x14ac:dyDescent="0.25">
      <c r="A29" t="s">
        <v>119</v>
      </c>
      <c r="B29" t="s">
        <v>157</v>
      </c>
      <c r="C29" s="98">
        <f t="shared" si="4"/>
        <v>27</v>
      </c>
      <c r="D29" s="103">
        <v>53</v>
      </c>
      <c r="E29" s="85">
        <v>41692</v>
      </c>
      <c r="F29" s="11">
        <v>1600</v>
      </c>
      <c r="G29" s="11">
        <v>1700</v>
      </c>
      <c r="H29" s="114">
        <f>'NDBC NSTP6 timeseries data'!I538</f>
        <v>2.44</v>
      </c>
      <c r="I29" s="28">
        <f t="shared" si="0"/>
        <v>0.74371200000000004</v>
      </c>
      <c r="J29" s="118">
        <f>'NDBC NSTP6 timeseries data'!I548</f>
        <v>1.92</v>
      </c>
      <c r="K29" s="28">
        <f t="shared" si="1"/>
        <v>0.58521599999999996</v>
      </c>
      <c r="L29" s="70">
        <f t="shared" si="5"/>
        <v>-0.52</v>
      </c>
      <c r="M29" s="70">
        <f t="shared" si="3"/>
        <v>-0.15849600000000008</v>
      </c>
      <c r="N29" s="11" t="s">
        <v>5</v>
      </c>
      <c r="O29" s="28">
        <f>'NDBC NSTP6 timeseries data'!K549</f>
        <v>4.1818181818181817</v>
      </c>
      <c r="P29" s="27">
        <f>'NDBC NSTP6 timeseries data'!L549</f>
        <v>310.90909090909093</v>
      </c>
      <c r="Q29" s="11">
        <f>'NDBC NSTP6 timeseries data'!M549</f>
        <v>10</v>
      </c>
      <c r="R29" s="12" t="s">
        <v>109</v>
      </c>
      <c r="S29" s="12" t="s">
        <v>155</v>
      </c>
      <c r="T29" s="11"/>
      <c r="U29" s="12" t="s">
        <v>10</v>
      </c>
      <c r="V29" s="15" t="s">
        <v>10</v>
      </c>
    </row>
    <row r="30" spans="1:22" x14ac:dyDescent="0.25">
      <c r="A30" t="s">
        <v>119</v>
      </c>
      <c r="B30" t="s">
        <v>157</v>
      </c>
      <c r="C30" s="98">
        <f t="shared" si="4"/>
        <v>28</v>
      </c>
      <c r="D30" s="103">
        <v>53</v>
      </c>
      <c r="E30" s="85">
        <v>41692</v>
      </c>
      <c r="F30" s="11">
        <v>1700</v>
      </c>
      <c r="G30" s="11">
        <v>1845</v>
      </c>
      <c r="H30" s="114">
        <f>'NDBC NSTP6 timeseries data'!I551</f>
        <v>1.92</v>
      </c>
      <c r="I30" s="28">
        <f t="shared" si="0"/>
        <v>0.58521599999999996</v>
      </c>
      <c r="J30" s="118">
        <f>'NDBC NSTP6 timeseries data'!I569</f>
        <v>1.21</v>
      </c>
      <c r="K30" s="28">
        <f t="shared" si="1"/>
        <v>0.36880800000000002</v>
      </c>
      <c r="L30" s="70">
        <f t="shared" si="5"/>
        <v>-0.71</v>
      </c>
      <c r="M30" s="70">
        <f t="shared" si="3"/>
        <v>-0.21640799999999993</v>
      </c>
      <c r="N30" s="11" t="s">
        <v>5</v>
      </c>
      <c r="O30" s="28">
        <f>'NDBC NSTP6 timeseries data'!K570</f>
        <v>2</v>
      </c>
      <c r="P30" s="27">
        <f>'NDBC NSTP6 timeseries data'!L570</f>
        <v>242.47368421052633</v>
      </c>
      <c r="Q30" s="11">
        <f>'NDBC NSTP6 timeseries data'!M570</f>
        <v>10</v>
      </c>
      <c r="R30" s="12" t="s">
        <v>109</v>
      </c>
      <c r="S30" s="12" t="s">
        <v>155</v>
      </c>
      <c r="T30" s="11"/>
      <c r="U30" s="12" t="s">
        <v>10</v>
      </c>
      <c r="V30" s="15" t="s">
        <v>10</v>
      </c>
    </row>
    <row r="31" spans="1:22" x14ac:dyDescent="0.25">
      <c r="A31" t="s">
        <v>119</v>
      </c>
      <c r="B31" t="s">
        <v>157</v>
      </c>
      <c r="C31" s="98">
        <f t="shared" si="4"/>
        <v>29</v>
      </c>
      <c r="D31" s="103">
        <v>54</v>
      </c>
      <c r="E31" s="85">
        <v>41693</v>
      </c>
      <c r="F31" s="11">
        <v>1040</v>
      </c>
      <c r="G31" s="11">
        <v>1210</v>
      </c>
      <c r="H31" s="114">
        <f>'NDBC NSTP6 timeseries data'!I572</f>
        <v>2.0099999999999998</v>
      </c>
      <c r="I31" s="28">
        <f t="shared" si="0"/>
        <v>0.61264799999999997</v>
      </c>
      <c r="J31" s="118">
        <f>'NDBC NSTP6 timeseries data'!I587</f>
        <v>2.9</v>
      </c>
      <c r="K31" s="28">
        <f t="shared" si="1"/>
        <v>0.88392000000000004</v>
      </c>
      <c r="L31" s="70">
        <f t="shared" si="5"/>
        <v>0.89000000000000012</v>
      </c>
      <c r="M31" s="70">
        <f t="shared" si="3"/>
        <v>0.27127200000000007</v>
      </c>
      <c r="N31" s="11" t="s">
        <v>6</v>
      </c>
      <c r="O31" s="28">
        <f>'NDBC NSTP6 timeseries data'!K588</f>
        <v>7.1875</v>
      </c>
      <c r="P31" s="27">
        <f>'NDBC NSTP6 timeseries data'!L588</f>
        <v>304.1875</v>
      </c>
      <c r="Q31" s="11">
        <f>'NDBC NSTP6 timeseries data'!M588</f>
        <v>15</v>
      </c>
      <c r="R31" s="12" t="s">
        <v>92</v>
      </c>
      <c r="S31" s="12" t="s">
        <v>153</v>
      </c>
      <c r="T31" s="1"/>
      <c r="U31" s="12" t="s">
        <v>10</v>
      </c>
      <c r="V31" s="15" t="s">
        <v>10</v>
      </c>
    </row>
    <row r="32" spans="1:22" ht="15.75" thickBot="1" x14ac:dyDescent="0.3">
      <c r="A32" t="s">
        <v>119</v>
      </c>
      <c r="B32" t="s">
        <v>157</v>
      </c>
      <c r="C32" s="100">
        <f t="shared" si="4"/>
        <v>30</v>
      </c>
      <c r="D32" s="104">
        <v>54</v>
      </c>
      <c r="E32" s="101">
        <v>41693</v>
      </c>
      <c r="F32" s="91">
        <v>1210</v>
      </c>
      <c r="G32" s="91">
        <v>1255</v>
      </c>
      <c r="H32" s="116">
        <f>'NDBC NSTP6 timeseries data'!I590</f>
        <v>2.9</v>
      </c>
      <c r="I32" s="28">
        <f t="shared" si="0"/>
        <v>0.88392000000000004</v>
      </c>
      <c r="J32" s="120">
        <f>'NDBC NSTP6 timeseries data'!I599</f>
        <v>3.27</v>
      </c>
      <c r="K32" s="28">
        <f t="shared" si="1"/>
        <v>0.99669600000000003</v>
      </c>
      <c r="L32" s="92">
        <f t="shared" si="5"/>
        <v>0.37000000000000011</v>
      </c>
      <c r="M32" s="70">
        <f t="shared" si="3"/>
        <v>0.11277599999999999</v>
      </c>
      <c r="N32" s="91" t="s">
        <v>6</v>
      </c>
      <c r="O32" s="93">
        <f>'NDBC NSTP6 timeseries data'!K600</f>
        <v>5.2857142857142856</v>
      </c>
      <c r="P32" s="94">
        <f>'NDBC NSTP6 timeseries data'!L600</f>
        <v>260.28571428571428</v>
      </c>
      <c r="Q32" s="91">
        <f>'NDBC NSTP6 timeseries data'!M600</f>
        <v>11</v>
      </c>
      <c r="R32" s="95" t="s">
        <v>92</v>
      </c>
      <c r="S32" s="95" t="s">
        <v>153</v>
      </c>
      <c r="T32" s="16"/>
      <c r="U32" s="95" t="s">
        <v>10</v>
      </c>
      <c r="V32" s="96" t="s">
        <v>10</v>
      </c>
    </row>
    <row r="35" spans="13:14" x14ac:dyDescent="0.25">
      <c r="M35" s="41"/>
      <c r="N35" s="41"/>
    </row>
    <row r="36" spans="13:14" x14ac:dyDescent="0.25">
      <c r="M36" s="41"/>
      <c r="N36" s="41"/>
    </row>
    <row r="37" spans="13:14" x14ac:dyDescent="0.25">
      <c r="M37" s="41"/>
      <c r="N37" s="41"/>
    </row>
    <row r="38" spans="13:14" x14ac:dyDescent="0.25">
      <c r="M38" s="41"/>
      <c r="N38" s="41"/>
    </row>
    <row r="39" spans="13:14" x14ac:dyDescent="0.25">
      <c r="M39" s="41"/>
      <c r="N39" s="41"/>
    </row>
    <row r="40" spans="13:14" x14ac:dyDescent="0.25">
      <c r="M40" s="41"/>
      <c r="N40" s="41"/>
    </row>
    <row r="41" spans="13:14" x14ac:dyDescent="0.25">
      <c r="M41" s="41"/>
      <c r="N41" s="41"/>
    </row>
    <row r="42" spans="13:14" x14ac:dyDescent="0.25">
      <c r="M42" s="41"/>
      <c r="N42" s="41"/>
    </row>
  </sheetData>
  <conditionalFormatting sqref="Q3:Q16">
    <cfRule type="cellIs" dxfId="1" priority="1" operator="greaterThan">
      <formula>15</formula>
    </cfRule>
  </conditionalFormatting>
  <hyperlinks>
    <hyperlink ref="H1" r:id="rId1"/>
    <hyperlink ref="O1:P1" r:id="rId2" display="NSTP6"/>
    <hyperlink ref="Q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pane xSplit="3" ySplit="2" topLeftCell="D30" activePane="bottomRight" state="frozen"/>
      <selection pane="topRight" activeCell="C1" sqref="C1"/>
      <selection pane="bottomLeft" activeCell="A3" sqref="A3"/>
      <selection pane="bottomRight" activeCell="M33" sqref="M33:N42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13.5703125" customWidth="1"/>
    <col min="5" max="5" width="9.7109375" customWidth="1"/>
    <col min="6" max="7" width="9.5703125" customWidth="1"/>
    <col min="8" max="9" width="16.28515625" customWidth="1"/>
    <col min="10" max="11" width="18.7109375" customWidth="1"/>
    <col min="12" max="13" width="15.5703125" customWidth="1"/>
    <col min="14" max="14" width="7.5703125" customWidth="1"/>
    <col min="15" max="15" width="21.5703125" customWidth="1"/>
    <col min="16" max="16" width="16.140625" customWidth="1"/>
    <col min="17" max="17" width="20.5703125" customWidth="1"/>
    <col min="18" max="19" width="14.5703125" customWidth="1"/>
    <col min="20" max="20" width="8" customWidth="1"/>
    <col min="21" max="21" width="12.85546875" customWidth="1"/>
    <col min="22" max="22" width="13" customWidth="1"/>
  </cols>
  <sheetData>
    <row r="1" spans="1:23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31"/>
      <c r="J1" s="9"/>
      <c r="K1" s="9"/>
      <c r="L1" s="9"/>
      <c r="M1" s="9"/>
      <c r="N1" s="9"/>
      <c r="O1" s="31" t="s">
        <v>103</v>
      </c>
      <c r="P1" s="31" t="s">
        <v>103</v>
      </c>
      <c r="Q1" s="31" t="s">
        <v>103</v>
      </c>
      <c r="R1" s="9" t="s">
        <v>102</v>
      </c>
      <c r="S1" s="9"/>
      <c r="T1" s="9"/>
      <c r="U1" s="9"/>
      <c r="V1" s="9"/>
    </row>
    <row r="2" spans="1:23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21" t="s">
        <v>158</v>
      </c>
      <c r="J2" s="17" t="s">
        <v>145</v>
      </c>
      <c r="K2" s="121" t="s">
        <v>159</v>
      </c>
      <c r="L2" s="17" t="s">
        <v>146</v>
      </c>
      <c r="M2" s="121" t="s">
        <v>160</v>
      </c>
      <c r="N2" s="18" t="s">
        <v>4</v>
      </c>
      <c r="O2" s="17" t="s">
        <v>147</v>
      </c>
      <c r="P2" s="17" t="s">
        <v>142</v>
      </c>
      <c r="Q2" s="17" t="s">
        <v>148</v>
      </c>
      <c r="R2" s="17" t="s">
        <v>149</v>
      </c>
      <c r="S2" s="17" t="s">
        <v>150</v>
      </c>
      <c r="T2" s="17" t="s">
        <v>143</v>
      </c>
      <c r="U2" s="71" t="s">
        <v>91</v>
      </c>
      <c r="V2" s="19" t="s">
        <v>9</v>
      </c>
    </row>
    <row r="3" spans="1:23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13">
        <f>'NDBC NSTP6 timeseries data'!I4</f>
        <v>1.5389999999999999</v>
      </c>
      <c r="I3" s="28">
        <f>H3 *0.3048</f>
        <v>0.46908719999999998</v>
      </c>
      <c r="J3" s="117">
        <f>'NDBC NSTP6 timeseries data'!I24</f>
        <v>0.97399999999999998</v>
      </c>
      <c r="K3" s="28">
        <f>J3*0.3048</f>
        <v>0.29687520000000001</v>
      </c>
      <c r="L3" s="47">
        <f>J3-H3</f>
        <v>-0.56499999999999995</v>
      </c>
      <c r="M3" s="70">
        <f>K3 - I3</f>
        <v>-0.17221199999999998</v>
      </c>
      <c r="N3" s="13" t="s">
        <v>5</v>
      </c>
      <c r="O3" s="48">
        <f>'NDBC NSTP6 timeseries data'!K25</f>
        <v>1.2000000000000002</v>
      </c>
      <c r="P3" s="49">
        <f>'NDBC NSTP6 timeseries data'!L25</f>
        <v>232.5</v>
      </c>
      <c r="Q3" s="48">
        <f>'NDBC NSTP6 timeseries data'!M25</f>
        <v>3.6</v>
      </c>
      <c r="R3" s="74" t="s">
        <v>95</v>
      </c>
      <c r="S3" s="112" t="s">
        <v>154</v>
      </c>
      <c r="T3" s="13"/>
      <c r="U3" s="75" t="s">
        <v>11</v>
      </c>
      <c r="V3" s="14" t="s">
        <v>10</v>
      </c>
    </row>
    <row r="4" spans="1:23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4">
        <f>'NDBC NSTP6 timeseries data'!I27</f>
        <v>1.03</v>
      </c>
      <c r="I4" s="28">
        <f t="shared" ref="I4:I32" si="0">H4 *0.3048</f>
        <v>0.313944</v>
      </c>
      <c r="J4" s="118">
        <f>'NDBC NSTP6 timeseries data'!I42</f>
        <v>1.23</v>
      </c>
      <c r="K4" s="28">
        <f t="shared" ref="K4:K32" si="1">J4*0.3048</f>
        <v>0.37490400000000002</v>
      </c>
      <c r="L4" s="32">
        <f>J4-H4</f>
        <v>0.19999999999999996</v>
      </c>
      <c r="M4" s="70">
        <f>K4 - I4</f>
        <v>6.0960000000000014E-2</v>
      </c>
      <c r="N4" s="11" t="s">
        <v>6</v>
      </c>
      <c r="O4" s="28">
        <f>'NDBC NSTP6 timeseries data'!K43</f>
        <v>2.375</v>
      </c>
      <c r="P4" s="27">
        <f>'NDBC NSTP6 timeseries data'!L43</f>
        <v>193.6875</v>
      </c>
      <c r="Q4" s="28">
        <f>'NDBC NSTP6 timeseries data'!M43</f>
        <v>7</v>
      </c>
      <c r="R4" s="75" t="s">
        <v>84</v>
      </c>
      <c r="S4" s="12" t="s">
        <v>152</v>
      </c>
      <c r="T4" s="109"/>
      <c r="U4" s="75" t="s">
        <v>11</v>
      </c>
      <c r="V4" s="15" t="s">
        <v>11</v>
      </c>
    </row>
    <row r="5" spans="1:23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4">
        <f>'NDBC NSTP6 timeseries data'!I45</f>
        <v>1.23</v>
      </c>
      <c r="I5" s="28">
        <f t="shared" si="0"/>
        <v>0.37490400000000002</v>
      </c>
      <c r="J5" s="118">
        <f>'NDBC NSTP6 timeseries data'!I60</f>
        <v>1.94</v>
      </c>
      <c r="K5" s="28">
        <f t="shared" si="1"/>
        <v>0.59131200000000006</v>
      </c>
      <c r="L5" s="32">
        <f t="shared" ref="L5" si="2">J5-H5</f>
        <v>0.71</v>
      </c>
      <c r="M5" s="70">
        <f t="shared" ref="M5:M32" si="3">K5 - I5</f>
        <v>0.21640800000000004</v>
      </c>
      <c r="N5" s="11" t="s">
        <v>6</v>
      </c>
      <c r="O5" s="28">
        <f>'NDBC NSTP6 timeseries data'!K61</f>
        <v>3.25</v>
      </c>
      <c r="P5" s="27">
        <f>'NDBC NSTP6 timeseries data'!L61</f>
        <v>258.375</v>
      </c>
      <c r="Q5" s="28">
        <f>'NDBC NSTP6 timeseries data'!M61</f>
        <v>10</v>
      </c>
      <c r="R5" s="75" t="s">
        <v>84</v>
      </c>
      <c r="S5" s="12" t="s">
        <v>152</v>
      </c>
      <c r="T5" s="109"/>
      <c r="U5" s="75" t="s">
        <v>11</v>
      </c>
      <c r="V5" s="15" t="s">
        <v>10</v>
      </c>
    </row>
    <row r="6" spans="1:23" x14ac:dyDescent="0.25">
      <c r="A6" t="s">
        <v>117</v>
      </c>
      <c r="B6" t="s">
        <v>124</v>
      </c>
      <c r="C6" s="98">
        <f t="shared" ref="C6:C32" si="4">C5+1</f>
        <v>4</v>
      </c>
      <c r="D6" s="103">
        <v>32</v>
      </c>
      <c r="E6" s="85">
        <v>41671</v>
      </c>
      <c r="F6" s="72">
        <v>900</v>
      </c>
      <c r="G6" s="72">
        <v>1100</v>
      </c>
      <c r="H6" s="114">
        <v>3.7429999999999999</v>
      </c>
      <c r="I6" s="28">
        <f t="shared" si="0"/>
        <v>1.1408663999999999</v>
      </c>
      <c r="J6" s="118">
        <v>2.58</v>
      </c>
      <c r="K6" s="28">
        <f t="shared" si="1"/>
        <v>0.78638400000000008</v>
      </c>
      <c r="L6" s="70">
        <f>J6-H6</f>
        <v>-1.1629999999999998</v>
      </c>
      <c r="M6" s="70">
        <f t="shared" si="3"/>
        <v>-0.35448239999999986</v>
      </c>
      <c r="N6" s="11" t="s">
        <v>5</v>
      </c>
      <c r="O6" s="28">
        <f>'NDBC NSTP6 timeseries data'!K84</f>
        <v>5.2725</v>
      </c>
      <c r="P6" s="27">
        <f>'NDBC NSTP6 timeseries data'!L84</f>
        <v>96.1875</v>
      </c>
      <c r="Q6" s="28">
        <f>'NDBC NSTP6 timeseries data'!M84</f>
        <v>11.08</v>
      </c>
      <c r="R6" s="75" t="s">
        <v>2</v>
      </c>
      <c r="S6" s="12" t="s">
        <v>151</v>
      </c>
      <c r="T6" s="109"/>
      <c r="U6" s="75" t="s">
        <v>10</v>
      </c>
      <c r="V6" s="15" t="s">
        <v>11</v>
      </c>
    </row>
    <row r="7" spans="1:23" x14ac:dyDescent="0.25">
      <c r="A7" t="s">
        <v>117</v>
      </c>
      <c r="B7" t="s">
        <v>124</v>
      </c>
      <c r="C7" s="98">
        <f t="shared" si="4"/>
        <v>5</v>
      </c>
      <c r="D7" s="103">
        <v>32</v>
      </c>
      <c r="E7" s="85">
        <v>41671</v>
      </c>
      <c r="F7" s="72">
        <v>1130</v>
      </c>
      <c r="G7" s="72">
        <v>1300</v>
      </c>
      <c r="H7" s="114">
        <v>2.2280000000000002</v>
      </c>
      <c r="I7" s="28">
        <f t="shared" si="0"/>
        <v>0.6790944000000001</v>
      </c>
      <c r="J7" s="118">
        <v>0.879</v>
      </c>
      <c r="K7" s="28">
        <f t="shared" si="1"/>
        <v>0.26791920000000002</v>
      </c>
      <c r="L7" s="70">
        <f>J7-H7</f>
        <v>-1.3490000000000002</v>
      </c>
      <c r="M7" s="70">
        <f t="shared" si="3"/>
        <v>-0.41117520000000007</v>
      </c>
      <c r="N7" s="11" t="s">
        <v>5</v>
      </c>
      <c r="O7" s="28">
        <f>'NDBC NSTP6 timeseries data'!K102</f>
        <v>5.6875</v>
      </c>
      <c r="P7" s="27">
        <f>'NDBC NSTP6 timeseries data'!L102</f>
        <v>100.25</v>
      </c>
      <c r="Q7" s="28">
        <f>'NDBC NSTP6 timeseries data'!M102</f>
        <v>13</v>
      </c>
      <c r="R7" s="75" t="s">
        <v>2</v>
      </c>
      <c r="S7" s="12" t="s">
        <v>151</v>
      </c>
      <c r="T7" s="109"/>
      <c r="U7" s="75" t="s">
        <v>11</v>
      </c>
      <c r="V7" s="15" t="s">
        <v>11</v>
      </c>
    </row>
    <row r="8" spans="1:23" x14ac:dyDescent="0.25">
      <c r="A8" t="s">
        <v>117</v>
      </c>
      <c r="B8" t="s">
        <v>124</v>
      </c>
      <c r="C8" s="98">
        <f t="shared" si="4"/>
        <v>6</v>
      </c>
      <c r="D8" s="103">
        <v>32</v>
      </c>
      <c r="E8" s="85">
        <v>41671</v>
      </c>
      <c r="F8" s="72">
        <v>1700</v>
      </c>
      <c r="G8" s="72">
        <v>1900</v>
      </c>
      <c r="H8" s="114">
        <v>1.512</v>
      </c>
      <c r="I8" s="28">
        <f t="shared" si="0"/>
        <v>0.46085760000000003</v>
      </c>
      <c r="J8" s="118">
        <v>3.222</v>
      </c>
      <c r="K8" s="28">
        <f t="shared" si="1"/>
        <v>0.98206560000000009</v>
      </c>
      <c r="L8" s="32">
        <f t="shared" ref="L8:L32" si="5">J8-H8</f>
        <v>1.71</v>
      </c>
      <c r="M8" s="70">
        <f t="shared" si="3"/>
        <v>0.52120800000000012</v>
      </c>
      <c r="N8" s="11" t="s">
        <v>6</v>
      </c>
      <c r="O8" s="28">
        <f>'NDBC NSTP6 timeseries data'!K125</f>
        <v>4.2380952380952381</v>
      </c>
      <c r="P8" s="27">
        <f>'NDBC NSTP6 timeseries data'!L125</f>
        <v>187.95238095238096</v>
      </c>
      <c r="Q8" s="28">
        <f>'NDBC NSTP6 timeseries data'!M125</f>
        <v>13</v>
      </c>
      <c r="R8" s="75" t="s">
        <v>2</v>
      </c>
      <c r="S8" s="12" t="s">
        <v>151</v>
      </c>
      <c r="T8" s="109"/>
      <c r="U8" s="75" t="s">
        <v>10</v>
      </c>
      <c r="V8" s="15" t="s">
        <v>10</v>
      </c>
    </row>
    <row r="9" spans="1:23" x14ac:dyDescent="0.25">
      <c r="A9" t="s">
        <v>117</v>
      </c>
      <c r="B9" t="s">
        <v>124</v>
      </c>
      <c r="C9" s="98">
        <f t="shared" si="4"/>
        <v>7</v>
      </c>
      <c r="D9" s="103">
        <v>39</v>
      </c>
      <c r="E9" s="85">
        <v>41678</v>
      </c>
      <c r="F9" s="72">
        <v>1415</v>
      </c>
      <c r="G9" s="72">
        <v>1545</v>
      </c>
      <c r="H9" s="114">
        <f>'NDBC NSTP6 timeseries data'!I127</f>
        <v>3.1</v>
      </c>
      <c r="I9" s="28">
        <f t="shared" si="0"/>
        <v>0.94488000000000005</v>
      </c>
      <c r="J9" s="118">
        <f>'NDBC NSTP6 timeseries data'!I143</f>
        <v>3.45</v>
      </c>
      <c r="K9" s="28">
        <f t="shared" si="1"/>
        <v>1.0515600000000001</v>
      </c>
      <c r="L9" s="32">
        <f t="shared" si="5"/>
        <v>0.35000000000000009</v>
      </c>
      <c r="M9" s="70">
        <f t="shared" si="3"/>
        <v>0.10668</v>
      </c>
      <c r="N9" s="11" t="s">
        <v>6</v>
      </c>
      <c r="O9" s="28">
        <f>'NDBC NSTP6 timeseries data'!K144</f>
        <v>5.2352941176470589</v>
      </c>
      <c r="P9" s="27">
        <f>'NDBC NSTP6 timeseries data'!L144</f>
        <v>140.41176470588235</v>
      </c>
      <c r="Q9" s="28">
        <f>'NDBC NSTP6 timeseries data'!M144</f>
        <v>18</v>
      </c>
      <c r="R9" s="75" t="s">
        <v>92</v>
      </c>
      <c r="S9" s="12" t="s">
        <v>153</v>
      </c>
      <c r="T9" s="109"/>
      <c r="U9" s="75" t="s">
        <v>11</v>
      </c>
      <c r="V9" s="15" t="s">
        <v>11</v>
      </c>
      <c r="W9" s="88" t="s">
        <v>93</v>
      </c>
    </row>
    <row r="10" spans="1:23" x14ac:dyDescent="0.25">
      <c r="A10" t="s">
        <v>117</v>
      </c>
      <c r="B10" t="s">
        <v>124</v>
      </c>
      <c r="C10" s="98">
        <f t="shared" si="4"/>
        <v>8</v>
      </c>
      <c r="D10" s="103">
        <v>39</v>
      </c>
      <c r="E10" s="85">
        <v>41678</v>
      </c>
      <c r="F10" s="72">
        <v>1605</v>
      </c>
      <c r="G10" s="72">
        <v>1800</v>
      </c>
      <c r="H10" s="114">
        <f>'NDBC NSTP6 timeseries data'!I146</f>
        <v>3.33</v>
      </c>
      <c r="I10" s="28">
        <f t="shared" si="0"/>
        <v>1.0149840000000001</v>
      </c>
      <c r="J10" s="118">
        <f>'NDBC NSTP6 timeseries data'!I167</f>
        <v>2.5299999999999998</v>
      </c>
      <c r="K10" s="28">
        <f t="shared" si="1"/>
        <v>0.77114399999999994</v>
      </c>
      <c r="L10" s="70">
        <f t="shared" si="5"/>
        <v>-0.80000000000000027</v>
      </c>
      <c r="M10" s="70">
        <f t="shared" si="3"/>
        <v>-0.24384000000000017</v>
      </c>
      <c r="N10" s="11" t="s">
        <v>5</v>
      </c>
      <c r="O10" s="28">
        <f>'NDBC NSTP6 timeseries data'!K168</f>
        <v>6.0454545454545459</v>
      </c>
      <c r="P10" s="27">
        <f>'NDBC NSTP6 timeseries data'!L168</f>
        <v>144.13636363636363</v>
      </c>
      <c r="Q10" s="28">
        <f>'NDBC NSTP6 timeseries data'!M168</f>
        <v>20</v>
      </c>
      <c r="R10" s="75" t="s">
        <v>92</v>
      </c>
      <c r="S10" s="12" t="s">
        <v>153</v>
      </c>
      <c r="T10" s="109"/>
      <c r="U10" s="75" t="s">
        <v>11</v>
      </c>
      <c r="V10" s="15" t="s">
        <v>11</v>
      </c>
      <c r="W10" s="88" t="s">
        <v>94</v>
      </c>
    </row>
    <row r="11" spans="1:23" x14ac:dyDescent="0.25">
      <c r="A11" t="s">
        <v>126</v>
      </c>
      <c r="B11" t="s">
        <v>156</v>
      </c>
      <c r="C11" s="98">
        <f t="shared" si="4"/>
        <v>9</v>
      </c>
      <c r="D11" s="103">
        <v>47</v>
      </c>
      <c r="E11" s="85">
        <v>41686</v>
      </c>
      <c r="F11" s="72">
        <v>1654</v>
      </c>
      <c r="G11" s="72">
        <v>1846</v>
      </c>
      <c r="H11" s="114">
        <f>'NDBC NSTP6 timeseries data'!I170</f>
        <v>2.39</v>
      </c>
      <c r="I11" s="28">
        <f t="shared" si="0"/>
        <v>0.72847200000000012</v>
      </c>
      <c r="J11" s="118">
        <f>'NDBC NSTP6 timeseries data'!I189</f>
        <v>3.25</v>
      </c>
      <c r="K11" s="28">
        <f t="shared" si="1"/>
        <v>0.99060000000000004</v>
      </c>
      <c r="L11" s="32">
        <f t="shared" si="5"/>
        <v>0.85999999999999988</v>
      </c>
      <c r="M11" s="70">
        <f t="shared" si="3"/>
        <v>0.26212799999999992</v>
      </c>
      <c r="N11" s="11" t="s">
        <v>6</v>
      </c>
      <c r="O11" s="28">
        <f>'NDBC NSTP6 timeseries data'!K190</f>
        <v>3.25</v>
      </c>
      <c r="P11" s="27">
        <f>'NDBC NSTP6 timeseries data'!L190</f>
        <v>168.8</v>
      </c>
      <c r="Q11" s="28">
        <f>'NDBC NSTP6 timeseries data'!M190</f>
        <v>9</v>
      </c>
      <c r="R11" s="75" t="s">
        <v>95</v>
      </c>
      <c r="S11" s="12" t="s">
        <v>154</v>
      </c>
      <c r="T11" s="109"/>
      <c r="U11" s="75" t="s">
        <v>11</v>
      </c>
      <c r="V11" s="15" t="s">
        <v>11</v>
      </c>
      <c r="W11" s="88" t="s">
        <v>94</v>
      </c>
    </row>
    <row r="12" spans="1:23" x14ac:dyDescent="0.25">
      <c r="A12" t="s">
        <v>117</v>
      </c>
      <c r="B12" t="s">
        <v>156</v>
      </c>
      <c r="C12" s="98">
        <f t="shared" si="4"/>
        <v>10</v>
      </c>
      <c r="D12" s="103">
        <v>48</v>
      </c>
      <c r="E12" s="85">
        <v>41687</v>
      </c>
      <c r="F12" s="72">
        <v>1245</v>
      </c>
      <c r="G12" s="72">
        <v>1500</v>
      </c>
      <c r="H12" s="114">
        <f>'NDBC NSTP6 timeseries data'!I192</f>
        <v>1.62</v>
      </c>
      <c r="I12" s="28">
        <f t="shared" si="0"/>
        <v>0.49377600000000005</v>
      </c>
      <c r="J12" s="118">
        <f>'NDBC NSTP6 timeseries data'!I215</f>
        <v>1.1100000000000001</v>
      </c>
      <c r="K12" s="28">
        <f t="shared" si="1"/>
        <v>0.33832800000000007</v>
      </c>
      <c r="L12" s="70">
        <f t="shared" si="5"/>
        <v>-0.51</v>
      </c>
      <c r="M12" s="70">
        <f t="shared" si="3"/>
        <v>-0.15544799999999998</v>
      </c>
      <c r="N12" s="11" t="s">
        <v>5</v>
      </c>
      <c r="O12" s="28">
        <f>'NDBC NSTP6 timeseries data'!K216</f>
        <v>9.6666666666666661</v>
      </c>
      <c r="P12" s="27">
        <f>'NDBC NSTP6 timeseries data'!L216</f>
        <v>79.958333333333329</v>
      </c>
      <c r="Q12" s="28">
        <f>'NDBC NSTP6 timeseries data'!M216</f>
        <v>28</v>
      </c>
      <c r="R12" s="75" t="s">
        <v>92</v>
      </c>
      <c r="S12" s="12" t="s">
        <v>153</v>
      </c>
      <c r="T12" s="109"/>
      <c r="U12" s="75" t="s">
        <v>10</v>
      </c>
      <c r="V12" s="15" t="s">
        <v>10</v>
      </c>
      <c r="W12" s="88" t="s">
        <v>94</v>
      </c>
    </row>
    <row r="13" spans="1:23" x14ac:dyDescent="0.25">
      <c r="A13" t="s">
        <v>117</v>
      </c>
      <c r="B13" t="s">
        <v>156</v>
      </c>
      <c r="C13" s="98">
        <f t="shared" si="4"/>
        <v>11</v>
      </c>
      <c r="D13" s="103">
        <v>48</v>
      </c>
      <c r="E13" s="85">
        <v>41687</v>
      </c>
      <c r="F13" s="72">
        <v>1530</v>
      </c>
      <c r="G13" s="72">
        <v>1700</v>
      </c>
      <c r="H13" s="114">
        <f>'NDBC NSTP6 timeseries data'!I218</f>
        <v>1.1399999999999999</v>
      </c>
      <c r="I13" s="28">
        <f t="shared" si="0"/>
        <v>0.347472</v>
      </c>
      <c r="J13" s="118">
        <f>'NDBC NSTP6 timeseries data'!I236</f>
        <v>1.59</v>
      </c>
      <c r="K13" s="28">
        <f t="shared" si="1"/>
        <v>0.48463200000000006</v>
      </c>
      <c r="L13" s="32">
        <f t="shared" si="5"/>
        <v>0.45000000000000018</v>
      </c>
      <c r="M13" s="70">
        <f t="shared" si="3"/>
        <v>0.13716000000000006</v>
      </c>
      <c r="N13" s="11" t="s">
        <v>6</v>
      </c>
      <c r="O13" s="28">
        <f>'NDBC NSTP6 timeseries data'!K237</f>
        <v>5.8947368421052628</v>
      </c>
      <c r="P13" s="27">
        <f>'NDBC NSTP6 timeseries data'!L237</f>
        <v>101.36842105263158</v>
      </c>
      <c r="Q13" s="28">
        <f>'NDBC NSTP6 timeseries data'!M237</f>
        <v>20</v>
      </c>
      <c r="R13" s="75" t="s">
        <v>92</v>
      </c>
      <c r="S13" s="12" t="s">
        <v>153</v>
      </c>
      <c r="T13" s="109"/>
      <c r="U13" s="75" t="s">
        <v>11</v>
      </c>
      <c r="V13" s="15" t="s">
        <v>11</v>
      </c>
      <c r="W13" s="88" t="s">
        <v>94</v>
      </c>
    </row>
    <row r="14" spans="1:23" x14ac:dyDescent="0.25">
      <c r="A14" t="s">
        <v>117</v>
      </c>
      <c r="B14" t="s">
        <v>156</v>
      </c>
      <c r="C14" s="98">
        <f t="shared" si="4"/>
        <v>12</v>
      </c>
      <c r="D14" s="103">
        <v>48</v>
      </c>
      <c r="E14" s="85">
        <v>41687</v>
      </c>
      <c r="F14" s="72">
        <v>1710</v>
      </c>
      <c r="G14" s="72">
        <v>1840</v>
      </c>
      <c r="H14" s="114">
        <f>'NDBC NSTP6 timeseries data'!I239</f>
        <v>1.62</v>
      </c>
      <c r="I14" s="28">
        <f t="shared" si="0"/>
        <v>0.49377600000000005</v>
      </c>
      <c r="J14" s="118">
        <f>'NDBC NSTP6 timeseries data'!I256</f>
        <v>2.56</v>
      </c>
      <c r="K14" s="28">
        <f t="shared" si="1"/>
        <v>0.78028800000000009</v>
      </c>
      <c r="L14" s="32">
        <f t="shared" si="5"/>
        <v>0.94</v>
      </c>
      <c r="M14" s="70">
        <f t="shared" si="3"/>
        <v>0.28651200000000004</v>
      </c>
      <c r="N14" s="11" t="s">
        <v>6</v>
      </c>
      <c r="O14" s="28">
        <f>'NDBC NSTP6 timeseries data'!K257</f>
        <v>5.166666666666667</v>
      </c>
      <c r="P14" s="27">
        <f>'NDBC NSTP6 timeseries data'!L257</f>
        <v>89.888888888888886</v>
      </c>
      <c r="Q14" s="28">
        <f>'NDBC NSTP6 timeseries data'!M257</f>
        <v>15</v>
      </c>
      <c r="R14" s="75" t="s">
        <v>92</v>
      </c>
      <c r="S14" s="12" t="s">
        <v>153</v>
      </c>
      <c r="T14" s="109"/>
      <c r="U14" s="75" t="s">
        <v>11</v>
      </c>
      <c r="V14" s="15" t="s">
        <v>11</v>
      </c>
      <c r="W14" s="88" t="s">
        <v>94</v>
      </c>
    </row>
    <row r="15" spans="1:23" x14ac:dyDescent="0.25">
      <c r="A15" t="s">
        <v>117</v>
      </c>
      <c r="B15" t="s">
        <v>156</v>
      </c>
      <c r="C15" s="98">
        <f t="shared" si="4"/>
        <v>13</v>
      </c>
      <c r="D15" s="103">
        <v>49</v>
      </c>
      <c r="E15" s="85">
        <v>41688</v>
      </c>
      <c r="F15" s="72">
        <v>1245</v>
      </c>
      <c r="G15" s="72">
        <v>1445</v>
      </c>
      <c r="H15" s="114">
        <f>'NDBC NSTP6 timeseries data'!I259</f>
        <v>2.09</v>
      </c>
      <c r="I15" s="28">
        <f t="shared" si="0"/>
        <v>0.63703200000000004</v>
      </c>
      <c r="J15" s="118">
        <f>'NDBC NSTP6 timeseries data'!I280</f>
        <v>1.26</v>
      </c>
      <c r="K15" s="28">
        <f t="shared" si="1"/>
        <v>0.384048</v>
      </c>
      <c r="L15" s="70">
        <f t="shared" si="5"/>
        <v>-0.82999999999999985</v>
      </c>
      <c r="M15" s="70">
        <f t="shared" si="3"/>
        <v>-0.25298400000000004</v>
      </c>
      <c r="N15" s="11" t="s">
        <v>5</v>
      </c>
      <c r="O15" s="28">
        <f>'NDBC NSTP6 timeseries data'!K281</f>
        <v>4.9090909090909092</v>
      </c>
      <c r="P15" s="27">
        <f>'NDBC NSTP6 timeseries data'!L281</f>
        <v>97.727272727272734</v>
      </c>
      <c r="Q15" s="28">
        <f>'NDBC NSTP6 timeseries data'!M281</f>
        <v>14</v>
      </c>
      <c r="R15" s="75" t="s">
        <v>92</v>
      </c>
      <c r="S15" s="12" t="s">
        <v>153</v>
      </c>
      <c r="T15" s="109"/>
      <c r="U15" s="75" t="s">
        <v>10</v>
      </c>
      <c r="V15" s="15" t="s">
        <v>10</v>
      </c>
      <c r="W15" s="88" t="s">
        <v>122</v>
      </c>
    </row>
    <row r="16" spans="1:23" x14ac:dyDescent="0.25">
      <c r="A16" t="s">
        <v>117</v>
      </c>
      <c r="B16" t="s">
        <v>156</v>
      </c>
      <c r="C16" s="99">
        <f t="shared" si="4"/>
        <v>14</v>
      </c>
      <c r="D16" s="103">
        <v>49</v>
      </c>
      <c r="E16" s="86">
        <v>41688</v>
      </c>
      <c r="F16" s="76">
        <v>1445</v>
      </c>
      <c r="G16" s="76">
        <v>1700</v>
      </c>
      <c r="H16" s="115">
        <f>'NDBC NSTP6 timeseries data'!I283</f>
        <v>1.3</v>
      </c>
      <c r="I16" s="28">
        <f t="shared" si="0"/>
        <v>0.39624000000000004</v>
      </c>
      <c r="J16" s="119">
        <f>'NDBC NSTP6 timeseries data'!I306</f>
        <v>1.37</v>
      </c>
      <c r="K16" s="28">
        <f t="shared" si="1"/>
        <v>0.41757600000000006</v>
      </c>
      <c r="L16" s="78">
        <f t="shared" si="5"/>
        <v>7.0000000000000062E-2</v>
      </c>
      <c r="M16" s="70">
        <f t="shared" si="3"/>
        <v>2.1336000000000022E-2</v>
      </c>
      <c r="N16" s="77" t="s">
        <v>98</v>
      </c>
      <c r="O16" s="79">
        <f>'NDBC NSTP6 timeseries data'!K307</f>
        <v>4.708333333333333</v>
      </c>
      <c r="P16" s="80">
        <f>'NDBC NSTP6 timeseries data'!L307</f>
        <v>194.41666666666666</v>
      </c>
      <c r="Q16" s="79">
        <f>'NDBC NSTP6 timeseries data'!M307</f>
        <v>15</v>
      </c>
      <c r="R16" s="82" t="s">
        <v>92</v>
      </c>
      <c r="S16" s="12" t="s">
        <v>153</v>
      </c>
      <c r="T16" s="110"/>
      <c r="U16" s="82" t="s">
        <v>10</v>
      </c>
      <c r="V16" s="89" t="s">
        <v>10</v>
      </c>
      <c r="W16" s="88" t="s">
        <v>99</v>
      </c>
    </row>
    <row r="17" spans="1:22" x14ac:dyDescent="0.25">
      <c r="A17" t="s">
        <v>117</v>
      </c>
      <c r="B17" t="s">
        <v>30</v>
      </c>
      <c r="C17" s="98">
        <f t="shared" si="4"/>
        <v>15</v>
      </c>
      <c r="D17" s="103">
        <v>50</v>
      </c>
      <c r="E17" s="85">
        <v>41689</v>
      </c>
      <c r="F17" s="72">
        <v>1205</v>
      </c>
      <c r="G17" s="72">
        <v>1440</v>
      </c>
      <c r="H17" s="114">
        <f>'NDBC NSTP6 timeseries data'!I309</f>
        <v>2.8809999999999998</v>
      </c>
      <c r="I17" s="28">
        <f t="shared" si="0"/>
        <v>0.87812879999999993</v>
      </c>
      <c r="J17" s="118">
        <f>'NDBC NSTP6 timeseries data'!I336</f>
        <v>1.516</v>
      </c>
      <c r="K17" s="28">
        <f t="shared" si="1"/>
        <v>0.46207680000000001</v>
      </c>
      <c r="L17" s="90">
        <f t="shared" si="5"/>
        <v>-1.3649999999999998</v>
      </c>
      <c r="M17" s="70">
        <f t="shared" si="3"/>
        <v>-0.41605199999999992</v>
      </c>
      <c r="N17" s="11" t="s">
        <v>5</v>
      </c>
      <c r="O17" s="28">
        <f>'NDBC NSTP6 timeseries data'!K337</f>
        <v>5.7757142857142858</v>
      </c>
      <c r="P17" s="27">
        <f>'NDBC NSTP6 timeseries data'!L337</f>
        <v>39.857142857142854</v>
      </c>
      <c r="Q17" s="28">
        <f>'NDBC NSTP6 timeseries data'!M337</f>
        <v>11.47</v>
      </c>
      <c r="R17" s="75" t="s">
        <v>92</v>
      </c>
      <c r="S17" s="12" t="s">
        <v>153</v>
      </c>
      <c r="T17" s="109"/>
      <c r="U17" s="82" t="s">
        <v>10</v>
      </c>
      <c r="V17" s="89" t="s">
        <v>10</v>
      </c>
    </row>
    <row r="18" spans="1:22" x14ac:dyDescent="0.25">
      <c r="A18" t="s">
        <v>117</v>
      </c>
      <c r="B18" t="s">
        <v>30</v>
      </c>
      <c r="C18" s="98">
        <f t="shared" si="4"/>
        <v>16</v>
      </c>
      <c r="D18" s="103">
        <v>50</v>
      </c>
      <c r="E18" s="85">
        <v>41689</v>
      </c>
      <c r="F18" s="72">
        <v>1445</v>
      </c>
      <c r="G18" s="72">
        <v>1720</v>
      </c>
      <c r="H18" s="114">
        <f>'NDBC NSTP6 timeseries data'!I339</f>
        <v>1.516</v>
      </c>
      <c r="I18" s="28">
        <f t="shared" si="0"/>
        <v>0.46207680000000001</v>
      </c>
      <c r="J18" s="118">
        <f>'NDBC NSTP6 timeseries data'!I365</f>
        <v>1.24</v>
      </c>
      <c r="K18" s="28">
        <f t="shared" si="1"/>
        <v>0.37795200000000001</v>
      </c>
      <c r="L18" s="90">
        <f t="shared" si="5"/>
        <v>-0.27600000000000002</v>
      </c>
      <c r="M18" s="70">
        <f t="shared" si="3"/>
        <v>-8.41248E-2</v>
      </c>
      <c r="N18" s="11" t="s">
        <v>5</v>
      </c>
      <c r="O18" s="28">
        <f>'NDBC NSTP6 timeseries data'!K366</f>
        <v>6.565555555555556</v>
      </c>
      <c r="P18" s="27">
        <f>'NDBC NSTP6 timeseries data'!L366</f>
        <v>54.407407407407405</v>
      </c>
      <c r="Q18" s="28">
        <f>'NDBC NSTP6 timeseries data'!M366</f>
        <v>14.77</v>
      </c>
      <c r="R18" s="75" t="s">
        <v>92</v>
      </c>
      <c r="S18" s="12" t="s">
        <v>153</v>
      </c>
      <c r="T18" s="109"/>
      <c r="U18" s="75" t="s">
        <v>11</v>
      </c>
      <c r="V18" s="15" t="s">
        <v>11</v>
      </c>
    </row>
    <row r="19" spans="1:22" x14ac:dyDescent="0.25">
      <c r="A19" t="s">
        <v>126</v>
      </c>
      <c r="B19" t="s">
        <v>30</v>
      </c>
      <c r="C19" s="98">
        <f t="shared" si="4"/>
        <v>17</v>
      </c>
      <c r="D19" s="103">
        <v>51</v>
      </c>
      <c r="E19" s="85">
        <v>41690</v>
      </c>
      <c r="F19" s="72">
        <v>840</v>
      </c>
      <c r="G19" s="72">
        <v>1045</v>
      </c>
      <c r="H19" s="114">
        <f>'NDBC NSTP6 timeseries data'!I368</f>
        <v>2.52</v>
      </c>
      <c r="I19" s="28">
        <f t="shared" si="0"/>
        <v>0.768096</v>
      </c>
      <c r="J19" s="118">
        <f>'NDBC NSTP6 timeseries data'!I389</f>
        <v>3.15</v>
      </c>
      <c r="K19" s="28">
        <f t="shared" si="1"/>
        <v>0.96011999999999997</v>
      </c>
      <c r="L19" s="78">
        <f t="shared" si="5"/>
        <v>0.62999999999999989</v>
      </c>
      <c r="M19" s="70">
        <f t="shared" si="3"/>
        <v>0.19202399999999997</v>
      </c>
      <c r="N19" s="11" t="s">
        <v>6</v>
      </c>
      <c r="O19" s="28">
        <f>'NDBC NSTP6 timeseries data'!K390</f>
        <v>4.8181818181818183</v>
      </c>
      <c r="P19" s="27">
        <f>'NDBC NSTP6 timeseries data'!L390</f>
        <v>290.22727272727275</v>
      </c>
      <c r="Q19" s="28">
        <f>'NDBC NSTP6 timeseries data'!M390</f>
        <v>13</v>
      </c>
      <c r="R19" s="75" t="s">
        <v>95</v>
      </c>
      <c r="S19" s="12" t="s">
        <v>154</v>
      </c>
      <c r="T19" s="109"/>
      <c r="U19" s="82" t="s">
        <v>10</v>
      </c>
      <c r="V19" s="89" t="s">
        <v>10</v>
      </c>
    </row>
    <row r="20" spans="1:22" x14ac:dyDescent="0.25">
      <c r="A20" t="s">
        <v>126</v>
      </c>
      <c r="B20" t="s">
        <v>30</v>
      </c>
      <c r="C20" s="98">
        <f t="shared" si="4"/>
        <v>18</v>
      </c>
      <c r="D20" s="103">
        <v>51</v>
      </c>
      <c r="E20" s="85">
        <v>41690</v>
      </c>
      <c r="F20" s="72">
        <v>1100</v>
      </c>
      <c r="G20" s="72">
        <v>1200</v>
      </c>
      <c r="H20" s="114">
        <f>'NDBC NSTP6 timeseries data'!I392</f>
        <v>3.2</v>
      </c>
      <c r="I20" s="28">
        <f t="shared" si="0"/>
        <v>0.97536000000000012</v>
      </c>
      <c r="J20" s="118">
        <f>'NDBC NSTP6 timeseries data'!I402</f>
        <v>3.05</v>
      </c>
      <c r="K20" s="28">
        <f t="shared" si="1"/>
        <v>0.92964000000000002</v>
      </c>
      <c r="L20" s="90">
        <f t="shared" si="5"/>
        <v>-0.15000000000000036</v>
      </c>
      <c r="M20" s="70">
        <f t="shared" si="3"/>
        <v>-4.5720000000000094E-2</v>
      </c>
      <c r="N20" s="11" t="s">
        <v>5</v>
      </c>
      <c r="O20" s="28">
        <f>'NDBC NSTP6 timeseries data'!K403</f>
        <v>4.2727272727272725</v>
      </c>
      <c r="P20" s="27">
        <f>'NDBC NSTP6 timeseries data'!L403</f>
        <v>117.18181818181819</v>
      </c>
      <c r="Q20" s="28">
        <f>'NDBC NSTP6 timeseries data'!M403</f>
        <v>11</v>
      </c>
      <c r="R20" s="75" t="s">
        <v>95</v>
      </c>
      <c r="S20" s="12" t="s">
        <v>154</v>
      </c>
      <c r="T20" s="109"/>
      <c r="U20" s="82" t="s">
        <v>10</v>
      </c>
      <c r="V20" s="89" t="s">
        <v>10</v>
      </c>
    </row>
    <row r="21" spans="1:22" x14ac:dyDescent="0.25">
      <c r="A21" t="s">
        <v>126</v>
      </c>
      <c r="B21" t="s">
        <v>30</v>
      </c>
      <c r="C21" s="98">
        <f t="shared" si="4"/>
        <v>19</v>
      </c>
      <c r="D21" s="103">
        <v>51</v>
      </c>
      <c r="E21" s="85">
        <v>41690</v>
      </c>
      <c r="F21" s="72">
        <v>1210</v>
      </c>
      <c r="G21" s="72">
        <v>1430</v>
      </c>
      <c r="H21" s="114">
        <f>'NDBC NSTP6 timeseries data'!I405</f>
        <v>3.02</v>
      </c>
      <c r="I21" s="28">
        <f t="shared" si="0"/>
        <v>0.92049600000000009</v>
      </c>
      <c r="J21" s="118">
        <f>'NDBC NSTP6 timeseries data'!I429</f>
        <v>2.06</v>
      </c>
      <c r="K21" s="28">
        <f t="shared" si="1"/>
        <v>0.627888</v>
      </c>
      <c r="L21" s="90">
        <f t="shared" si="5"/>
        <v>-0.96</v>
      </c>
      <c r="M21" s="70">
        <f t="shared" si="3"/>
        <v>-0.29260800000000009</v>
      </c>
      <c r="N21" s="11" t="s">
        <v>5</v>
      </c>
      <c r="O21" s="28">
        <f>'NDBC NSTP6 timeseries data'!K430</f>
        <v>2.96</v>
      </c>
      <c r="P21" s="27">
        <f>'NDBC NSTP6 timeseries data'!L430</f>
        <v>237.8</v>
      </c>
      <c r="Q21" s="28">
        <f>'NDBC NSTP6 timeseries data'!M430</f>
        <v>12</v>
      </c>
      <c r="R21" s="75" t="s">
        <v>95</v>
      </c>
      <c r="S21" s="12" t="s">
        <v>154</v>
      </c>
      <c r="T21" s="109"/>
      <c r="U21" s="75" t="s">
        <v>11</v>
      </c>
      <c r="V21" s="15" t="s">
        <v>11</v>
      </c>
    </row>
    <row r="22" spans="1:22" x14ac:dyDescent="0.25">
      <c r="A22" t="s">
        <v>126</v>
      </c>
      <c r="B22" t="s">
        <v>30</v>
      </c>
      <c r="C22" s="98">
        <f t="shared" si="4"/>
        <v>20</v>
      </c>
      <c r="D22" s="103">
        <v>51</v>
      </c>
      <c r="E22" s="85">
        <v>41690</v>
      </c>
      <c r="F22" s="72">
        <v>1500</v>
      </c>
      <c r="G22" s="72">
        <v>1630</v>
      </c>
      <c r="H22" s="114">
        <f>'NDBC NSTP6 timeseries data'!I432</f>
        <v>1.85</v>
      </c>
      <c r="I22" s="28">
        <f t="shared" si="0"/>
        <v>0.56388000000000005</v>
      </c>
      <c r="J22" s="118">
        <f>'NDBC NSTP6 timeseries data'!I447</f>
        <v>1.29</v>
      </c>
      <c r="K22" s="28">
        <f t="shared" si="1"/>
        <v>0.39319200000000004</v>
      </c>
      <c r="L22" s="90">
        <f t="shared" si="5"/>
        <v>-0.56000000000000005</v>
      </c>
      <c r="M22" s="70">
        <f t="shared" si="3"/>
        <v>-0.17068800000000001</v>
      </c>
      <c r="N22" s="11" t="s">
        <v>5</v>
      </c>
      <c r="O22" s="28">
        <f>'NDBC NSTP6 timeseries data'!K448</f>
        <v>5.9375</v>
      </c>
      <c r="P22" s="27">
        <f>'NDBC NSTP6 timeseries data'!L448</f>
        <v>290</v>
      </c>
      <c r="Q22" s="28">
        <f>'NDBC NSTP6 timeseries data'!M448</f>
        <v>13</v>
      </c>
      <c r="R22" s="75" t="s">
        <v>95</v>
      </c>
      <c r="S22" s="12" t="s">
        <v>154</v>
      </c>
      <c r="T22" s="109"/>
      <c r="U22" s="75" t="s">
        <v>11</v>
      </c>
      <c r="V22" s="15" t="s">
        <v>11</v>
      </c>
    </row>
    <row r="23" spans="1:22" x14ac:dyDescent="0.25">
      <c r="A23" t="s">
        <v>126</v>
      </c>
      <c r="B23" t="s">
        <v>157</v>
      </c>
      <c r="C23" s="98">
        <f t="shared" si="4"/>
        <v>21</v>
      </c>
      <c r="D23" s="103">
        <v>52</v>
      </c>
      <c r="E23" s="85">
        <v>41691</v>
      </c>
      <c r="F23" s="11">
        <v>920</v>
      </c>
      <c r="G23" s="11">
        <v>1040</v>
      </c>
      <c r="H23" s="114">
        <f>'NDBC NSTP6 timeseries data'!I450</f>
        <v>2.37</v>
      </c>
      <c r="I23" s="28">
        <f t="shared" si="0"/>
        <v>0.72237600000000002</v>
      </c>
      <c r="J23" s="118">
        <f>'NDBC NSTP6 timeseries data'!I464</f>
        <v>2.97</v>
      </c>
      <c r="K23" s="28">
        <f t="shared" si="1"/>
        <v>0.90525600000000006</v>
      </c>
      <c r="L23" s="78">
        <f t="shared" si="5"/>
        <v>0.60000000000000009</v>
      </c>
      <c r="M23" s="70">
        <f t="shared" si="3"/>
        <v>0.18288000000000004</v>
      </c>
      <c r="N23" s="11" t="s">
        <v>6</v>
      </c>
      <c r="O23" s="28">
        <f>'NDBC NSTP6 timeseries data'!K465</f>
        <v>2.8666666666666667</v>
      </c>
      <c r="P23" s="11">
        <f>'NDBC NSTP6 timeseries data'!L465</f>
        <v>253</v>
      </c>
      <c r="Q23" s="11">
        <f>'NDBC NSTP6 timeseries data'!M465</f>
        <v>11</v>
      </c>
      <c r="R23" s="75" t="s">
        <v>109</v>
      </c>
      <c r="S23" s="12" t="s">
        <v>155</v>
      </c>
      <c r="T23" s="111"/>
      <c r="U23" s="82" t="s">
        <v>10</v>
      </c>
      <c r="V23" s="89" t="s">
        <v>10</v>
      </c>
    </row>
    <row r="24" spans="1:22" x14ac:dyDescent="0.25">
      <c r="A24" t="s">
        <v>126</v>
      </c>
      <c r="B24" t="s">
        <v>157</v>
      </c>
      <c r="C24" s="98">
        <f t="shared" si="4"/>
        <v>22</v>
      </c>
      <c r="D24" s="103">
        <v>52</v>
      </c>
      <c r="E24" s="85">
        <v>41691</v>
      </c>
      <c r="F24" s="11">
        <v>1040</v>
      </c>
      <c r="G24" s="11">
        <v>1145</v>
      </c>
      <c r="H24" s="114">
        <f>'NDBC NSTP6 timeseries data'!I467</f>
        <v>3.01</v>
      </c>
      <c r="I24" s="28">
        <f t="shared" si="0"/>
        <v>0.91744799999999993</v>
      </c>
      <c r="J24" s="118">
        <f>'NDBC NSTP6 timeseries data'!I479</f>
        <v>3.29</v>
      </c>
      <c r="K24" s="28">
        <f t="shared" si="1"/>
        <v>1.0027920000000001</v>
      </c>
      <c r="L24" s="78">
        <f t="shared" si="5"/>
        <v>0.28000000000000025</v>
      </c>
      <c r="M24" s="70">
        <f t="shared" si="3"/>
        <v>8.5344000000000197E-2</v>
      </c>
      <c r="N24" s="11" t="s">
        <v>6</v>
      </c>
      <c r="O24" s="28">
        <f>'NDBC NSTP6 timeseries data'!K480</f>
        <v>3.8461538461538463</v>
      </c>
      <c r="P24" s="27">
        <f>'NDBC NSTP6 timeseries data'!L480</f>
        <v>111.15384615384616</v>
      </c>
      <c r="Q24" s="11">
        <f>'NDBC NSTP6 timeseries data'!M480</f>
        <v>11</v>
      </c>
      <c r="R24" s="12" t="s">
        <v>109</v>
      </c>
      <c r="S24" s="12" t="s">
        <v>155</v>
      </c>
      <c r="T24" s="12"/>
      <c r="U24" s="82" t="s">
        <v>10</v>
      </c>
      <c r="V24" s="89" t="s">
        <v>10</v>
      </c>
    </row>
    <row r="25" spans="1:22" x14ac:dyDescent="0.25">
      <c r="A25" t="s">
        <v>126</v>
      </c>
      <c r="B25" t="s">
        <v>157</v>
      </c>
      <c r="C25" s="99">
        <f t="shared" si="4"/>
        <v>23</v>
      </c>
      <c r="D25" s="103">
        <v>52</v>
      </c>
      <c r="E25" s="86">
        <v>41691</v>
      </c>
      <c r="F25" s="77">
        <v>1300</v>
      </c>
      <c r="G25" s="77">
        <v>1400</v>
      </c>
      <c r="H25" s="115">
        <f>'NDBC NSTP6 timeseries data'!I482</f>
        <v>3.24</v>
      </c>
      <c r="I25" s="28">
        <f t="shared" si="0"/>
        <v>0.9875520000000001</v>
      </c>
      <c r="J25" s="119">
        <f>'NDBC NSTP6 timeseries data'!I492</f>
        <v>2.97</v>
      </c>
      <c r="K25" s="28">
        <f t="shared" si="1"/>
        <v>0.90525600000000006</v>
      </c>
      <c r="L25" s="90">
        <f t="shared" si="5"/>
        <v>-0.27</v>
      </c>
      <c r="M25" s="70">
        <f t="shared" si="3"/>
        <v>-8.2296000000000036E-2</v>
      </c>
      <c r="N25" s="77" t="s">
        <v>5</v>
      </c>
      <c r="O25" s="79">
        <f>'NDBC NSTP6 timeseries data'!K493</f>
        <v>3</v>
      </c>
      <c r="P25" s="80">
        <f>'NDBC NSTP6 timeseries data'!L493</f>
        <v>193.45454545454547</v>
      </c>
      <c r="Q25" s="77">
        <f>'NDBC NSTP6 timeseries data'!M493</f>
        <v>16</v>
      </c>
      <c r="R25" s="81" t="s">
        <v>109</v>
      </c>
      <c r="S25" s="12" t="s">
        <v>155</v>
      </c>
      <c r="T25" s="81"/>
      <c r="U25" s="82" t="s">
        <v>10</v>
      </c>
      <c r="V25" s="89" t="s">
        <v>10</v>
      </c>
    </row>
    <row r="26" spans="1:22" x14ac:dyDescent="0.25">
      <c r="A26" t="s">
        <v>126</v>
      </c>
      <c r="B26" t="s">
        <v>157</v>
      </c>
      <c r="C26" s="98">
        <f t="shared" si="4"/>
        <v>24</v>
      </c>
      <c r="D26" s="103">
        <v>52</v>
      </c>
      <c r="E26" s="85">
        <v>41691</v>
      </c>
      <c r="F26" s="11">
        <v>1500</v>
      </c>
      <c r="G26" s="11">
        <v>1550</v>
      </c>
      <c r="H26" s="114">
        <f>'NDBC NSTP6 timeseries data'!I495</f>
        <v>2.39</v>
      </c>
      <c r="I26" s="28">
        <f t="shared" si="0"/>
        <v>0.72847200000000012</v>
      </c>
      <c r="J26" s="118">
        <f>'NDBC NSTP6 timeseries data'!I505</f>
        <v>1.86</v>
      </c>
      <c r="K26" s="28">
        <f t="shared" si="1"/>
        <v>0.5669280000000001</v>
      </c>
      <c r="L26" s="70">
        <f t="shared" si="5"/>
        <v>-0.53</v>
      </c>
      <c r="M26" s="70">
        <f t="shared" si="3"/>
        <v>-0.16154400000000002</v>
      </c>
      <c r="N26" s="11" t="s">
        <v>5</v>
      </c>
      <c r="O26" s="28">
        <f>'NDBC NSTP6 timeseries data'!K506</f>
        <v>3.7272727272727271</v>
      </c>
      <c r="P26" s="27">
        <f>'NDBC NSTP6 timeseries data'!L506</f>
        <v>152.27272727272728</v>
      </c>
      <c r="Q26" s="11">
        <f>'NDBC NSTP6 timeseries data'!M506</f>
        <v>11</v>
      </c>
      <c r="R26" s="12" t="s">
        <v>109</v>
      </c>
      <c r="S26" s="12" t="s">
        <v>155</v>
      </c>
      <c r="T26" s="12"/>
      <c r="U26" s="12" t="s">
        <v>10</v>
      </c>
      <c r="V26" s="15" t="s">
        <v>10</v>
      </c>
    </row>
    <row r="27" spans="1:22" x14ac:dyDescent="0.25">
      <c r="A27" t="s">
        <v>119</v>
      </c>
      <c r="B27" t="s">
        <v>157</v>
      </c>
      <c r="C27" s="98">
        <f t="shared" si="4"/>
        <v>25</v>
      </c>
      <c r="D27" s="103">
        <v>53</v>
      </c>
      <c r="E27" s="85">
        <v>41692</v>
      </c>
      <c r="F27" s="11">
        <v>1100</v>
      </c>
      <c r="G27" s="11">
        <v>1215</v>
      </c>
      <c r="H27" s="114">
        <f>'NDBC NSTP6 timeseries data'!I508</f>
        <v>2.71</v>
      </c>
      <c r="I27" s="28">
        <f t="shared" si="0"/>
        <v>0.82600800000000008</v>
      </c>
      <c r="J27" s="118">
        <f>'NDBC NSTP6 timeseries data'!I521</f>
        <v>3.17</v>
      </c>
      <c r="K27" s="28">
        <f t="shared" si="1"/>
        <v>0.96621600000000007</v>
      </c>
      <c r="L27" s="32">
        <f t="shared" si="5"/>
        <v>0.45999999999999996</v>
      </c>
      <c r="M27" s="70">
        <f t="shared" si="3"/>
        <v>0.140208</v>
      </c>
      <c r="N27" s="11" t="s">
        <v>6</v>
      </c>
      <c r="O27" s="11">
        <f>'NDBC NSTP6 timeseries data'!K522</f>
        <v>5.5</v>
      </c>
      <c r="P27" s="27">
        <f>'NDBC NSTP6 timeseries data'!L522</f>
        <v>313.85714285714283</v>
      </c>
      <c r="Q27" s="11">
        <f>'NDBC NSTP6 timeseries data'!M522</f>
        <v>14</v>
      </c>
      <c r="R27" s="12" t="s">
        <v>109</v>
      </c>
      <c r="S27" s="12" t="s">
        <v>155</v>
      </c>
      <c r="T27" s="11"/>
      <c r="U27" s="12" t="s">
        <v>10</v>
      </c>
      <c r="V27" s="15" t="s">
        <v>10</v>
      </c>
    </row>
    <row r="28" spans="1:22" x14ac:dyDescent="0.25">
      <c r="A28" t="s">
        <v>119</v>
      </c>
      <c r="B28" t="s">
        <v>157</v>
      </c>
      <c r="C28" s="98">
        <f t="shared" si="4"/>
        <v>26</v>
      </c>
      <c r="D28" s="103">
        <v>53</v>
      </c>
      <c r="E28" s="85">
        <v>41692</v>
      </c>
      <c r="F28" s="11">
        <v>1220</v>
      </c>
      <c r="G28" s="11">
        <v>1315</v>
      </c>
      <c r="H28" s="114">
        <f>'NDBC NSTP6 timeseries data'!I524</f>
        <v>3.19</v>
      </c>
      <c r="I28" s="28">
        <f t="shared" si="0"/>
        <v>0.97231200000000007</v>
      </c>
      <c r="J28" s="118">
        <f>'NDBC NSTP6 timeseries data'!I535</f>
        <v>3.37</v>
      </c>
      <c r="K28" s="28">
        <f t="shared" si="1"/>
        <v>1.0271760000000001</v>
      </c>
      <c r="L28" s="32">
        <f t="shared" si="5"/>
        <v>0.18000000000000016</v>
      </c>
      <c r="M28" s="70">
        <f t="shared" si="3"/>
        <v>5.4864000000000024E-2</v>
      </c>
      <c r="N28" s="11" t="s">
        <v>6</v>
      </c>
      <c r="O28" s="28">
        <f>'NDBC NSTP6 timeseries data'!K536</f>
        <v>6.333333333333333</v>
      </c>
      <c r="P28" s="27">
        <f>'NDBC NSTP6 timeseries data'!L536</f>
        <v>301.5</v>
      </c>
      <c r="Q28" s="11">
        <f>'NDBC NSTP6 timeseries data'!M536</f>
        <v>12</v>
      </c>
      <c r="R28" s="12" t="s">
        <v>109</v>
      </c>
      <c r="S28" s="12" t="s">
        <v>155</v>
      </c>
      <c r="T28" s="11"/>
      <c r="U28" s="12" t="s">
        <v>10</v>
      </c>
      <c r="V28" s="15" t="s">
        <v>10</v>
      </c>
    </row>
    <row r="29" spans="1:22" x14ac:dyDescent="0.25">
      <c r="A29" t="s">
        <v>119</v>
      </c>
      <c r="B29" t="s">
        <v>157</v>
      </c>
      <c r="C29" s="98">
        <f t="shared" si="4"/>
        <v>27</v>
      </c>
      <c r="D29" s="103">
        <v>53</v>
      </c>
      <c r="E29" s="85">
        <v>41692</v>
      </c>
      <c r="F29" s="11">
        <v>1600</v>
      </c>
      <c r="G29" s="11">
        <v>1700</v>
      </c>
      <c r="H29" s="114">
        <f>'NDBC NSTP6 timeseries data'!I538</f>
        <v>2.44</v>
      </c>
      <c r="I29" s="28">
        <f t="shared" si="0"/>
        <v>0.74371200000000004</v>
      </c>
      <c r="J29" s="118">
        <f>'NDBC NSTP6 timeseries data'!I548</f>
        <v>1.92</v>
      </c>
      <c r="K29" s="28">
        <f t="shared" si="1"/>
        <v>0.58521599999999996</v>
      </c>
      <c r="L29" s="70">
        <f t="shared" si="5"/>
        <v>-0.52</v>
      </c>
      <c r="M29" s="70">
        <f t="shared" si="3"/>
        <v>-0.15849600000000008</v>
      </c>
      <c r="N29" s="11" t="s">
        <v>5</v>
      </c>
      <c r="O29" s="28">
        <f>'NDBC NSTP6 timeseries data'!K549</f>
        <v>4.1818181818181817</v>
      </c>
      <c r="P29" s="27">
        <f>'NDBC NSTP6 timeseries data'!L549</f>
        <v>310.90909090909093</v>
      </c>
      <c r="Q29" s="11">
        <f>'NDBC NSTP6 timeseries data'!M549</f>
        <v>10</v>
      </c>
      <c r="R29" s="12" t="s">
        <v>109</v>
      </c>
      <c r="S29" s="12" t="s">
        <v>155</v>
      </c>
      <c r="T29" s="11"/>
      <c r="U29" s="12" t="s">
        <v>10</v>
      </c>
      <c r="V29" s="15" t="s">
        <v>10</v>
      </c>
    </row>
    <row r="30" spans="1:22" x14ac:dyDescent="0.25">
      <c r="A30" t="s">
        <v>119</v>
      </c>
      <c r="B30" t="s">
        <v>157</v>
      </c>
      <c r="C30" s="98">
        <f t="shared" si="4"/>
        <v>28</v>
      </c>
      <c r="D30" s="103">
        <v>53</v>
      </c>
      <c r="E30" s="85">
        <v>41692</v>
      </c>
      <c r="F30" s="11">
        <v>1700</v>
      </c>
      <c r="G30" s="11">
        <v>1845</v>
      </c>
      <c r="H30" s="114">
        <f>'NDBC NSTP6 timeseries data'!I551</f>
        <v>1.92</v>
      </c>
      <c r="I30" s="28">
        <f t="shared" si="0"/>
        <v>0.58521599999999996</v>
      </c>
      <c r="J30" s="118">
        <f>'NDBC NSTP6 timeseries data'!I569</f>
        <v>1.21</v>
      </c>
      <c r="K30" s="28">
        <f t="shared" si="1"/>
        <v>0.36880800000000002</v>
      </c>
      <c r="L30" s="70">
        <f t="shared" si="5"/>
        <v>-0.71</v>
      </c>
      <c r="M30" s="70">
        <f t="shared" si="3"/>
        <v>-0.21640799999999993</v>
      </c>
      <c r="N30" s="11" t="s">
        <v>5</v>
      </c>
      <c r="O30" s="28">
        <f>'NDBC NSTP6 timeseries data'!K570</f>
        <v>2</v>
      </c>
      <c r="P30" s="27">
        <f>'NDBC NSTP6 timeseries data'!L570</f>
        <v>242.47368421052633</v>
      </c>
      <c r="Q30" s="11">
        <f>'NDBC NSTP6 timeseries data'!M570</f>
        <v>10</v>
      </c>
      <c r="R30" s="12" t="s">
        <v>109</v>
      </c>
      <c r="S30" s="12" t="s">
        <v>155</v>
      </c>
      <c r="T30" s="11"/>
      <c r="U30" s="12" t="s">
        <v>10</v>
      </c>
      <c r="V30" s="15" t="s">
        <v>10</v>
      </c>
    </row>
    <row r="31" spans="1:22" x14ac:dyDescent="0.25">
      <c r="A31" t="s">
        <v>119</v>
      </c>
      <c r="B31" t="s">
        <v>157</v>
      </c>
      <c r="C31" s="98">
        <f t="shared" si="4"/>
        <v>29</v>
      </c>
      <c r="D31" s="103">
        <v>54</v>
      </c>
      <c r="E31" s="85">
        <v>41693</v>
      </c>
      <c r="F31" s="11">
        <v>1040</v>
      </c>
      <c r="G31" s="11">
        <v>1210</v>
      </c>
      <c r="H31" s="114">
        <f>'NDBC NSTP6 timeseries data'!I572</f>
        <v>2.0099999999999998</v>
      </c>
      <c r="I31" s="28">
        <f t="shared" si="0"/>
        <v>0.61264799999999997</v>
      </c>
      <c r="J31" s="118">
        <f>'NDBC NSTP6 timeseries data'!I587</f>
        <v>2.9</v>
      </c>
      <c r="K31" s="28">
        <f t="shared" si="1"/>
        <v>0.88392000000000004</v>
      </c>
      <c r="L31" s="70">
        <f t="shared" si="5"/>
        <v>0.89000000000000012</v>
      </c>
      <c r="M31" s="70">
        <f t="shared" si="3"/>
        <v>0.27127200000000007</v>
      </c>
      <c r="N31" s="11" t="s">
        <v>6</v>
      </c>
      <c r="O31" s="28">
        <f>'NDBC NSTP6 timeseries data'!K588</f>
        <v>7.1875</v>
      </c>
      <c r="P31" s="27">
        <f>'NDBC NSTP6 timeseries data'!L588</f>
        <v>304.1875</v>
      </c>
      <c r="Q31" s="11">
        <f>'NDBC NSTP6 timeseries data'!M588</f>
        <v>15</v>
      </c>
      <c r="R31" s="12" t="s">
        <v>92</v>
      </c>
      <c r="S31" s="12" t="s">
        <v>153</v>
      </c>
      <c r="T31" s="1"/>
      <c r="U31" s="12" t="s">
        <v>10</v>
      </c>
      <c r="V31" s="15" t="s">
        <v>10</v>
      </c>
    </row>
    <row r="32" spans="1:22" ht="15.75" thickBot="1" x14ac:dyDescent="0.3">
      <c r="A32" t="s">
        <v>119</v>
      </c>
      <c r="B32" t="s">
        <v>157</v>
      </c>
      <c r="C32" s="100">
        <f t="shared" si="4"/>
        <v>30</v>
      </c>
      <c r="D32" s="104">
        <v>54</v>
      </c>
      <c r="E32" s="101">
        <v>41693</v>
      </c>
      <c r="F32" s="91">
        <v>1210</v>
      </c>
      <c r="G32" s="91">
        <v>1255</v>
      </c>
      <c r="H32" s="116">
        <f>'NDBC NSTP6 timeseries data'!I590</f>
        <v>2.9</v>
      </c>
      <c r="I32" s="28">
        <f t="shared" si="0"/>
        <v>0.88392000000000004</v>
      </c>
      <c r="J32" s="120">
        <f>'NDBC NSTP6 timeseries data'!I599</f>
        <v>3.27</v>
      </c>
      <c r="K32" s="28">
        <f t="shared" si="1"/>
        <v>0.99669600000000003</v>
      </c>
      <c r="L32" s="92">
        <f t="shared" si="5"/>
        <v>0.37000000000000011</v>
      </c>
      <c r="M32" s="70">
        <f t="shared" si="3"/>
        <v>0.11277599999999999</v>
      </c>
      <c r="N32" s="91" t="s">
        <v>6</v>
      </c>
      <c r="O32" s="93">
        <f>'NDBC NSTP6 timeseries data'!K600</f>
        <v>5.2857142857142856</v>
      </c>
      <c r="P32" s="94">
        <f>'NDBC NSTP6 timeseries data'!L600</f>
        <v>260.28571428571428</v>
      </c>
      <c r="Q32" s="91">
        <f>'NDBC NSTP6 timeseries data'!M600</f>
        <v>11</v>
      </c>
      <c r="R32" s="95" t="s">
        <v>92</v>
      </c>
      <c r="S32" s="95" t="s">
        <v>153</v>
      </c>
      <c r="T32" s="16"/>
      <c r="U32" s="95" t="s">
        <v>10</v>
      </c>
      <c r="V32" s="96" t="s">
        <v>10</v>
      </c>
    </row>
    <row r="33" spans="13:15" x14ac:dyDescent="0.25">
      <c r="M33" t="s">
        <v>162</v>
      </c>
      <c r="N33">
        <f>COUNTIF(N3:N32,  "rising")</f>
        <v>14</v>
      </c>
      <c r="O33">
        <f>COUNT(C3:C32)</f>
        <v>30</v>
      </c>
    </row>
    <row r="34" spans="13:15" ht="15.75" thickBot="1" x14ac:dyDescent="0.3">
      <c r="M34" t="s">
        <v>163</v>
      </c>
      <c r="N34">
        <f>COUNTIF(N3:N32,  "falling")</f>
        <v>15</v>
      </c>
    </row>
    <row r="35" spans="13:15" x14ac:dyDescent="0.25">
      <c r="M35" s="51" t="s">
        <v>164</v>
      </c>
      <c r="N35" s="22">
        <f>COUNTIF(N11:N32,  "rising")</f>
        <v>10</v>
      </c>
    </row>
    <row r="36" spans="13:15" ht="15.75" thickBot="1" x14ac:dyDescent="0.3">
      <c r="M36" s="59" t="s">
        <v>165</v>
      </c>
      <c r="N36" s="123">
        <f>COUNTIF(N11:N32,  "falling")</f>
        <v>11</v>
      </c>
    </row>
    <row r="37" spans="13:15" x14ac:dyDescent="0.25">
      <c r="M37" s="51" t="s">
        <v>166</v>
      </c>
      <c r="N37" s="22">
        <f>COUNTIF(N17:N22,  "rising")</f>
        <v>1</v>
      </c>
    </row>
    <row r="38" spans="13:15" ht="15.75" thickBot="1" x14ac:dyDescent="0.3">
      <c r="M38" s="59" t="s">
        <v>167</v>
      </c>
      <c r="N38" s="123">
        <f>COUNTIF(N17:N22,  "falling")</f>
        <v>5</v>
      </c>
    </row>
    <row r="39" spans="13:15" x14ac:dyDescent="0.25">
      <c r="M39" s="51" t="s">
        <v>168</v>
      </c>
      <c r="N39" s="22">
        <f>COUNTIF(N11:N16,  "rising")</f>
        <v>3</v>
      </c>
    </row>
    <row r="40" spans="13:15" ht="15.75" thickBot="1" x14ac:dyDescent="0.3">
      <c r="M40" s="59" t="s">
        <v>169</v>
      </c>
      <c r="N40" s="123">
        <f>COUNTIF(N11:N16,  "falling")</f>
        <v>2</v>
      </c>
    </row>
    <row r="41" spans="13:15" x14ac:dyDescent="0.25">
      <c r="M41" s="51" t="s">
        <v>170</v>
      </c>
      <c r="N41" s="22">
        <f>COUNTIF(N23:N32,  "rising")</f>
        <v>6</v>
      </c>
    </row>
    <row r="42" spans="13:15" ht="15.75" thickBot="1" x14ac:dyDescent="0.3">
      <c r="M42" s="59" t="s">
        <v>171</v>
      </c>
      <c r="N42" s="123">
        <f>COUNTIF(N23:N32,  "falling")</f>
        <v>4</v>
      </c>
    </row>
  </sheetData>
  <conditionalFormatting sqref="Q3:Q16">
    <cfRule type="cellIs" dxfId="0" priority="1" operator="greaterThan">
      <formula>15</formula>
    </cfRule>
  </conditionalFormatting>
  <hyperlinks>
    <hyperlink ref="H1" r:id="rId1"/>
    <hyperlink ref="O1:P1" r:id="rId2" display="NSTP6"/>
    <hyperlink ref="Q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COUNTIF(Table!N3:N32,"rising")</f>
        <v>14</v>
      </c>
    </row>
    <row r="15" spans="1:11" x14ac:dyDescent="0.25">
      <c r="D15" t="s">
        <v>114</v>
      </c>
      <c r="E15">
        <f>COUNTIF(Table!N3:N32,"falling")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R45" sqref="R4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24"/>
      <c r="F1" s="124"/>
      <c r="G1" s="124"/>
      <c r="H1" s="124"/>
      <c r="I1" s="124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122" t="s">
        <v>4</v>
      </c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122" t="s">
        <v>161</v>
      </c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  <c r="R4" t="s">
        <v>5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8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8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8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8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8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8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8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8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8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8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  <c r="R27" t="s">
        <v>6</v>
      </c>
    </row>
    <row r="28" spans="1:18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8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8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8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8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24" t="s">
        <v>58</v>
      </c>
      <c r="I1" s="124"/>
      <c r="J1" s="124"/>
      <c r="K1" s="124"/>
      <c r="L1" s="124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Table (2)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2016-07-19T20:33:16Z</dcterms:modified>
</cp:coreProperties>
</file>