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Stok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6" i="1"/>
  <c r="K5" i="1"/>
  <c r="K9" i="1" l="1"/>
  <c r="K8" i="1"/>
  <c r="B23" i="1"/>
  <c r="B24" i="1" s="1"/>
  <c r="B25" i="1" s="1"/>
  <c r="B26" i="1" s="1"/>
  <c r="B22" i="1"/>
  <c r="D9" i="1"/>
  <c r="E9" i="1" s="1"/>
  <c r="J9" i="1" s="1"/>
  <c r="D10" i="1"/>
  <c r="E10" i="1" s="1"/>
  <c r="J10" i="1" s="1"/>
  <c r="I10" i="1" l="1"/>
  <c r="I9" i="1"/>
  <c r="G10" i="1"/>
  <c r="G9" i="1"/>
  <c r="D8" i="1"/>
  <c r="I8" i="1" s="1"/>
  <c r="D6" i="1"/>
  <c r="G6" i="1" s="1"/>
  <c r="D5" i="1"/>
  <c r="I5" i="1" s="1"/>
  <c r="L9" i="1" l="1"/>
  <c r="M9" i="1" s="1"/>
  <c r="L10" i="1"/>
  <c r="M10" i="1" s="1"/>
  <c r="E8" i="1"/>
  <c r="J8" i="1" s="1"/>
  <c r="G8" i="1"/>
  <c r="E6" i="1"/>
  <c r="J6" i="1" s="1"/>
  <c r="I6" i="1"/>
  <c r="G5" i="1"/>
  <c r="E5" i="1"/>
  <c r="J5" i="1" s="1"/>
  <c r="L8" i="1" l="1"/>
  <c r="M8" i="1" s="1"/>
  <c r="M11" i="1" s="1"/>
  <c r="L6" i="1"/>
  <c r="M6" i="1" s="1"/>
  <c r="L5" i="1"/>
  <c r="M5" i="1" s="1"/>
</calcChain>
</file>

<file path=xl/sharedStrings.xml><?xml version="1.0" encoding="utf-8"?>
<sst xmlns="http://schemas.openxmlformats.org/spreadsheetml/2006/main" count="41" uniqueCount="38">
  <si>
    <t>H</t>
  </si>
  <si>
    <t>L</t>
  </si>
  <si>
    <t>c</t>
  </si>
  <si>
    <t>z</t>
  </si>
  <si>
    <t>Wave number</t>
  </si>
  <si>
    <t>k = 2pi/L</t>
  </si>
  <si>
    <t>h</t>
  </si>
  <si>
    <t>Reef Crest</t>
  </si>
  <si>
    <t>Reef Flat</t>
  </si>
  <si>
    <t>Wave Height m</t>
  </si>
  <si>
    <t>Wave Length m</t>
  </si>
  <si>
    <t>Wave Speed m/s</t>
  </si>
  <si>
    <t>depth below surface m</t>
  </si>
  <si>
    <t>Water depth m</t>
  </si>
  <si>
    <t>from Vetter</t>
  </si>
  <si>
    <t>assumed</t>
  </si>
  <si>
    <t>Wave Period sec</t>
  </si>
  <si>
    <t>T</t>
  </si>
  <si>
    <t>L (m) = 1.56T^2</t>
  </si>
  <si>
    <t>c (m/s) = 0.62 * sqrt(L)</t>
  </si>
  <si>
    <t>k</t>
  </si>
  <si>
    <t>Stokes Drift m/s</t>
  </si>
  <si>
    <t>(pi^2 H^2)/L^2</t>
  </si>
  <si>
    <t>cos h (2k (h-z)) / sin h^2 (k h)</t>
  </si>
  <si>
    <t>pt 1</t>
  </si>
  <si>
    <t>pt2</t>
  </si>
  <si>
    <t>pt3</t>
  </si>
  <si>
    <t>pt1 * pt2 * pt3</t>
  </si>
  <si>
    <t>Stokes Drift cm/s</t>
  </si>
  <si>
    <t>* 100</t>
  </si>
  <si>
    <t>assumed from WW3 data</t>
  </si>
  <si>
    <t>calculated</t>
  </si>
  <si>
    <t>given</t>
  </si>
  <si>
    <t>result</t>
  </si>
  <si>
    <t>Observed speed difference btw drifters and ADCP</t>
  </si>
  <si>
    <t>min cm/s</t>
  </si>
  <si>
    <t>max cm/s</t>
  </si>
  <si>
    <t>speculated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</si>
</sst>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164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1" sqref="K11"/>
    </sheetView>
  </sheetViews>
  <sheetFormatPr defaultRowHeight="15" x14ac:dyDescent="0.25"/>
  <cols>
    <col min="1" max="1" width="11.42578125" customWidth="1"/>
    <col min="2" max="2" width="9.42578125" customWidth="1"/>
    <col min="3" max="3" width="10.5703125" customWidth="1"/>
    <col min="4" max="4" width="14.140625" customWidth="1"/>
    <col min="5" max="5" width="10" customWidth="1"/>
    <col min="6" max="6" width="12.7109375" customWidth="1"/>
    <col min="7" max="7" width="8.7109375" customWidth="1"/>
    <col min="8" max="8" width="9.42578125" customWidth="1"/>
    <col min="9" max="9" width="15.28515625" customWidth="1"/>
    <col min="10" max="10" width="11.28515625" customWidth="1"/>
    <col min="11" max="11" width="31" customWidth="1"/>
    <col min="12" max="12" width="18.42578125" customWidth="1"/>
    <col min="13" max="13" width="16" customWidth="1"/>
  </cols>
  <sheetData>
    <row r="1" spans="1:13" s="2" customFormat="1" ht="45" x14ac:dyDescent="0.25">
      <c r="C1" s="2" t="s">
        <v>30</v>
      </c>
      <c r="D1" s="2" t="s">
        <v>18</v>
      </c>
      <c r="E1" s="2" t="s">
        <v>19</v>
      </c>
      <c r="F1" s="2" t="s">
        <v>15</v>
      </c>
      <c r="G1" s="2" t="s">
        <v>5</v>
      </c>
      <c r="H1" s="2" t="s">
        <v>14</v>
      </c>
    </row>
    <row r="2" spans="1:13" s="2" customFormat="1" ht="30" x14ac:dyDescent="0.25">
      <c r="B2" s="2" t="s">
        <v>9</v>
      </c>
      <c r="C2" s="2" t="s">
        <v>16</v>
      </c>
      <c r="D2" s="2" t="s">
        <v>10</v>
      </c>
      <c r="E2" s="2" t="s">
        <v>11</v>
      </c>
      <c r="F2" s="2" t="s">
        <v>12</v>
      </c>
      <c r="G2" s="2" t="s">
        <v>4</v>
      </c>
      <c r="H2" s="2" t="s">
        <v>13</v>
      </c>
      <c r="I2" s="3" t="s">
        <v>24</v>
      </c>
      <c r="J2" s="3" t="s">
        <v>25</v>
      </c>
      <c r="K2" s="3" t="s">
        <v>26</v>
      </c>
      <c r="L2" s="3" t="s">
        <v>21</v>
      </c>
      <c r="M2" s="3" t="s">
        <v>28</v>
      </c>
    </row>
    <row r="3" spans="1:13" x14ac:dyDescent="0.25">
      <c r="B3" s="1" t="s">
        <v>0</v>
      </c>
      <c r="C3" s="1" t="s">
        <v>17</v>
      </c>
      <c r="D3" s="1" t="s">
        <v>1</v>
      </c>
      <c r="E3" s="1" t="s">
        <v>2</v>
      </c>
      <c r="F3" s="1" t="s">
        <v>3</v>
      </c>
      <c r="G3" s="1" t="s">
        <v>20</v>
      </c>
      <c r="H3" s="1" t="s">
        <v>6</v>
      </c>
      <c r="I3" s="1" t="s">
        <v>22</v>
      </c>
      <c r="J3" s="1" t="s">
        <v>2</v>
      </c>
      <c r="K3" s="1" t="s">
        <v>23</v>
      </c>
      <c r="L3" s="1" t="s">
        <v>27</v>
      </c>
      <c r="M3" s="1" t="s">
        <v>29</v>
      </c>
    </row>
    <row r="4" spans="1:13" x14ac:dyDescent="0.25">
      <c r="B4" s="1" t="s">
        <v>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t="s">
        <v>7</v>
      </c>
      <c r="B5" s="6">
        <v>1.7</v>
      </c>
      <c r="C5" s="6">
        <v>8</v>
      </c>
      <c r="D5" s="4">
        <f>1.56 * C5^2</f>
        <v>99.84</v>
      </c>
      <c r="E5" s="4">
        <f>0.62*SQRT(D5)</f>
        <v>6.1950380144112112</v>
      </c>
      <c r="F5" s="6">
        <v>0.1</v>
      </c>
      <c r="G5" s="4">
        <f>(2 * PI()) / D5</f>
        <v>6.2932545144026297E-2</v>
      </c>
      <c r="H5" s="6">
        <v>14</v>
      </c>
      <c r="I5" s="4">
        <f>(PI()^2 * B5^2)/D5^2</f>
        <v>2.8614650346752957E-3</v>
      </c>
      <c r="J5" s="4">
        <f>E5</f>
        <v>6.1950380144112112</v>
      </c>
      <c r="K5" s="4">
        <f t="shared" ref="K5:K6" si="0" xml:space="preserve"> (COS(H5 * (2 * G5 * (H5-F5)))) / (SIN((H5^2) * (G5*H5)))</f>
        <v>7.9828998491139647</v>
      </c>
      <c r="L5" s="8">
        <f>I5*J5*K5</f>
        <v>0.14151194493123531</v>
      </c>
      <c r="M5" s="9">
        <f>L5*100</f>
        <v>14.151194493123532</v>
      </c>
    </row>
    <row r="6" spans="1:13" x14ac:dyDescent="0.25">
      <c r="A6" t="s">
        <v>8</v>
      </c>
      <c r="B6" s="6">
        <v>0.25</v>
      </c>
      <c r="C6" s="6">
        <v>8</v>
      </c>
      <c r="D6" s="4">
        <f>1.56 * C6^2</f>
        <v>99.84</v>
      </c>
      <c r="E6" s="4">
        <f>0.62*SQRT(D6)</f>
        <v>6.1950380144112112</v>
      </c>
      <c r="F6" s="6">
        <v>1</v>
      </c>
      <c r="G6" s="4">
        <f>(2 * PI()) / D6</f>
        <v>6.2932545144026297E-2</v>
      </c>
      <c r="H6" s="6">
        <v>0.9</v>
      </c>
      <c r="I6" s="4">
        <f>(PI()^2 * B6^2)/D6^2</f>
        <v>6.1882894348514193E-5</v>
      </c>
      <c r="J6" s="4">
        <f>E6</f>
        <v>6.1950380144112112</v>
      </c>
      <c r="K6" s="4">
        <f t="shared" si="0"/>
        <v>21.803271864344357</v>
      </c>
      <c r="L6" s="8">
        <f>I6*J6*K6</f>
        <v>8.3586523723273402E-3</v>
      </c>
      <c r="M6" s="9">
        <f>L6*100</f>
        <v>0.83586523723273398</v>
      </c>
    </row>
    <row r="7" spans="1:13" s="5" customFormat="1" x14ac:dyDescent="0.25">
      <c r="B7" s="5" t="s">
        <v>37</v>
      </c>
      <c r="L7" s="10"/>
      <c r="M7" s="11"/>
    </row>
    <row r="8" spans="1:13" x14ac:dyDescent="0.25">
      <c r="A8" t="s">
        <v>8</v>
      </c>
      <c r="B8" s="6">
        <v>0.25</v>
      </c>
      <c r="C8" s="6">
        <v>4</v>
      </c>
      <c r="D8" s="4">
        <f>1.56 * C8^2</f>
        <v>24.96</v>
      </c>
      <c r="E8" s="4">
        <f>0.62*SQRT(D8)</f>
        <v>3.0975190072056056</v>
      </c>
      <c r="F8" s="6">
        <v>0.01</v>
      </c>
      <c r="G8" s="4">
        <f>(2 * PI()) / D8</f>
        <v>0.25173018057610519</v>
      </c>
      <c r="H8" s="6">
        <v>0.5</v>
      </c>
      <c r="I8" s="4">
        <f>(PI()^2 * B8^2)/D8^2</f>
        <v>9.9012630957622709E-4</v>
      </c>
      <c r="J8" s="4">
        <f>E8</f>
        <v>3.0975190072056056</v>
      </c>
      <c r="K8" s="4">
        <f xml:space="preserve"> (COS(H8 * (2 * G8 * (H8-F8)))) / (SIN((H8^2) * (G8*H8)))</f>
        <v>31.543808877704166</v>
      </c>
      <c r="L8" s="8">
        <f>I8*J8*K8</f>
        <v>9.6742813481692363E-2</v>
      </c>
      <c r="M8" s="9">
        <f>L8*100</f>
        <v>9.6742813481692362</v>
      </c>
    </row>
    <row r="9" spans="1:13" x14ac:dyDescent="0.25">
      <c r="B9" s="6">
        <v>0.25</v>
      </c>
      <c r="C9" s="6">
        <v>4</v>
      </c>
      <c r="D9" s="4">
        <f t="shared" ref="D9:D10" si="1">1.56 * C9^2</f>
        <v>24.96</v>
      </c>
      <c r="E9" s="4">
        <f t="shared" ref="E9:E10" si="2">0.62*SQRT(D9)</f>
        <v>3.0975190072056056</v>
      </c>
      <c r="F9" s="6">
        <v>0.05</v>
      </c>
      <c r="G9" s="4">
        <f t="shared" ref="G9:G10" si="3">(2 * PI()) / D9</f>
        <v>0.25173018057610519</v>
      </c>
      <c r="H9" s="6">
        <v>0.5</v>
      </c>
      <c r="I9" s="4">
        <f t="shared" ref="I9:I10" si="4">(PI()^2 * B9^2)/D9^2</f>
        <v>9.9012630957622709E-4</v>
      </c>
      <c r="J9" s="4">
        <f t="shared" ref="J9:J10" si="5">E9</f>
        <v>3.0975190072056056</v>
      </c>
      <c r="K9" s="4">
        <f t="shared" ref="K9:K10" si="6" xml:space="preserve"> (COS(H9 * (2 * G9 * (H9-F9)))) / (SIN((H9^2) * (G9*H9)))</f>
        <v>31.581586905002681</v>
      </c>
      <c r="L9" s="8">
        <f t="shared" ref="L9:L10" si="7">I9*J9*K9</f>
        <v>9.6858676238242028E-2</v>
      </c>
      <c r="M9" s="9">
        <f t="shared" ref="M9:M10" si="8">L9*100</f>
        <v>9.685867623824203</v>
      </c>
    </row>
    <row r="10" spans="1:13" x14ac:dyDescent="0.25">
      <c r="B10" s="6">
        <v>0.25</v>
      </c>
      <c r="C10" s="6">
        <v>12</v>
      </c>
      <c r="D10" s="4">
        <f t="shared" si="1"/>
        <v>224.64000000000001</v>
      </c>
      <c r="E10" s="4">
        <f t="shared" si="2"/>
        <v>9.2925570216168172</v>
      </c>
      <c r="F10" s="6">
        <v>0.5</v>
      </c>
      <c r="G10" s="4">
        <f t="shared" si="3"/>
        <v>2.797002006401169E-2</v>
      </c>
      <c r="H10" s="6">
        <v>0.9</v>
      </c>
      <c r="I10" s="4">
        <f t="shared" si="4"/>
        <v>1.2223781599706507E-5</v>
      </c>
      <c r="J10" s="4">
        <f t="shared" si="5"/>
        <v>9.2925570216168172</v>
      </c>
      <c r="K10" s="4">
        <f xml:space="preserve"> (COS(H10 * (2 * G10 * (H10-F10)))) / (SIN((H10^2) * (G10*H10)))</f>
        <v>49.036754255625809</v>
      </c>
      <c r="L10" s="8">
        <f t="shared" si="7"/>
        <v>5.570094112007342E-3</v>
      </c>
      <c r="M10" s="9">
        <f t="shared" si="8"/>
        <v>0.55700941120073422</v>
      </c>
    </row>
    <row r="11" spans="1:13" x14ac:dyDescent="0.25">
      <c r="B11" s="6"/>
      <c r="C11" s="6"/>
      <c r="D11" s="4"/>
      <c r="E11" s="4"/>
      <c r="F11" s="6"/>
      <c r="G11" s="4"/>
      <c r="H11" s="6"/>
      <c r="I11" s="4"/>
      <c r="J11" s="4"/>
      <c r="K11" s="4"/>
      <c r="L11" s="8"/>
      <c r="M11" s="9">
        <f>AVERAGE(M8:M10)</f>
        <v>6.639052794398058</v>
      </c>
    </row>
    <row r="12" spans="1:13" x14ac:dyDescent="0.25">
      <c r="B12" s="6"/>
      <c r="C12" s="6"/>
      <c r="D12" s="4"/>
      <c r="E12" s="4"/>
      <c r="F12" s="6"/>
      <c r="G12" s="4"/>
      <c r="H12" s="6"/>
      <c r="I12" s="4"/>
      <c r="J12" s="4"/>
      <c r="K12" s="4"/>
      <c r="L12" s="8"/>
      <c r="M12" s="9"/>
    </row>
    <row r="13" spans="1:13" x14ac:dyDescent="0.25">
      <c r="B13" s="6"/>
      <c r="C13" s="6"/>
      <c r="D13" s="4"/>
      <c r="E13" s="4"/>
      <c r="F13" s="6"/>
      <c r="G13" s="4"/>
      <c r="H13" s="6"/>
      <c r="I13" s="4"/>
      <c r="J13" s="4"/>
      <c r="K13" s="4"/>
      <c r="L13" s="8"/>
      <c r="M13" s="9"/>
    </row>
    <row r="14" spans="1:13" x14ac:dyDescent="0.25">
      <c r="B14" s="6"/>
      <c r="C14" s="6"/>
      <c r="D14" s="4"/>
      <c r="E14" s="4"/>
      <c r="F14" s="6"/>
      <c r="G14" s="4"/>
      <c r="H14" s="6"/>
      <c r="I14" s="4"/>
      <c r="J14" s="4"/>
      <c r="K14" s="4"/>
      <c r="L14" s="8"/>
      <c r="M14" s="9"/>
    </row>
    <row r="15" spans="1:13" x14ac:dyDescent="0.25">
      <c r="D15" s="6" t="s">
        <v>32</v>
      </c>
    </row>
    <row r="16" spans="1:13" x14ac:dyDescent="0.25">
      <c r="D16" s="4" t="s">
        <v>31</v>
      </c>
      <c r="L16" t="s">
        <v>34</v>
      </c>
    </row>
    <row r="17" spans="2:13" x14ac:dyDescent="0.25">
      <c r="D17" s="7" t="s">
        <v>33</v>
      </c>
      <c r="L17" t="s">
        <v>35</v>
      </c>
      <c r="M17" t="s">
        <v>36</v>
      </c>
    </row>
    <row r="18" spans="2:13" x14ac:dyDescent="0.25">
      <c r="L18">
        <v>0.1</v>
      </c>
      <c r="M18">
        <v>18.8</v>
      </c>
    </row>
    <row r="21" spans="2:13" x14ac:dyDescent="0.25">
      <c r="B21">
        <v>0.01</v>
      </c>
    </row>
    <row r="22" spans="2:13" x14ac:dyDescent="0.25">
      <c r="B22">
        <f>B21+0.1</f>
        <v>0.11</v>
      </c>
    </row>
    <row r="23" spans="2:13" x14ac:dyDescent="0.25">
      <c r="B23">
        <f t="shared" ref="B23:B26" si="9">B22+0.1</f>
        <v>0.21000000000000002</v>
      </c>
    </row>
    <row r="24" spans="2:13" x14ac:dyDescent="0.25">
      <c r="B24">
        <f t="shared" si="9"/>
        <v>0.31000000000000005</v>
      </c>
    </row>
    <row r="25" spans="2:13" x14ac:dyDescent="0.25">
      <c r="B25">
        <f t="shared" si="9"/>
        <v>0.41000000000000003</v>
      </c>
    </row>
    <row r="26" spans="2:13" x14ac:dyDescent="0.25">
      <c r="B26">
        <f t="shared" si="9"/>
        <v>0.51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2015-11-24T22:59:36Z</dcterms:created>
  <dcterms:modified xsi:type="dcterms:W3CDTF">2015-12-09T04:12:20Z</dcterms:modified>
</cp:coreProperties>
</file>