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Cross Section Surveys\"/>
    </mc:Choice>
  </mc:AlternateContent>
  <bookViews>
    <workbookView xWindow="0" yWindow="0" windowWidth="20490" windowHeight="7755" activeTab="1"/>
  </bookViews>
  <sheets>
    <sheet name="DAM" sheetId="1" r:id="rId1"/>
    <sheet name="DAM_m" sheetId="2" r:id="rId2"/>
    <sheet name="DAM_m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G6" i="3"/>
  <c r="H6" i="3"/>
  <c r="F7" i="3"/>
  <c r="G7" i="3"/>
  <c r="I7" i="3" s="1"/>
  <c r="M7" i="3" s="1"/>
  <c r="L8" i="3" s="1"/>
  <c r="H7" i="3"/>
  <c r="J7" i="3"/>
  <c r="K7" i="3"/>
  <c r="N7" i="3" s="1"/>
  <c r="B8" i="3"/>
  <c r="F8" i="3"/>
  <c r="K8" i="3" s="1"/>
  <c r="G8" i="3"/>
  <c r="H8" i="3"/>
  <c r="I8" i="3" s="1"/>
  <c r="M8" i="3" s="1"/>
  <c r="L9" i="3" s="1"/>
  <c r="J8" i="3"/>
  <c r="B9" i="3"/>
  <c r="F9" i="3"/>
  <c r="B10" i="3"/>
  <c r="F10" i="3"/>
  <c r="K10" i="3" s="1"/>
  <c r="G10" i="3"/>
  <c r="H10" i="3"/>
  <c r="I10" i="3" s="1"/>
  <c r="M10" i="3" s="1"/>
  <c r="L11" i="3" s="1"/>
  <c r="J10" i="3"/>
  <c r="B11" i="3"/>
  <c r="F11" i="3"/>
  <c r="B12" i="3"/>
  <c r="F12" i="3"/>
  <c r="K12" i="3" s="1"/>
  <c r="G12" i="3"/>
  <c r="H12" i="3"/>
  <c r="I12" i="3" s="1"/>
  <c r="M12" i="3" s="1"/>
  <c r="L13" i="3" s="1"/>
  <c r="J12" i="3"/>
  <c r="B13" i="3"/>
  <c r="F13" i="3"/>
  <c r="B14" i="3"/>
  <c r="F14" i="3"/>
  <c r="K14" i="3" s="1"/>
  <c r="G14" i="3"/>
  <c r="H14" i="3"/>
  <c r="J14" i="3"/>
  <c r="B15" i="3"/>
  <c r="F15" i="3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F16" i="3"/>
  <c r="K16" i="3" s="1"/>
  <c r="G16" i="3"/>
  <c r="H16" i="3"/>
  <c r="J16" i="3"/>
  <c r="F17" i="3"/>
  <c r="F18" i="3"/>
  <c r="K18" i="3" s="1"/>
  <c r="G18" i="3"/>
  <c r="H18" i="3"/>
  <c r="J18" i="3"/>
  <c r="F19" i="3"/>
  <c r="F20" i="3"/>
  <c r="K20" i="3" s="1"/>
  <c r="G20" i="3"/>
  <c r="H20" i="3"/>
  <c r="J20" i="3"/>
  <c r="F21" i="3"/>
  <c r="F22" i="3" s="1"/>
  <c r="G21" i="3"/>
  <c r="I13" i="3" s="1"/>
  <c r="M13" i="3" s="1"/>
  <c r="L14" i="3" s="1"/>
  <c r="H21" i="3"/>
  <c r="I21" i="3" s="1"/>
  <c r="M21" i="3" s="1"/>
  <c r="L22" i="3" s="1"/>
  <c r="G22" i="3"/>
  <c r="H22" i="3"/>
  <c r="I22" i="3" s="1"/>
  <c r="M22" i="3" s="1"/>
  <c r="L23" i="3" s="1"/>
  <c r="F23" i="3"/>
  <c r="F24" i="3"/>
  <c r="G24" i="3"/>
  <c r="H24" i="3"/>
  <c r="I24" i="3" s="1"/>
  <c r="M24" i="3" s="1"/>
  <c r="J24" i="3"/>
  <c r="K24" i="3"/>
  <c r="F25" i="3"/>
  <c r="J25" i="3"/>
  <c r="K25" i="3"/>
  <c r="F26" i="3"/>
  <c r="G26" i="3"/>
  <c r="H26" i="3"/>
  <c r="I26" i="3" s="1"/>
  <c r="M26" i="3" s="1"/>
  <c r="J26" i="3"/>
  <c r="K26" i="3"/>
  <c r="F27" i="3"/>
  <c r="J27" i="3"/>
  <c r="K27" i="3"/>
  <c r="F28" i="3"/>
  <c r="G28" i="3"/>
  <c r="H28" i="3"/>
  <c r="I28" i="3" s="1"/>
  <c r="M28" i="3" s="1"/>
  <c r="J28" i="3"/>
  <c r="K28" i="3"/>
  <c r="F29" i="3"/>
  <c r="J29" i="3"/>
  <c r="K29" i="3"/>
  <c r="G30" i="3"/>
  <c r="H30" i="3"/>
  <c r="I30" i="3" s="1"/>
  <c r="M30" i="3" s="1"/>
  <c r="L31" i="3" s="1"/>
  <c r="J30" i="3"/>
  <c r="F31" i="3"/>
  <c r="F30" i="3" s="1"/>
  <c r="G31" i="3"/>
  <c r="H31" i="3"/>
  <c r="I31" i="3"/>
  <c r="M31" i="3" s="1"/>
  <c r="L32" i="3" s="1"/>
  <c r="F32" i="3"/>
  <c r="K32" i="3" s="1"/>
  <c r="G32" i="3"/>
  <c r="H32" i="3"/>
  <c r="J32" i="3"/>
  <c r="F33" i="3"/>
  <c r="J34" i="3" s="1"/>
  <c r="K34" i="3" s="1"/>
  <c r="G33" i="3"/>
  <c r="H33" i="3"/>
  <c r="F34" i="3"/>
  <c r="G34" i="3"/>
  <c r="H34" i="3"/>
  <c r="I34" i="3" s="1"/>
  <c r="M34" i="3" s="1"/>
  <c r="L35" i="3" s="1"/>
  <c r="F35" i="3"/>
  <c r="G35" i="3"/>
  <c r="H35" i="3"/>
  <c r="I35" i="3"/>
  <c r="M35" i="3" s="1"/>
  <c r="J35" i="3"/>
  <c r="K35" i="3"/>
  <c r="N35" i="3" s="1"/>
  <c r="F36" i="3"/>
  <c r="K36" i="3" s="1"/>
  <c r="G36" i="3"/>
  <c r="H36" i="3"/>
  <c r="J36" i="3"/>
  <c r="F37" i="3"/>
  <c r="J38" i="3" s="1"/>
  <c r="K38" i="3" s="1"/>
  <c r="G37" i="3"/>
  <c r="H37" i="3"/>
  <c r="F38" i="3"/>
  <c r="G38" i="3"/>
  <c r="H38" i="3"/>
  <c r="I38" i="3" s="1"/>
  <c r="M38" i="3" s="1"/>
  <c r="L39" i="3" s="1"/>
  <c r="F39" i="3"/>
  <c r="G39" i="3"/>
  <c r="H39" i="3"/>
  <c r="I39" i="3"/>
  <c r="J39" i="3"/>
  <c r="K39" i="3"/>
  <c r="N39" i="3" s="1"/>
  <c r="M39" i="3"/>
  <c r="Q39" i="3" s="1"/>
  <c r="F40" i="3"/>
  <c r="G40" i="3"/>
  <c r="H40" i="3"/>
  <c r="F6" i="2"/>
  <c r="G6" i="2"/>
  <c r="H6" i="2"/>
  <c r="F7" i="2"/>
  <c r="G7" i="2"/>
  <c r="I26" i="2" s="1"/>
  <c r="M26" i="2" s="1"/>
  <c r="H7" i="2"/>
  <c r="I7" i="2" s="1"/>
  <c r="M7" i="2" s="1"/>
  <c r="J7" i="2"/>
  <c r="K7" i="2"/>
  <c r="N7" i="2" s="1"/>
  <c r="B8" i="2"/>
  <c r="F8" i="2"/>
  <c r="K8" i="2" s="1"/>
  <c r="G8" i="2"/>
  <c r="H8" i="2"/>
  <c r="J8" i="2"/>
  <c r="B9" i="2"/>
  <c r="F9" i="2"/>
  <c r="G9" i="2"/>
  <c r="H9" i="2"/>
  <c r="I9" i="2" s="1"/>
  <c r="M9" i="2" s="1"/>
  <c r="J9" i="2"/>
  <c r="K9" i="2"/>
  <c r="B10" i="2"/>
  <c r="F10" i="2"/>
  <c r="K10" i="2" s="1"/>
  <c r="G10" i="2"/>
  <c r="H10" i="2"/>
  <c r="J10" i="2"/>
  <c r="B11" i="2"/>
  <c r="F11" i="2"/>
  <c r="G11" i="2"/>
  <c r="H11" i="2"/>
  <c r="I11" i="2" s="1"/>
  <c r="M11" i="2" s="1"/>
  <c r="J11" i="2"/>
  <c r="K11" i="2"/>
  <c r="B12" i="2"/>
  <c r="F12" i="2"/>
  <c r="K12" i="2" s="1"/>
  <c r="G12" i="2"/>
  <c r="H12" i="2"/>
  <c r="J12" i="2"/>
  <c r="B13" i="2"/>
  <c r="F13" i="2"/>
  <c r="G13" i="2"/>
  <c r="H13" i="2"/>
  <c r="I13" i="2" s="1"/>
  <c r="M13" i="2" s="1"/>
  <c r="J13" i="2"/>
  <c r="K13" i="2"/>
  <c r="N13" i="2" s="1"/>
  <c r="B14" i="2"/>
  <c r="B15" i="2" s="1"/>
  <c r="B16" i="2" s="1"/>
  <c r="F14" i="2"/>
  <c r="K14" i="2" s="1"/>
  <c r="G14" i="2"/>
  <c r="H14" i="2"/>
  <c r="J14" i="2"/>
  <c r="F15" i="2"/>
  <c r="G15" i="2"/>
  <c r="H15" i="2"/>
  <c r="I15" i="2" s="1"/>
  <c r="M15" i="2" s="1"/>
  <c r="J15" i="2"/>
  <c r="K15" i="2"/>
  <c r="F16" i="2"/>
  <c r="K16" i="2" s="1"/>
  <c r="G16" i="2"/>
  <c r="H16" i="2"/>
  <c r="J16" i="2"/>
  <c r="B17" i="2"/>
  <c r="F17" i="2"/>
  <c r="G17" i="2"/>
  <c r="H17" i="2"/>
  <c r="I17" i="2" s="1"/>
  <c r="M17" i="2" s="1"/>
  <c r="J17" i="2"/>
  <c r="K17" i="2"/>
  <c r="N17" i="2" s="1"/>
  <c r="B18" i="2"/>
  <c r="F18" i="2"/>
  <c r="K18" i="2" s="1"/>
  <c r="G18" i="2"/>
  <c r="H18" i="2"/>
  <c r="J18" i="2"/>
  <c r="B19" i="2"/>
  <c r="F19" i="2"/>
  <c r="G19" i="2"/>
  <c r="H19" i="2"/>
  <c r="I19" i="2" s="1"/>
  <c r="M19" i="2" s="1"/>
  <c r="J19" i="2"/>
  <c r="K19" i="2"/>
  <c r="N19" i="2" s="1"/>
  <c r="B20" i="2"/>
  <c r="B21" i="2" s="1"/>
  <c r="B22" i="2" s="1"/>
  <c r="B23" i="2" s="1"/>
  <c r="B24" i="2" s="1"/>
  <c r="B25" i="2" s="1"/>
  <c r="B26" i="2" s="1"/>
  <c r="B27" i="2" s="1"/>
  <c r="B28" i="2" s="1"/>
  <c r="B29" i="2" s="1"/>
  <c r="F20" i="2"/>
  <c r="K20" i="2" s="1"/>
  <c r="G20" i="2"/>
  <c r="H20" i="2"/>
  <c r="J20" i="2"/>
  <c r="F21" i="2"/>
  <c r="G21" i="2"/>
  <c r="H21" i="2"/>
  <c r="I21" i="2" s="1"/>
  <c r="M21" i="2" s="1"/>
  <c r="J21" i="2"/>
  <c r="K21" i="2"/>
  <c r="F22" i="2"/>
  <c r="K22" i="2" s="1"/>
  <c r="G22" i="2"/>
  <c r="H22" i="2"/>
  <c r="J22" i="2"/>
  <c r="F23" i="2"/>
  <c r="G23" i="2"/>
  <c r="H23" i="2"/>
  <c r="I23" i="2" s="1"/>
  <c r="M23" i="2" s="1"/>
  <c r="J23" i="2"/>
  <c r="K23" i="2"/>
  <c r="F24" i="2"/>
  <c r="K24" i="2" s="1"/>
  <c r="G24" i="2"/>
  <c r="H24" i="2"/>
  <c r="J24" i="2"/>
  <c r="F25" i="2"/>
  <c r="G25" i="2"/>
  <c r="H25" i="2"/>
  <c r="I25" i="2" s="1"/>
  <c r="M25" i="2" s="1"/>
  <c r="J25" i="2"/>
  <c r="K25" i="2"/>
  <c r="N25" i="2" s="1"/>
  <c r="F26" i="2"/>
  <c r="K26" i="2" s="1"/>
  <c r="G26" i="2"/>
  <c r="H26" i="2"/>
  <c r="J26" i="2"/>
  <c r="F27" i="2"/>
  <c r="G27" i="2"/>
  <c r="H27" i="2"/>
  <c r="I27" i="2" s="1"/>
  <c r="M27" i="2" s="1"/>
  <c r="J27" i="2"/>
  <c r="K27" i="2"/>
  <c r="N27" i="2" s="1"/>
  <c r="F28" i="2"/>
  <c r="K28" i="2" s="1"/>
  <c r="G28" i="2"/>
  <c r="H28" i="2"/>
  <c r="J28" i="2"/>
  <c r="F29" i="2"/>
  <c r="G29" i="2"/>
  <c r="H29" i="2"/>
  <c r="I29" i="2" s="1"/>
  <c r="M29" i="2" s="1"/>
  <c r="J29" i="2"/>
  <c r="K29" i="2"/>
  <c r="F30" i="2"/>
  <c r="G30" i="2"/>
  <c r="H30" i="2"/>
  <c r="F6" i="1"/>
  <c r="F7" i="1"/>
  <c r="G7" i="1"/>
  <c r="H7" i="1" s="1"/>
  <c r="I7" i="1" s="1"/>
  <c r="M7" i="1" s="1"/>
  <c r="L8" i="1" s="1"/>
  <c r="J7" i="1"/>
  <c r="K7" i="1"/>
  <c r="B8" i="1"/>
  <c r="F8" i="1"/>
  <c r="K8" i="1" s="1"/>
  <c r="G8" i="1"/>
  <c r="H8" i="1"/>
  <c r="I8" i="1" s="1"/>
  <c r="M8" i="1" s="1"/>
  <c r="L9" i="1" s="1"/>
  <c r="J8" i="1"/>
  <c r="B9" i="1"/>
  <c r="F9" i="1" s="1"/>
  <c r="G9" i="1"/>
  <c r="J9" i="1"/>
  <c r="B10" i="1"/>
  <c r="B11" i="1" s="1"/>
  <c r="F10" i="1"/>
  <c r="J11" i="1" s="1"/>
  <c r="G10" i="1"/>
  <c r="H10" i="1" s="1"/>
  <c r="I10" i="1" s="1"/>
  <c r="M10" i="1" s="1"/>
  <c r="L11" i="1" s="1"/>
  <c r="G11" i="1"/>
  <c r="I13" i="1" s="1"/>
  <c r="M13" i="1" s="1"/>
  <c r="L14" i="1" s="1"/>
  <c r="G12" i="1"/>
  <c r="H12" i="1"/>
  <c r="G13" i="1"/>
  <c r="G14" i="1"/>
  <c r="H14" i="1"/>
  <c r="I14" i="1" s="1"/>
  <c r="M14" i="1" s="1"/>
  <c r="L15" i="1" s="1"/>
  <c r="G15" i="1"/>
  <c r="I12" i="1" s="1"/>
  <c r="M12" i="1" s="1"/>
  <c r="L13" i="1" s="1"/>
  <c r="G16" i="1"/>
  <c r="I15" i="1" s="1"/>
  <c r="M15" i="1" s="1"/>
  <c r="L16" i="1" s="1"/>
  <c r="G17" i="1"/>
  <c r="G18" i="1"/>
  <c r="H18" i="1" s="1"/>
  <c r="I18" i="1" s="1"/>
  <c r="M18" i="1" s="1"/>
  <c r="L19" i="1" s="1"/>
  <c r="G19" i="1"/>
  <c r="I17" i="1" s="1"/>
  <c r="M17" i="1" s="1"/>
  <c r="L18" i="1" s="1"/>
  <c r="G20" i="1"/>
  <c r="H20" i="1"/>
  <c r="G21" i="1"/>
  <c r="H21" i="1" s="1"/>
  <c r="I21" i="1" s="1"/>
  <c r="M21" i="1" s="1"/>
  <c r="L22" i="1" s="1"/>
  <c r="G22" i="1"/>
  <c r="I20" i="1" s="1"/>
  <c r="M20" i="1" s="1"/>
  <c r="L21" i="1" s="1"/>
  <c r="G23" i="1"/>
  <c r="G24" i="1"/>
  <c r="H24" i="1" s="1"/>
  <c r="I24" i="1" s="1"/>
  <c r="M24" i="1" s="1"/>
  <c r="L25" i="1" s="1"/>
  <c r="G25" i="1"/>
  <c r="I27" i="1" s="1"/>
  <c r="M27" i="1" s="1"/>
  <c r="L28" i="1" s="1"/>
  <c r="G26" i="1"/>
  <c r="H26" i="1"/>
  <c r="I26" i="1"/>
  <c r="M26" i="1"/>
  <c r="L27" i="1" s="1"/>
  <c r="G27" i="1"/>
  <c r="G28" i="1"/>
  <c r="H28" i="1"/>
  <c r="I28" i="1" s="1"/>
  <c r="M28" i="1" s="1"/>
  <c r="L29" i="1" s="1"/>
  <c r="G29" i="1"/>
  <c r="I29" i="1"/>
  <c r="M29" i="1"/>
  <c r="G30" i="1"/>
  <c r="H30" i="1" s="1"/>
  <c r="I30" i="1" s="1"/>
  <c r="M30" i="1" s="1"/>
  <c r="L31" i="1" s="1"/>
  <c r="L30" i="1"/>
  <c r="G31" i="1"/>
  <c r="H31" i="1"/>
  <c r="I31" i="1" s="1"/>
  <c r="M31" i="1" s="1"/>
  <c r="L32" i="1" s="1"/>
  <c r="G32" i="1"/>
  <c r="H32" i="1"/>
  <c r="I32" i="1"/>
  <c r="M32" i="1"/>
  <c r="L33" i="1" s="1"/>
  <c r="G33" i="1"/>
  <c r="H33" i="1" s="1"/>
  <c r="I33" i="1" s="1"/>
  <c r="M33" i="1" s="1"/>
  <c r="L34" i="1" s="1"/>
  <c r="G34" i="1"/>
  <c r="H34" i="1" s="1"/>
  <c r="I34" i="1" s="1"/>
  <c r="M34" i="1" s="1"/>
  <c r="L35" i="1" s="1"/>
  <c r="G35" i="1"/>
  <c r="H35" i="1"/>
  <c r="I35" i="1" s="1"/>
  <c r="M35" i="1" s="1"/>
  <c r="L36" i="1" s="1"/>
  <c r="G36" i="1"/>
  <c r="H36" i="1" s="1"/>
  <c r="I36" i="1" s="1"/>
  <c r="M36" i="1" s="1"/>
  <c r="L37" i="1" s="1"/>
  <c r="G37" i="1"/>
  <c r="H37" i="1" s="1"/>
  <c r="I37" i="1" s="1"/>
  <c r="M37" i="1" s="1"/>
  <c r="L38" i="1" s="1"/>
  <c r="G38" i="1"/>
  <c r="H38" i="1" s="1"/>
  <c r="I38" i="1" s="1"/>
  <c r="M38" i="1" s="1"/>
  <c r="L39" i="1" s="1"/>
  <c r="G39" i="1"/>
  <c r="H39" i="1"/>
  <c r="I39" i="1" s="1"/>
  <c r="M39" i="1" s="1"/>
  <c r="F40" i="1"/>
  <c r="L27" i="3" l="1"/>
  <c r="Q26" i="3"/>
  <c r="L25" i="3"/>
  <c r="Q24" i="3"/>
  <c r="J23" i="3"/>
  <c r="K23" i="3" s="1"/>
  <c r="Q12" i="3"/>
  <c r="N18" i="3"/>
  <c r="L29" i="3"/>
  <c r="Q28" i="3"/>
  <c r="Q35" i="3"/>
  <c r="L36" i="3"/>
  <c r="N26" i="3"/>
  <c r="Q8" i="3"/>
  <c r="N8" i="3"/>
  <c r="Q38" i="3"/>
  <c r="Q34" i="3"/>
  <c r="J31" i="3"/>
  <c r="K31" i="3" s="1"/>
  <c r="K30" i="3"/>
  <c r="K13" i="3"/>
  <c r="Q10" i="3"/>
  <c r="I19" i="3"/>
  <c r="M19" i="3" s="1"/>
  <c r="L20" i="3" s="1"/>
  <c r="N20" i="3" s="1"/>
  <c r="I9" i="3"/>
  <c r="M9" i="3" s="1"/>
  <c r="L10" i="3" s="1"/>
  <c r="N10" i="3" s="1"/>
  <c r="J37" i="3"/>
  <c r="K37" i="3" s="1"/>
  <c r="I36" i="3"/>
  <c r="M36" i="3" s="1"/>
  <c r="L37" i="3" s="1"/>
  <c r="J33" i="3"/>
  <c r="K33" i="3" s="1"/>
  <c r="I32" i="3"/>
  <c r="M32" i="3" s="1"/>
  <c r="L33" i="3" s="1"/>
  <c r="J21" i="3"/>
  <c r="K21" i="3" s="1"/>
  <c r="I20" i="3"/>
  <c r="M20" i="3" s="1"/>
  <c r="L21" i="3" s="1"/>
  <c r="I18" i="3"/>
  <c r="M18" i="3" s="1"/>
  <c r="L19" i="3" s="1"/>
  <c r="I16" i="3"/>
  <c r="M16" i="3" s="1"/>
  <c r="L17" i="3" s="1"/>
  <c r="I14" i="3"/>
  <c r="M14" i="3" s="1"/>
  <c r="L15" i="3" s="1"/>
  <c r="I15" i="3"/>
  <c r="M15" i="3" s="1"/>
  <c r="L16" i="3" s="1"/>
  <c r="N16" i="3" s="1"/>
  <c r="I11" i="3"/>
  <c r="M11" i="3" s="1"/>
  <c r="L12" i="3" s="1"/>
  <c r="N12" i="3" s="1"/>
  <c r="I37" i="3"/>
  <c r="M37" i="3" s="1"/>
  <c r="L38" i="3" s="1"/>
  <c r="N38" i="3" s="1"/>
  <c r="I33" i="3"/>
  <c r="M33" i="3" s="1"/>
  <c r="L34" i="3" s="1"/>
  <c r="N34" i="3" s="1"/>
  <c r="I29" i="3"/>
  <c r="M29" i="3" s="1"/>
  <c r="L30" i="3" s="1"/>
  <c r="I27" i="3"/>
  <c r="M27" i="3" s="1"/>
  <c r="N27" i="3" s="1"/>
  <c r="I25" i="3"/>
  <c r="M25" i="3" s="1"/>
  <c r="L26" i="3" s="1"/>
  <c r="I23" i="3"/>
  <c r="M23" i="3" s="1"/>
  <c r="L24" i="3" s="1"/>
  <c r="N24" i="3" s="1"/>
  <c r="J22" i="3"/>
  <c r="K22" i="3" s="1"/>
  <c r="I17" i="3"/>
  <c r="M17" i="3" s="1"/>
  <c r="L18" i="3" s="1"/>
  <c r="J19" i="3"/>
  <c r="K19" i="3" s="1"/>
  <c r="J17" i="3"/>
  <c r="K17" i="3" s="1"/>
  <c r="J15" i="3"/>
  <c r="K15" i="3" s="1"/>
  <c r="J13" i="3"/>
  <c r="J11" i="3"/>
  <c r="K11" i="3" s="1"/>
  <c r="J9" i="3"/>
  <c r="K9" i="3" s="1"/>
  <c r="N16" i="2"/>
  <c r="Q16" i="2"/>
  <c r="N23" i="2"/>
  <c r="Q22" i="2"/>
  <c r="N18" i="2"/>
  <c r="N15" i="2"/>
  <c r="N9" i="2"/>
  <c r="N29" i="2"/>
  <c r="N21" i="2"/>
  <c r="N11" i="2"/>
  <c r="N26" i="2"/>
  <c r="Q26" i="2"/>
  <c r="Q10" i="2"/>
  <c r="N10" i="2"/>
  <c r="I28" i="2"/>
  <c r="M28" i="2" s="1"/>
  <c r="N28" i="2" s="1"/>
  <c r="I24" i="2"/>
  <c r="M24" i="2" s="1"/>
  <c r="N24" i="2" s="1"/>
  <c r="I22" i="2"/>
  <c r="M22" i="2" s="1"/>
  <c r="N22" i="2" s="1"/>
  <c r="I20" i="2"/>
  <c r="M20" i="2" s="1"/>
  <c r="Q20" i="2" s="1"/>
  <c r="I18" i="2"/>
  <c r="M18" i="2" s="1"/>
  <c r="Q18" i="2" s="1"/>
  <c r="I16" i="2"/>
  <c r="M16" i="2" s="1"/>
  <c r="I14" i="2"/>
  <c r="M14" i="2" s="1"/>
  <c r="N14" i="2" s="1"/>
  <c r="I12" i="2"/>
  <c r="M12" i="2" s="1"/>
  <c r="Q12" i="2" s="1"/>
  <c r="I10" i="2"/>
  <c r="M10" i="2" s="1"/>
  <c r="I8" i="2"/>
  <c r="Q29" i="2"/>
  <c r="Q27" i="2"/>
  <c r="Q25" i="2"/>
  <c r="Q23" i="2"/>
  <c r="Q21" i="2"/>
  <c r="Q19" i="2"/>
  <c r="Q17" i="2"/>
  <c r="Q15" i="2"/>
  <c r="Q13" i="2"/>
  <c r="Q11" i="2"/>
  <c r="Q9" i="2"/>
  <c r="K9" i="1"/>
  <c r="J10" i="1"/>
  <c r="N8" i="1"/>
  <c r="Q8" i="1"/>
  <c r="F11" i="1"/>
  <c r="B12" i="1"/>
  <c r="N7" i="1"/>
  <c r="I25" i="1"/>
  <c r="M25" i="1" s="1"/>
  <c r="L26" i="1" s="1"/>
  <c r="H22" i="1"/>
  <c r="I22" i="1" s="1"/>
  <c r="M22" i="1" s="1"/>
  <c r="L23" i="1" s="1"/>
  <c r="I19" i="1"/>
  <c r="M19" i="1" s="1"/>
  <c r="L20" i="1" s="1"/>
  <c r="H16" i="1"/>
  <c r="I16" i="1" s="1"/>
  <c r="M16" i="1" s="1"/>
  <c r="L17" i="1" s="1"/>
  <c r="I11" i="1"/>
  <c r="M11" i="1" s="1"/>
  <c r="L12" i="1" s="1"/>
  <c r="K10" i="1"/>
  <c r="I23" i="1"/>
  <c r="M23" i="1" s="1"/>
  <c r="L24" i="1" s="1"/>
  <c r="I9" i="1"/>
  <c r="M9" i="1" s="1"/>
  <c r="L10" i="1" s="1"/>
  <c r="N15" i="3" l="1"/>
  <c r="Q15" i="3"/>
  <c r="N17" i="3"/>
  <c r="Q17" i="3"/>
  <c r="N19" i="3"/>
  <c r="Q19" i="3"/>
  <c r="N22" i="3"/>
  <c r="Q22" i="3"/>
  <c r="N30" i="3"/>
  <c r="Q30" i="3"/>
  <c r="Q21" i="3"/>
  <c r="N21" i="3"/>
  <c r="Q25" i="3"/>
  <c r="N25" i="3"/>
  <c r="N31" i="3"/>
  <c r="Q31" i="3"/>
  <c r="Q16" i="3"/>
  <c r="Q18" i="3"/>
  <c r="Q20" i="3"/>
  <c r="N13" i="3"/>
  <c r="Q13" i="3"/>
  <c r="N9" i="3"/>
  <c r="Q9" i="3"/>
  <c r="R5" i="3" s="1"/>
  <c r="N11" i="3"/>
  <c r="Q11" i="3"/>
  <c r="N29" i="3"/>
  <c r="Q37" i="3"/>
  <c r="N37" i="3"/>
  <c r="N32" i="3"/>
  <c r="N36" i="3"/>
  <c r="N14" i="3"/>
  <c r="Q23" i="3"/>
  <c r="N23" i="3"/>
  <c r="Q33" i="3"/>
  <c r="N33" i="3"/>
  <c r="L28" i="3"/>
  <c r="N28" i="3" s="1"/>
  <c r="Q27" i="3"/>
  <c r="Q29" i="3"/>
  <c r="Q32" i="3"/>
  <c r="Q36" i="3"/>
  <c r="Q14" i="3"/>
  <c r="P5" i="3"/>
  <c r="P5" i="2"/>
  <c r="M8" i="2"/>
  <c r="Q28" i="2"/>
  <c r="Q14" i="2"/>
  <c r="N12" i="2"/>
  <c r="Q24" i="2"/>
  <c r="N20" i="2"/>
  <c r="O5" i="2" s="1"/>
  <c r="B13" i="1"/>
  <c r="F12" i="1"/>
  <c r="N10" i="1"/>
  <c r="Q10" i="1"/>
  <c r="K11" i="1"/>
  <c r="J12" i="1"/>
  <c r="Q9" i="1"/>
  <c r="N9" i="1"/>
  <c r="O5" i="3" l="1"/>
  <c r="Q8" i="2"/>
  <c r="R5" i="2" s="1"/>
  <c r="N8" i="2"/>
  <c r="N11" i="1"/>
  <c r="Q11" i="1"/>
  <c r="K12" i="1"/>
  <c r="J13" i="1"/>
  <c r="F13" i="1"/>
  <c r="B14" i="1"/>
  <c r="F14" i="1" l="1"/>
  <c r="B15" i="1"/>
  <c r="J14" i="1"/>
  <c r="K13" i="1"/>
  <c r="Q12" i="1"/>
  <c r="N12" i="1"/>
  <c r="N13" i="1" l="1"/>
  <c r="Q13" i="1"/>
  <c r="K14" i="1"/>
  <c r="J15" i="1"/>
  <c r="B16" i="1"/>
  <c r="F15" i="1"/>
  <c r="N14" i="1" l="1"/>
  <c r="Q14" i="1"/>
  <c r="J16" i="1"/>
  <c r="K15" i="1"/>
  <c r="F16" i="1"/>
  <c r="B17" i="1"/>
  <c r="N15" i="1" l="1"/>
  <c r="Q15" i="1"/>
  <c r="F17" i="1"/>
  <c r="B18" i="1"/>
  <c r="K16" i="1"/>
  <c r="J17" i="1"/>
  <c r="B19" i="1" l="1"/>
  <c r="F18" i="1"/>
  <c r="N16" i="1"/>
  <c r="Q16" i="1"/>
  <c r="K17" i="1"/>
  <c r="J18" i="1"/>
  <c r="J19" i="1" l="1"/>
  <c r="K18" i="1"/>
  <c r="Q17" i="1"/>
  <c r="N17" i="1"/>
  <c r="F19" i="1"/>
  <c r="B20" i="1"/>
  <c r="N18" i="1" l="1"/>
  <c r="Q18" i="1"/>
  <c r="B21" i="1"/>
  <c r="F20" i="1"/>
  <c r="K19" i="1"/>
  <c r="J20" i="1"/>
  <c r="B22" i="1" l="1"/>
  <c r="F21" i="1"/>
  <c r="K20" i="1"/>
  <c r="J21" i="1"/>
  <c r="N19" i="1"/>
  <c r="O5" i="1" s="1"/>
  <c r="Q19" i="1"/>
  <c r="J22" i="1" l="1"/>
  <c r="K21" i="1"/>
  <c r="Q20" i="1"/>
  <c r="N20" i="1"/>
  <c r="F22" i="1"/>
  <c r="B23" i="1"/>
  <c r="K22" i="1" l="1"/>
  <c r="J23" i="1"/>
  <c r="N21" i="1"/>
  <c r="Q21" i="1"/>
  <c r="F23" i="1"/>
  <c r="B24" i="1"/>
  <c r="B25" i="1" l="1"/>
  <c r="F24" i="1"/>
  <c r="K23" i="1"/>
  <c r="J24" i="1"/>
  <c r="N22" i="1"/>
  <c r="Q22" i="1"/>
  <c r="Q23" i="1" l="1"/>
  <c r="N23" i="1"/>
  <c r="J25" i="1"/>
  <c r="K24" i="1"/>
  <c r="F25" i="1"/>
  <c r="B26" i="1"/>
  <c r="K25" i="1" l="1"/>
  <c r="J26" i="1"/>
  <c r="N24" i="1"/>
  <c r="Q24" i="1"/>
  <c r="B27" i="1"/>
  <c r="F26" i="1"/>
  <c r="K26" i="1" l="1"/>
  <c r="J27" i="1"/>
  <c r="F27" i="1"/>
  <c r="B28" i="1"/>
  <c r="N25" i="1"/>
  <c r="Q25" i="1"/>
  <c r="J28" i="1" l="1"/>
  <c r="P5" i="1"/>
  <c r="K27" i="1"/>
  <c r="F28" i="1"/>
  <c r="B29" i="1"/>
  <c r="Q26" i="1"/>
  <c r="N26" i="1"/>
  <c r="K28" i="1" l="1"/>
  <c r="J29" i="1"/>
  <c r="N27" i="1"/>
  <c r="Q27" i="1"/>
  <c r="R5" i="1" s="1"/>
  <c r="B30" i="1"/>
  <c r="F29" i="1"/>
  <c r="J30" i="1" l="1"/>
  <c r="K29" i="1"/>
  <c r="N28" i="1"/>
  <c r="Q28" i="1"/>
  <c r="F30" i="1"/>
  <c r="B31" i="1"/>
  <c r="F31" i="1" l="1"/>
  <c r="B32" i="1"/>
  <c r="N29" i="1"/>
  <c r="Q29" i="1"/>
  <c r="J31" i="1"/>
  <c r="K30" i="1"/>
  <c r="N30" i="1" l="1"/>
  <c r="Q30" i="1"/>
  <c r="B33" i="1"/>
  <c r="F32" i="1"/>
  <c r="K31" i="1"/>
  <c r="J32" i="1"/>
  <c r="N31" i="1" l="1"/>
  <c r="Q31" i="1"/>
  <c r="K32" i="1"/>
  <c r="J33" i="1"/>
  <c r="B34" i="1"/>
  <c r="F33" i="1"/>
  <c r="F34" i="1" l="1"/>
  <c r="B35" i="1"/>
  <c r="J34" i="1"/>
  <c r="K33" i="1"/>
  <c r="Q32" i="1"/>
  <c r="N32" i="1"/>
  <c r="N33" i="1" l="1"/>
  <c r="Q33" i="1"/>
  <c r="F35" i="1"/>
  <c r="B36" i="1"/>
  <c r="J35" i="1"/>
  <c r="K34" i="1"/>
  <c r="N34" i="1" l="1"/>
  <c r="Q34" i="1"/>
  <c r="B37" i="1"/>
  <c r="F36" i="1"/>
  <c r="K35" i="1"/>
  <c r="J36" i="1"/>
  <c r="K36" i="1" l="1"/>
  <c r="J37" i="1"/>
  <c r="B38" i="1"/>
  <c r="F37" i="1"/>
  <c r="N35" i="1"/>
  <c r="Q35" i="1"/>
  <c r="F38" i="1" l="1"/>
  <c r="B39" i="1"/>
  <c r="F39" i="1" s="1"/>
  <c r="J38" i="1"/>
  <c r="K37" i="1"/>
  <c r="Q36" i="1"/>
  <c r="N36" i="1"/>
  <c r="K39" i="1" l="1"/>
  <c r="N37" i="1"/>
  <c r="Q37" i="1"/>
  <c r="J39" i="1"/>
  <c r="K38" i="1"/>
  <c r="N39" i="1" l="1"/>
  <c r="Q39" i="1"/>
  <c r="N38" i="1"/>
  <c r="Q38" i="1"/>
</calcChain>
</file>

<file path=xl/sharedStrings.xml><?xml version="1.0" encoding="utf-8"?>
<sst xmlns="http://schemas.openxmlformats.org/spreadsheetml/2006/main" count="72" uniqueCount="18">
  <si>
    <t>Wall</t>
  </si>
  <si>
    <t>RWE</t>
  </si>
  <si>
    <t>WP</t>
  </si>
  <si>
    <t>Area</t>
  </si>
  <si>
    <t>b</t>
  </si>
  <si>
    <t>a</t>
  </si>
  <si>
    <t>width</t>
  </si>
  <si>
    <t>dist_prev</t>
  </si>
  <si>
    <t>y</t>
  </si>
  <si>
    <t>depth</t>
  </si>
  <si>
    <t>Rod Reading</t>
  </si>
  <si>
    <t>Dist</t>
  </si>
  <si>
    <t>Avg Area</t>
  </si>
  <si>
    <t>m</t>
  </si>
  <si>
    <t>in</t>
  </si>
  <si>
    <t>ft</t>
  </si>
  <si>
    <t>stage</t>
  </si>
  <si>
    <t>DAM CrossSections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</si>
</sst>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Font="1" applyFill="1" applyBorder="1"/>
    <xf numFmtId="0" fontId="0" fillId="0" borderId="0" xfId="0" applyFont="1" applyFill="1"/>
    <xf numFmtId="0" fontId="0" fillId="0" borderId="1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DAM!$F$7:$F$27</c:f>
              <c:numCache>
                <c:formatCode>General</c:formatCode>
                <c:ptCount val="21"/>
                <c:pt idx="0">
                  <c:v>30.48</c:v>
                </c:pt>
                <c:pt idx="1">
                  <c:v>60.96</c:v>
                </c:pt>
                <c:pt idx="2">
                  <c:v>91.44</c:v>
                </c:pt>
                <c:pt idx="3">
                  <c:v>121.92</c:v>
                </c:pt>
                <c:pt idx="4">
                  <c:v>152.4</c:v>
                </c:pt>
                <c:pt idx="5">
                  <c:v>182.88</c:v>
                </c:pt>
                <c:pt idx="6">
                  <c:v>213.36</c:v>
                </c:pt>
                <c:pt idx="7">
                  <c:v>243.84</c:v>
                </c:pt>
                <c:pt idx="8">
                  <c:v>274.32</c:v>
                </c:pt>
                <c:pt idx="9">
                  <c:v>304.8</c:v>
                </c:pt>
                <c:pt idx="10">
                  <c:v>335.28000000000003</c:v>
                </c:pt>
                <c:pt idx="11">
                  <c:v>365.76</c:v>
                </c:pt>
                <c:pt idx="12">
                  <c:v>396.24</c:v>
                </c:pt>
                <c:pt idx="13">
                  <c:v>426.72</c:v>
                </c:pt>
                <c:pt idx="14">
                  <c:v>457.2</c:v>
                </c:pt>
                <c:pt idx="15">
                  <c:v>487.68</c:v>
                </c:pt>
                <c:pt idx="16">
                  <c:v>518.16</c:v>
                </c:pt>
                <c:pt idx="17">
                  <c:v>548.64</c:v>
                </c:pt>
                <c:pt idx="18">
                  <c:v>579.12</c:v>
                </c:pt>
                <c:pt idx="19">
                  <c:v>609.6</c:v>
                </c:pt>
                <c:pt idx="20">
                  <c:v>640.08000000000004</c:v>
                </c:pt>
              </c:numCache>
            </c:numRef>
          </c:xVal>
          <c:yVal>
            <c:numRef>
              <c:f>DAM!$H$7:$H$27</c:f>
              <c:numCache>
                <c:formatCode>General</c:formatCode>
                <c:ptCount val="21"/>
                <c:pt idx="0">
                  <c:v>-31.75</c:v>
                </c:pt>
                <c:pt idx="1">
                  <c:v>-40.64</c:v>
                </c:pt>
                <c:pt idx="3">
                  <c:v>-55.88</c:v>
                </c:pt>
                <c:pt idx="5">
                  <c:v>-70.484999999999999</c:v>
                </c:pt>
                <c:pt idx="7">
                  <c:v>-90.17</c:v>
                </c:pt>
                <c:pt idx="9">
                  <c:v>-102.87</c:v>
                </c:pt>
                <c:pt idx="11">
                  <c:v>-120.015</c:v>
                </c:pt>
                <c:pt idx="13">
                  <c:v>-135.255</c:v>
                </c:pt>
                <c:pt idx="14">
                  <c:v>-140.97</c:v>
                </c:pt>
                <c:pt idx="15">
                  <c:v>-186.05500000000001</c:v>
                </c:pt>
                <c:pt idx="17">
                  <c:v>-186.05500000000001</c:v>
                </c:pt>
                <c:pt idx="19">
                  <c:v>-186.69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56656"/>
        <c:axId val="416458616"/>
      </c:scatterChart>
      <c:valAx>
        <c:axId val="416456656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58616"/>
        <c:crosses val="autoZero"/>
        <c:crossBetween val="midCat"/>
      </c:valAx>
      <c:valAx>
        <c:axId val="4164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5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DAM!$F$7:$F$27</c:f>
              <c:numCache>
                <c:formatCode>General</c:formatCode>
                <c:ptCount val="21"/>
                <c:pt idx="0">
                  <c:v>30.48</c:v>
                </c:pt>
                <c:pt idx="1">
                  <c:v>60.96</c:v>
                </c:pt>
                <c:pt idx="2">
                  <c:v>91.44</c:v>
                </c:pt>
                <c:pt idx="3">
                  <c:v>121.92</c:v>
                </c:pt>
                <c:pt idx="4">
                  <c:v>152.4</c:v>
                </c:pt>
                <c:pt idx="5">
                  <c:v>182.88</c:v>
                </c:pt>
                <c:pt idx="6">
                  <c:v>213.36</c:v>
                </c:pt>
                <c:pt idx="7">
                  <c:v>243.84</c:v>
                </c:pt>
                <c:pt idx="8">
                  <c:v>274.32</c:v>
                </c:pt>
                <c:pt idx="9">
                  <c:v>304.8</c:v>
                </c:pt>
                <c:pt idx="10">
                  <c:v>335.28000000000003</c:v>
                </c:pt>
                <c:pt idx="11">
                  <c:v>365.76</c:v>
                </c:pt>
                <c:pt idx="12">
                  <c:v>396.24</c:v>
                </c:pt>
                <c:pt idx="13">
                  <c:v>426.72</c:v>
                </c:pt>
                <c:pt idx="14">
                  <c:v>457.2</c:v>
                </c:pt>
                <c:pt idx="15">
                  <c:v>487.68</c:v>
                </c:pt>
                <c:pt idx="16">
                  <c:v>518.16</c:v>
                </c:pt>
                <c:pt idx="17">
                  <c:v>548.64</c:v>
                </c:pt>
                <c:pt idx="18">
                  <c:v>579.12</c:v>
                </c:pt>
                <c:pt idx="19">
                  <c:v>609.6</c:v>
                </c:pt>
                <c:pt idx="20">
                  <c:v>640.08000000000004</c:v>
                </c:pt>
              </c:numCache>
            </c:numRef>
          </c:xVal>
          <c:yVal>
            <c:numRef>
              <c:f>DAM!$I$7:$I$27</c:f>
              <c:numCache>
                <c:formatCode>0.00</c:formatCode>
                <c:ptCount val="21"/>
                <c:pt idx="0">
                  <c:v>154.94</c:v>
                </c:pt>
                <c:pt idx="1">
                  <c:v>146.05000000000001</c:v>
                </c:pt>
                <c:pt idx="2">
                  <c:v>186.69</c:v>
                </c:pt>
                <c:pt idx="3">
                  <c:v>130.81</c:v>
                </c:pt>
                <c:pt idx="4">
                  <c:v>186.69</c:v>
                </c:pt>
                <c:pt idx="5">
                  <c:v>116.205</c:v>
                </c:pt>
                <c:pt idx="6">
                  <c:v>186.69</c:v>
                </c:pt>
                <c:pt idx="7">
                  <c:v>96.52</c:v>
                </c:pt>
                <c:pt idx="8">
                  <c:v>186.69</c:v>
                </c:pt>
                <c:pt idx="9">
                  <c:v>83.82</c:v>
                </c:pt>
                <c:pt idx="10">
                  <c:v>186.69</c:v>
                </c:pt>
                <c:pt idx="11">
                  <c:v>66.674999999999997</c:v>
                </c:pt>
                <c:pt idx="12">
                  <c:v>186.69</c:v>
                </c:pt>
                <c:pt idx="13">
                  <c:v>51.435000000000002</c:v>
                </c:pt>
                <c:pt idx="14">
                  <c:v>45.72</c:v>
                </c:pt>
                <c:pt idx="15">
                  <c:v>0.63499999999999091</c:v>
                </c:pt>
                <c:pt idx="16">
                  <c:v>186.69</c:v>
                </c:pt>
                <c:pt idx="17">
                  <c:v>0.63499999999999091</c:v>
                </c:pt>
                <c:pt idx="18">
                  <c:v>186.69</c:v>
                </c:pt>
                <c:pt idx="19">
                  <c:v>0</c:v>
                </c:pt>
                <c:pt idx="20">
                  <c:v>186.69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DAM!$I$28:$I$29</c:f>
              <c:numCache>
                <c:formatCode>0.00</c:formatCode>
                <c:ptCount val="2"/>
                <c:pt idx="0">
                  <c:v>0</c:v>
                </c:pt>
                <c:pt idx="1">
                  <c:v>186.69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82104"/>
        <c:axId val="417486024"/>
      </c:scatterChart>
      <c:valAx>
        <c:axId val="41748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6024"/>
        <c:crosses val="autoZero"/>
        <c:crossBetween val="midCat"/>
        <c:majorUnit val="1"/>
      </c:valAx>
      <c:valAx>
        <c:axId val="41748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DAM_m!$F$7:$F$30</c:f>
              <c:numCache>
                <c:formatCode>General</c:formatCode>
                <c:ptCount val="24"/>
                <c:pt idx="0">
                  <c:v>0.30480000000000002</c:v>
                </c:pt>
                <c:pt idx="1">
                  <c:v>0.60960000000000003</c:v>
                </c:pt>
                <c:pt idx="2">
                  <c:v>1.2192000000000001</c:v>
                </c:pt>
                <c:pt idx="3">
                  <c:v>1.8288</c:v>
                </c:pt>
                <c:pt idx="4">
                  <c:v>2.4384000000000001</c:v>
                </c:pt>
                <c:pt idx="5">
                  <c:v>3.048</c:v>
                </c:pt>
                <c:pt idx="6">
                  <c:v>3.6576</c:v>
                </c:pt>
                <c:pt idx="7">
                  <c:v>4.2672000000000008</c:v>
                </c:pt>
                <c:pt idx="8">
                  <c:v>4.5720000000000001</c:v>
                </c:pt>
                <c:pt idx="9">
                  <c:v>4.5720000000000001</c:v>
                </c:pt>
                <c:pt idx="10">
                  <c:v>5.4863999999999997</c:v>
                </c:pt>
                <c:pt idx="11">
                  <c:v>6.0960000000000001</c:v>
                </c:pt>
                <c:pt idx="12">
                  <c:v>6.7056000000000004</c:v>
                </c:pt>
                <c:pt idx="13">
                  <c:v>7.62</c:v>
                </c:pt>
                <c:pt idx="14">
                  <c:v>7.62</c:v>
                </c:pt>
                <c:pt idx="15">
                  <c:v>7.9248000000000003</c:v>
                </c:pt>
                <c:pt idx="16">
                  <c:v>8.2296000000000014</c:v>
                </c:pt>
                <c:pt idx="17">
                  <c:v>8.5344000000000015</c:v>
                </c:pt>
                <c:pt idx="18">
                  <c:v>8.8391999999999999</c:v>
                </c:pt>
                <c:pt idx="19">
                  <c:v>9.1440000000000001</c:v>
                </c:pt>
                <c:pt idx="20">
                  <c:v>9.4488000000000003</c:v>
                </c:pt>
                <c:pt idx="21">
                  <c:v>9.7536000000000005</c:v>
                </c:pt>
                <c:pt idx="22">
                  <c:v>10.058400000000001</c:v>
                </c:pt>
                <c:pt idx="23">
                  <c:v>10.058400000000001</c:v>
                </c:pt>
              </c:numCache>
            </c:numRef>
          </c:xVal>
          <c:yVal>
            <c:numRef>
              <c:f>DAM_m!$H$7:$H$30</c:f>
              <c:numCache>
                <c:formatCode>General</c:formatCode>
                <c:ptCount val="24"/>
                <c:pt idx="0">
                  <c:v>-0.3175</c:v>
                </c:pt>
                <c:pt idx="1">
                  <c:v>-0.40640000000000004</c:v>
                </c:pt>
                <c:pt idx="2">
                  <c:v>-0.55880000000000007</c:v>
                </c:pt>
                <c:pt idx="3">
                  <c:v>-0.70484999999999998</c:v>
                </c:pt>
                <c:pt idx="4">
                  <c:v>-0.90170000000000006</c:v>
                </c:pt>
                <c:pt idx="5">
                  <c:v>-1.0287000000000002</c:v>
                </c:pt>
                <c:pt idx="6">
                  <c:v>-1.2001500000000001</c:v>
                </c:pt>
                <c:pt idx="7">
                  <c:v>-1.3525499999999999</c:v>
                </c:pt>
                <c:pt idx="8">
                  <c:v>-1.4097</c:v>
                </c:pt>
                <c:pt idx="9">
                  <c:v>-1.8605500000000001</c:v>
                </c:pt>
                <c:pt idx="10">
                  <c:v>-1.8605500000000001</c:v>
                </c:pt>
                <c:pt idx="11">
                  <c:v>-1.8669</c:v>
                </c:pt>
                <c:pt idx="12">
                  <c:v>-1.8669</c:v>
                </c:pt>
                <c:pt idx="13">
                  <c:v>-1.8605500000000001</c:v>
                </c:pt>
                <c:pt idx="14">
                  <c:v>-1.4224000000000001</c:v>
                </c:pt>
                <c:pt idx="15">
                  <c:v>-1.3334999999999999</c:v>
                </c:pt>
                <c:pt idx="16">
                  <c:v>-1.27</c:v>
                </c:pt>
                <c:pt idx="17">
                  <c:v>-1.1684000000000001</c:v>
                </c:pt>
                <c:pt idx="18">
                  <c:v>-1.016</c:v>
                </c:pt>
                <c:pt idx="19">
                  <c:v>-0.99695000000000011</c:v>
                </c:pt>
                <c:pt idx="20">
                  <c:v>-0.95250000000000001</c:v>
                </c:pt>
                <c:pt idx="21">
                  <c:v>-0.85724999999999996</c:v>
                </c:pt>
                <c:pt idx="22">
                  <c:v>-0.82550000000000001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24704"/>
        <c:axId val="416925096"/>
      </c:scatterChart>
      <c:valAx>
        <c:axId val="416924704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5096"/>
        <c:crosses val="autoZero"/>
        <c:crossBetween val="midCat"/>
      </c:valAx>
      <c:valAx>
        <c:axId val="4169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'DAM_m (2)'!$F$7:$F$40</c:f>
              <c:numCache>
                <c:formatCode>General</c:formatCode>
                <c:ptCount val="34"/>
                <c:pt idx="0">
                  <c:v>0.30480000000000002</c:v>
                </c:pt>
                <c:pt idx="1">
                  <c:v>0.60960000000000003</c:v>
                </c:pt>
                <c:pt idx="2">
                  <c:v>0.91439999999999999</c:v>
                </c:pt>
                <c:pt idx="3">
                  <c:v>1.2192000000000001</c:v>
                </c:pt>
                <c:pt idx="4">
                  <c:v>1.524</c:v>
                </c:pt>
                <c:pt idx="5">
                  <c:v>1.8288</c:v>
                </c:pt>
                <c:pt idx="6">
                  <c:v>2.1336000000000004</c:v>
                </c:pt>
                <c:pt idx="7">
                  <c:v>2.4384000000000001</c:v>
                </c:pt>
                <c:pt idx="8">
                  <c:v>2.7431999999999999</c:v>
                </c:pt>
                <c:pt idx="9">
                  <c:v>3.048</c:v>
                </c:pt>
                <c:pt idx="10">
                  <c:v>3.3528000000000002</c:v>
                </c:pt>
                <c:pt idx="11">
                  <c:v>3.6576</c:v>
                </c:pt>
                <c:pt idx="12">
                  <c:v>3.9624000000000001</c:v>
                </c:pt>
                <c:pt idx="13">
                  <c:v>4.2672000000000008</c:v>
                </c:pt>
                <c:pt idx="14">
                  <c:v>4.5720000000000001</c:v>
                </c:pt>
                <c:pt idx="15">
                  <c:v>4.5720000000000001</c:v>
                </c:pt>
                <c:pt idx="16">
                  <c:v>5.1815999999999995</c:v>
                </c:pt>
                <c:pt idx="17">
                  <c:v>5.4863999999999997</c:v>
                </c:pt>
                <c:pt idx="18">
                  <c:v>5.7911999999999999</c:v>
                </c:pt>
                <c:pt idx="19">
                  <c:v>6.0960000000000001</c:v>
                </c:pt>
                <c:pt idx="20">
                  <c:v>6.4008000000000003</c:v>
                </c:pt>
                <c:pt idx="21">
                  <c:v>6.7056000000000004</c:v>
                </c:pt>
                <c:pt idx="22">
                  <c:v>7.0103999999999997</c:v>
                </c:pt>
                <c:pt idx="23">
                  <c:v>7.62</c:v>
                </c:pt>
                <c:pt idx="24">
                  <c:v>7.62</c:v>
                </c:pt>
                <c:pt idx="25">
                  <c:v>7.9248000000000003</c:v>
                </c:pt>
                <c:pt idx="26">
                  <c:v>8.2296000000000014</c:v>
                </c:pt>
                <c:pt idx="27">
                  <c:v>8.5344000000000015</c:v>
                </c:pt>
                <c:pt idx="28">
                  <c:v>8.8391999999999999</c:v>
                </c:pt>
                <c:pt idx="29">
                  <c:v>9.1440000000000001</c:v>
                </c:pt>
                <c:pt idx="30">
                  <c:v>9.4488000000000003</c:v>
                </c:pt>
                <c:pt idx="31">
                  <c:v>9.7536000000000005</c:v>
                </c:pt>
                <c:pt idx="32">
                  <c:v>10.058400000000001</c:v>
                </c:pt>
                <c:pt idx="33">
                  <c:v>10.058400000000001</c:v>
                </c:pt>
              </c:numCache>
            </c:numRef>
          </c:xVal>
          <c:yVal>
            <c:numRef>
              <c:f>'DAM_m (2)'!$H$7:$H$40</c:f>
              <c:numCache>
                <c:formatCode>General</c:formatCode>
                <c:ptCount val="34"/>
                <c:pt idx="0">
                  <c:v>-0.3175</c:v>
                </c:pt>
                <c:pt idx="1">
                  <c:v>-0.40640000000000004</c:v>
                </c:pt>
                <c:pt idx="3">
                  <c:v>-0.55880000000000007</c:v>
                </c:pt>
                <c:pt idx="5">
                  <c:v>-0.70484999999999998</c:v>
                </c:pt>
                <c:pt idx="7">
                  <c:v>-0.90170000000000006</c:v>
                </c:pt>
                <c:pt idx="9">
                  <c:v>-1.0287000000000002</c:v>
                </c:pt>
                <c:pt idx="11">
                  <c:v>-1.2001500000000001</c:v>
                </c:pt>
                <c:pt idx="13">
                  <c:v>-1.3525499999999999</c:v>
                </c:pt>
                <c:pt idx="14">
                  <c:v>-1.4097</c:v>
                </c:pt>
                <c:pt idx="15">
                  <c:v>-1.8605500000000001</c:v>
                </c:pt>
                <c:pt idx="17">
                  <c:v>-1.8605500000000001</c:v>
                </c:pt>
                <c:pt idx="19">
                  <c:v>-1.8669</c:v>
                </c:pt>
                <c:pt idx="21">
                  <c:v>-1.8669</c:v>
                </c:pt>
                <c:pt idx="23">
                  <c:v>-1.8605500000000001</c:v>
                </c:pt>
                <c:pt idx="24">
                  <c:v>-1.4224000000000001</c:v>
                </c:pt>
                <c:pt idx="25">
                  <c:v>-1.3334999999999999</c:v>
                </c:pt>
                <c:pt idx="26">
                  <c:v>-1.27</c:v>
                </c:pt>
                <c:pt idx="27">
                  <c:v>-1.1684000000000001</c:v>
                </c:pt>
                <c:pt idx="28">
                  <c:v>-1.016</c:v>
                </c:pt>
                <c:pt idx="29">
                  <c:v>-0.99695000000000011</c:v>
                </c:pt>
                <c:pt idx="30">
                  <c:v>-0.95250000000000001</c:v>
                </c:pt>
                <c:pt idx="31">
                  <c:v>-0.85724999999999996</c:v>
                </c:pt>
                <c:pt idx="32">
                  <c:v>-0.82550000000000001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23624"/>
        <c:axId val="359627544"/>
      </c:scatterChart>
      <c:valAx>
        <c:axId val="359623624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7544"/>
        <c:crosses val="autoZero"/>
        <c:crossBetween val="midCat"/>
      </c:valAx>
      <c:valAx>
        <c:axId val="35962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2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6</xdr:row>
      <xdr:rowOff>76200</xdr:rowOff>
    </xdr:from>
    <xdr:to>
      <xdr:col>25</xdr:col>
      <xdr:colOff>419100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204787</xdr:colOff>
      <xdr:row>12</xdr:row>
      <xdr:rowOff>185737</xdr:rowOff>
    </xdr:from>
    <xdr:to>
      <xdr:col>25</xdr:col>
      <xdr:colOff>509587</xdr:colOff>
      <xdr:row>27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138112</xdr:colOff>
      <xdr:row>32</xdr:row>
      <xdr:rowOff>14287</xdr:rowOff>
    </xdr:from>
    <xdr:to>
      <xdr:col>22</xdr:col>
      <xdr:colOff>442912</xdr:colOff>
      <xdr:row>46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topLeftCell="A3" workbookViewId="0">
      <selection activeCell="G7" sqref="G7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1" t="s">
        <v>17</v>
      </c>
      <c r="C2" s="11"/>
    </row>
    <row r="3" spans="2:18" ht="15.75" x14ac:dyDescent="0.25">
      <c r="B3" s="12">
        <v>41390</v>
      </c>
      <c r="C3" s="11">
        <v>1015</v>
      </c>
      <c r="L3" t="s">
        <v>16</v>
      </c>
    </row>
    <row r="4" spans="2:18" x14ac:dyDescent="0.25">
      <c r="B4" s="10" t="s">
        <v>15</v>
      </c>
      <c r="C4" s="10" t="s">
        <v>15</v>
      </c>
      <c r="D4" s="10" t="s">
        <v>14</v>
      </c>
      <c r="E4" s="9"/>
      <c r="F4" s="10" t="s">
        <v>13</v>
      </c>
      <c r="G4" s="10" t="s">
        <v>13</v>
      </c>
      <c r="H4" s="10" t="s">
        <v>13</v>
      </c>
      <c r="L4">
        <v>0.02</v>
      </c>
      <c r="O4" t="s">
        <v>3</v>
      </c>
      <c r="P4" t="s">
        <v>12</v>
      </c>
    </row>
    <row r="5" spans="2:18" x14ac:dyDescent="0.25">
      <c r="B5" s="8" t="s">
        <v>11</v>
      </c>
      <c r="C5" s="8" t="s">
        <v>10</v>
      </c>
      <c r="D5" s="8"/>
      <c r="E5" s="9"/>
      <c r="F5" s="8" t="s">
        <v>11</v>
      </c>
      <c r="G5" s="8" t="s">
        <v>10</v>
      </c>
      <c r="H5" s="8" t="s">
        <v>9</v>
      </c>
      <c r="I5" s="7" t="s">
        <v>8</v>
      </c>
      <c r="J5" s="7" t="s">
        <v>7</v>
      </c>
      <c r="K5" s="7" t="s">
        <v>6</v>
      </c>
      <c r="L5" s="7" t="s">
        <v>5</v>
      </c>
      <c r="M5" s="7" t="s">
        <v>4</v>
      </c>
      <c r="N5" s="7" t="s">
        <v>3</v>
      </c>
      <c r="O5">
        <f>SUM(N7:N19)</f>
        <v>-55521.301199999994</v>
      </c>
      <c r="P5">
        <f>F27*AVERAGE(I8:I26)</f>
        <v>75193.398000000016</v>
      </c>
      <c r="Q5" s="6" t="s">
        <v>2</v>
      </c>
      <c r="R5">
        <f>SUM(Q7:Q27)</f>
        <v>2575.6854498375637</v>
      </c>
    </row>
    <row r="6" spans="2:18" x14ac:dyDescent="0.25">
      <c r="B6" s="5">
        <v>0</v>
      </c>
      <c r="C6" s="5"/>
      <c r="D6" s="5"/>
      <c r="E6" s="5"/>
      <c r="F6" s="1">
        <f>B6*12*2.54</f>
        <v>0</v>
      </c>
      <c r="G6" s="5">
        <v>0</v>
      </c>
      <c r="H6" s="5">
        <v>0</v>
      </c>
      <c r="I6" s="3"/>
      <c r="J6" s="3"/>
      <c r="K6" s="3"/>
      <c r="L6" s="3"/>
      <c r="M6" s="3"/>
      <c r="N6" s="3"/>
      <c r="O6" s="4"/>
      <c r="P6" s="4"/>
      <c r="Q6" s="3"/>
    </row>
    <row r="7" spans="2:18" x14ac:dyDescent="0.25">
      <c r="B7" s="1">
        <v>1</v>
      </c>
      <c r="C7" s="1">
        <v>1</v>
      </c>
      <c r="D7" s="1">
        <v>0.5</v>
      </c>
      <c r="E7" s="1"/>
      <c r="F7" s="1">
        <f>B7*12*2.54</f>
        <v>30.48</v>
      </c>
      <c r="G7" s="1">
        <f>((C7*12)+D7)*2.54</f>
        <v>31.75</v>
      </c>
      <c r="H7" s="1">
        <f>-G7</f>
        <v>-31.75</v>
      </c>
      <c r="I7" s="2">
        <f>H7+MAX($G$7:$G$27)</f>
        <v>154.94</v>
      </c>
      <c r="J7">
        <f>0</f>
        <v>0</v>
      </c>
      <c r="K7" s="2">
        <f>F7-J7</f>
        <v>30.48</v>
      </c>
      <c r="L7" s="2"/>
      <c r="M7" s="2">
        <f>$L$4-I7</f>
        <v>-154.91999999999999</v>
      </c>
      <c r="N7">
        <f>K7*(L7+M7)*0.5</f>
        <v>-2360.9807999999998</v>
      </c>
    </row>
    <row r="8" spans="2:18" x14ac:dyDescent="0.25">
      <c r="B8" s="1">
        <f>B7+1</f>
        <v>2</v>
      </c>
      <c r="C8" s="1">
        <v>1</v>
      </c>
      <c r="D8" s="1">
        <v>4</v>
      </c>
      <c r="E8" s="1"/>
      <c r="F8" s="1">
        <f>B8*12*2.54</f>
        <v>60.96</v>
      </c>
      <c r="G8" s="1">
        <f>((C8*12)+D8)*2.54</f>
        <v>40.64</v>
      </c>
      <c r="H8" s="1">
        <f>-G8</f>
        <v>-40.64</v>
      </c>
      <c r="I8" s="2">
        <f>H8+MAX($G$7:$G$27)</f>
        <v>146.05000000000001</v>
      </c>
      <c r="J8" s="2">
        <f>F7</f>
        <v>30.48</v>
      </c>
      <c r="K8" s="2">
        <f>F8-J8</f>
        <v>30.48</v>
      </c>
      <c r="L8" s="2">
        <f>M7</f>
        <v>-154.91999999999999</v>
      </c>
      <c r="M8" s="2">
        <f>$L$4-I8</f>
        <v>-146.03</v>
      </c>
      <c r="N8">
        <f>K8*(L8+M8)*0.5</f>
        <v>-4586.4780000000001</v>
      </c>
      <c r="P8" s="2"/>
      <c r="Q8" s="2">
        <f>SQRT(K8^2+M8^2)</f>
        <v>149.17704682691638</v>
      </c>
    </row>
    <row r="9" spans="2:18" x14ac:dyDescent="0.25">
      <c r="B9" s="1">
        <f>B8+1</f>
        <v>3</v>
      </c>
      <c r="C9" s="1"/>
      <c r="D9" s="1"/>
      <c r="E9" s="1"/>
      <c r="F9" s="1">
        <f>B9*12*2.54</f>
        <v>91.44</v>
      </c>
      <c r="G9" s="1">
        <f>((C9*12)+D9)*2.54</f>
        <v>0</v>
      </c>
      <c r="H9" s="1"/>
      <c r="I9" s="2">
        <f>H9+MAX($G$7:$G$27)</f>
        <v>186.69</v>
      </c>
      <c r="J9" s="2">
        <f>F8</f>
        <v>60.96</v>
      </c>
      <c r="K9" s="2">
        <f>F9-J9</f>
        <v>30.479999999999997</v>
      </c>
      <c r="L9" s="2">
        <f>M8</f>
        <v>-146.03</v>
      </c>
      <c r="M9" s="2">
        <f>$L$4-I9</f>
        <v>-186.67</v>
      </c>
      <c r="N9">
        <f>K9*(L9+M9)*0.5</f>
        <v>-5070.347999999999</v>
      </c>
      <c r="Q9" s="2">
        <f>SQRT(K9^2+M9^2)</f>
        <v>189.14206116038812</v>
      </c>
    </row>
    <row r="10" spans="2:18" x14ac:dyDescent="0.25">
      <c r="B10" s="1">
        <f>B9+1</f>
        <v>4</v>
      </c>
      <c r="C10" s="1">
        <v>1</v>
      </c>
      <c r="D10" s="1">
        <v>10</v>
      </c>
      <c r="E10" s="1"/>
      <c r="F10" s="1">
        <f>B10*12*2.54</f>
        <v>121.92</v>
      </c>
      <c r="G10" s="1">
        <f>((C10*12)+D10)*2.54</f>
        <v>55.88</v>
      </c>
      <c r="H10" s="1">
        <f>-G10</f>
        <v>-55.88</v>
      </c>
      <c r="I10" s="2">
        <f>H10+MAX($G$7:$G$27)</f>
        <v>130.81</v>
      </c>
      <c r="J10" s="2">
        <f>F9</f>
        <v>91.44</v>
      </c>
      <c r="K10" s="2">
        <f>F10-J10</f>
        <v>30.480000000000004</v>
      </c>
      <c r="L10" s="2">
        <f>M9</f>
        <v>-186.67</v>
      </c>
      <c r="M10" s="2">
        <f>$L$4-I10</f>
        <v>-130.79</v>
      </c>
      <c r="N10">
        <f>K10*(L10+M10)*0.5</f>
        <v>-4838.0904</v>
      </c>
      <c r="Q10" s="2">
        <f>SQRT(K10^2+M10^2)</f>
        <v>134.29465551540017</v>
      </c>
    </row>
    <row r="11" spans="2:18" x14ac:dyDescent="0.25">
      <c r="B11" s="1">
        <f>B10+1</f>
        <v>5</v>
      </c>
      <c r="C11" s="1"/>
      <c r="D11" s="1"/>
      <c r="E11" s="1"/>
      <c r="F11" s="1">
        <f>B11*12*2.54</f>
        <v>152.4</v>
      </c>
      <c r="G11" s="1">
        <f>((C11*12)+D11)*2.54</f>
        <v>0</v>
      </c>
      <c r="H11" s="1"/>
      <c r="I11" s="2">
        <f>H11+MAX($G$7:$G$27)</f>
        <v>186.69</v>
      </c>
      <c r="J11" s="2">
        <f>F10</f>
        <v>121.92</v>
      </c>
      <c r="K11" s="2">
        <f>F11-J11</f>
        <v>30.480000000000004</v>
      </c>
      <c r="L11" s="2">
        <f>M10</f>
        <v>-130.79</v>
      </c>
      <c r="M11" s="2">
        <f>$L$4-I11</f>
        <v>-186.67</v>
      </c>
      <c r="N11">
        <f>K11*(L11+M11)*0.5</f>
        <v>-4838.0904</v>
      </c>
      <c r="Q11" s="2">
        <f>SQRT(K11^2+M11^2)</f>
        <v>189.14206116038812</v>
      </c>
    </row>
    <row r="12" spans="2:18" x14ac:dyDescent="0.25">
      <c r="B12" s="1">
        <f>B11+1</f>
        <v>6</v>
      </c>
      <c r="C12" s="1">
        <v>2</v>
      </c>
      <c r="D12" s="1">
        <v>3.75</v>
      </c>
      <c r="E12" s="1"/>
      <c r="F12" s="1">
        <f>B12*12*2.54</f>
        <v>182.88</v>
      </c>
      <c r="G12" s="1">
        <f>((C12*12)+D12)*2.54</f>
        <v>70.484999999999999</v>
      </c>
      <c r="H12" s="1">
        <f>-G12</f>
        <v>-70.484999999999999</v>
      </c>
      <c r="I12" s="2">
        <f>H12+MAX($G$7:$G$27)</f>
        <v>116.205</v>
      </c>
      <c r="J12" s="2">
        <f>F11</f>
        <v>152.4</v>
      </c>
      <c r="K12" s="2">
        <f>F12-J12</f>
        <v>30.47999999999999</v>
      </c>
      <c r="L12" s="2">
        <f>M11</f>
        <v>-186.67</v>
      </c>
      <c r="M12" s="2">
        <f>$L$4-I12</f>
        <v>-116.185</v>
      </c>
      <c r="N12">
        <f>K12*(L12+M12)*0.5</f>
        <v>-4615.5101999999988</v>
      </c>
      <c r="Q12" s="2">
        <f>SQRT(K12^2+M12^2)</f>
        <v>120.11654600844965</v>
      </c>
    </row>
    <row r="13" spans="2:18" x14ac:dyDescent="0.25">
      <c r="B13" s="1">
        <f>B12+1</f>
        <v>7</v>
      </c>
      <c r="C13" s="1"/>
      <c r="D13" s="1"/>
      <c r="E13" s="1"/>
      <c r="F13" s="1">
        <f>B13*12*2.54</f>
        <v>213.36</v>
      </c>
      <c r="G13" s="1">
        <f>((C13*12)+D13)*2.54</f>
        <v>0</v>
      </c>
      <c r="H13" s="1"/>
      <c r="I13" s="2">
        <f>H13+MAX($G$7:$G$27)</f>
        <v>186.69</v>
      </c>
      <c r="J13" s="2">
        <f>F12</f>
        <v>182.88</v>
      </c>
      <c r="K13" s="2">
        <f>F13-J13</f>
        <v>30.480000000000018</v>
      </c>
      <c r="L13" s="2">
        <f>M12</f>
        <v>-116.185</v>
      </c>
      <c r="M13" s="2">
        <f>$L$4-I13</f>
        <v>-186.67</v>
      </c>
      <c r="N13">
        <f>K13*(L13+M13)*0.5</f>
        <v>-4615.5102000000034</v>
      </c>
      <c r="Q13" s="2">
        <f>SQRT(K13^2+M13^2)</f>
        <v>189.14206116038812</v>
      </c>
    </row>
    <row r="14" spans="2:18" x14ac:dyDescent="0.25">
      <c r="B14" s="1">
        <f>B13+1</f>
        <v>8</v>
      </c>
      <c r="C14" s="1">
        <v>2</v>
      </c>
      <c r="D14" s="1">
        <v>11.5</v>
      </c>
      <c r="E14" s="1"/>
      <c r="F14" s="1">
        <f>B14*12*2.54</f>
        <v>243.84</v>
      </c>
      <c r="G14" s="1">
        <f>((C14*12)+D14)*2.54</f>
        <v>90.17</v>
      </c>
      <c r="H14" s="1">
        <f>-G14</f>
        <v>-90.17</v>
      </c>
      <c r="I14" s="2">
        <f>H14+MAX($G$7:$G$27)</f>
        <v>96.52</v>
      </c>
      <c r="J14" s="2">
        <f>F13</f>
        <v>213.36</v>
      </c>
      <c r="K14" s="2">
        <f>F14-J14</f>
        <v>30.47999999999999</v>
      </c>
      <c r="L14" s="2">
        <f>M13</f>
        <v>-186.67</v>
      </c>
      <c r="M14" s="2">
        <f>$L$4-I14</f>
        <v>-96.5</v>
      </c>
      <c r="N14">
        <f>K14*(L14+M14)*0.5</f>
        <v>-4315.5107999999982</v>
      </c>
      <c r="Q14" s="2">
        <f>SQRT(K14^2+M14^2)</f>
        <v>101.19921145937847</v>
      </c>
    </row>
    <row r="15" spans="2:18" x14ac:dyDescent="0.25">
      <c r="B15" s="1">
        <f>B14+1</f>
        <v>9</v>
      </c>
      <c r="C15" s="1"/>
      <c r="D15" s="1"/>
      <c r="E15" s="1"/>
      <c r="F15" s="1">
        <f>B15*12*2.54</f>
        <v>274.32</v>
      </c>
      <c r="G15" s="1">
        <f>((C15*12)+D15)*2.54</f>
        <v>0</v>
      </c>
      <c r="H15" s="1"/>
      <c r="I15" s="2">
        <f>H15+MAX($G$7:$G$27)</f>
        <v>186.69</v>
      </c>
      <c r="J15" s="2">
        <f>F14</f>
        <v>243.84</v>
      </c>
      <c r="K15" s="2">
        <f>F15-J15</f>
        <v>30.47999999999999</v>
      </c>
      <c r="L15" s="2">
        <f>M14</f>
        <v>-96.5</v>
      </c>
      <c r="M15" s="2">
        <f>$L$4-I15</f>
        <v>-186.67</v>
      </c>
      <c r="N15">
        <f>K15*(L15+M15)*0.5</f>
        <v>-4315.5107999999982</v>
      </c>
      <c r="Q15" s="2">
        <f>SQRT(K15^2+M15^2)</f>
        <v>189.1420611603881</v>
      </c>
    </row>
    <row r="16" spans="2:18" x14ac:dyDescent="0.25">
      <c r="B16" s="1">
        <f>B15+1</f>
        <v>10</v>
      </c>
      <c r="C16" s="1">
        <v>3</v>
      </c>
      <c r="D16" s="1">
        <v>4.5</v>
      </c>
      <c r="E16" s="1"/>
      <c r="F16" s="1">
        <f>B16*12*2.54</f>
        <v>304.8</v>
      </c>
      <c r="G16" s="1">
        <f>((C16*12)+D16)*2.54</f>
        <v>102.87</v>
      </c>
      <c r="H16" s="1">
        <f>-G16</f>
        <v>-102.87</v>
      </c>
      <c r="I16" s="2">
        <f>H16+MAX($G$7:$G$27)</f>
        <v>83.82</v>
      </c>
      <c r="J16" s="2">
        <f>F15</f>
        <v>274.32</v>
      </c>
      <c r="K16" s="2">
        <f>F16-J16</f>
        <v>30.480000000000018</v>
      </c>
      <c r="L16" s="2">
        <f>M15</f>
        <v>-186.67</v>
      </c>
      <c r="M16" s="2">
        <f>$L$4-I16</f>
        <v>-83.8</v>
      </c>
      <c r="N16">
        <f>K16*(L16+M16)*0.5</f>
        <v>-4121.9628000000021</v>
      </c>
      <c r="Q16" s="2">
        <f>SQRT(K16^2+M16^2)</f>
        <v>89.171017713156118</v>
      </c>
    </row>
    <row r="17" spans="1:17" x14ac:dyDescent="0.25">
      <c r="B17" s="1">
        <f>B16+1</f>
        <v>11</v>
      </c>
      <c r="C17" s="1"/>
      <c r="D17" s="1"/>
      <c r="E17" s="1"/>
      <c r="F17" s="1">
        <f>B17*12*2.54</f>
        <v>335.28000000000003</v>
      </c>
      <c r="G17" s="1">
        <f>((C17*12)+D17)*2.54</f>
        <v>0</v>
      </c>
      <c r="H17" s="1"/>
      <c r="I17" s="2">
        <f>H17+MAX($G$7:$G$27)</f>
        <v>186.69</v>
      </c>
      <c r="J17" s="2">
        <f>F16</f>
        <v>304.8</v>
      </c>
      <c r="K17" s="2">
        <f>F17-J17</f>
        <v>30.480000000000018</v>
      </c>
      <c r="L17" s="2">
        <f>M16</f>
        <v>-83.8</v>
      </c>
      <c r="M17" s="2">
        <f>$L$4-I17</f>
        <v>-186.67</v>
      </c>
      <c r="N17">
        <f>K17*(L17+M17)*0.5</f>
        <v>-4121.9628000000021</v>
      </c>
      <c r="Q17" s="2">
        <f>SQRT(K17^2+M17^2)</f>
        <v>189.14206116038812</v>
      </c>
    </row>
    <row r="18" spans="1:17" x14ac:dyDescent="0.25">
      <c r="B18" s="1">
        <f>B17+1</f>
        <v>12</v>
      </c>
      <c r="C18" s="1">
        <v>3</v>
      </c>
      <c r="D18" s="1">
        <v>11.25</v>
      </c>
      <c r="E18" s="1"/>
      <c r="F18" s="1">
        <f>B18*12*2.54</f>
        <v>365.76</v>
      </c>
      <c r="G18" s="1">
        <f>((C18*12)+D18)*2.54</f>
        <v>120.015</v>
      </c>
      <c r="H18" s="1">
        <f>-G18</f>
        <v>-120.015</v>
      </c>
      <c r="I18" s="2">
        <f>H18+MAX($G$7:$G$27)</f>
        <v>66.674999999999997</v>
      </c>
      <c r="J18" s="2">
        <f>F17</f>
        <v>335.28000000000003</v>
      </c>
      <c r="K18" s="2">
        <f>F18-J18</f>
        <v>30.479999999999961</v>
      </c>
      <c r="L18" s="2">
        <f>M17</f>
        <v>-186.67</v>
      </c>
      <c r="M18" s="2">
        <f>$L$4-I18</f>
        <v>-66.655000000000001</v>
      </c>
      <c r="N18">
        <f>K18*(L18+M18)*0.5</f>
        <v>-3860.6729999999948</v>
      </c>
      <c r="Q18" s="2">
        <f>SQRT(K18^2+M18^2)</f>
        <v>73.293379134816803</v>
      </c>
    </row>
    <row r="19" spans="1:17" x14ac:dyDescent="0.25">
      <c r="B19" s="1">
        <f>B18+1</f>
        <v>13</v>
      </c>
      <c r="C19" s="1"/>
      <c r="D19" s="1"/>
      <c r="E19" s="1"/>
      <c r="F19" s="1">
        <f>B19*12*2.54</f>
        <v>396.24</v>
      </c>
      <c r="G19" s="1">
        <f>((C19*12)+D19)*2.54</f>
        <v>0</v>
      </c>
      <c r="H19" s="1"/>
      <c r="I19" s="2">
        <f>H19+MAX($G$7:$G$27)</f>
        <v>186.69</v>
      </c>
      <c r="J19" s="2">
        <f>F18</f>
        <v>365.76</v>
      </c>
      <c r="K19" s="2">
        <f>F19-J19</f>
        <v>30.480000000000018</v>
      </c>
      <c r="L19" s="2">
        <f>M18</f>
        <v>-66.655000000000001</v>
      </c>
      <c r="M19" s="2">
        <f>$L$4-I19</f>
        <v>-186.67</v>
      </c>
      <c r="N19">
        <f>K19*(L19+M19)*0.5</f>
        <v>-3860.673000000002</v>
      </c>
      <c r="Q19" s="2">
        <f>SQRT(K19^2+M19^2)</f>
        <v>189.14206116038812</v>
      </c>
    </row>
    <row r="20" spans="1:17" x14ac:dyDescent="0.25">
      <c r="B20" s="1">
        <f>B19+1</f>
        <v>14</v>
      </c>
      <c r="C20" s="1">
        <v>4</v>
      </c>
      <c r="D20" s="1">
        <v>5.25</v>
      </c>
      <c r="E20" s="1"/>
      <c r="F20" s="1">
        <f>B20*12*2.54</f>
        <v>426.72</v>
      </c>
      <c r="G20" s="1">
        <f>((C20*12)+D20)*2.54</f>
        <v>135.255</v>
      </c>
      <c r="H20" s="1">
        <f>-G20</f>
        <v>-135.255</v>
      </c>
      <c r="I20" s="2">
        <f>H20+MAX($G$7:$G$27)</f>
        <v>51.435000000000002</v>
      </c>
      <c r="J20" s="2">
        <f>F19</f>
        <v>396.24</v>
      </c>
      <c r="K20" s="2">
        <f>F20-J20</f>
        <v>30.480000000000018</v>
      </c>
      <c r="L20" s="2">
        <f>M19</f>
        <v>-186.67</v>
      </c>
      <c r="M20" s="2">
        <f>$L$4-I20</f>
        <v>-51.414999999999999</v>
      </c>
      <c r="N20">
        <f>K20*(L20+M20)*0.5</f>
        <v>-3628.4154000000017</v>
      </c>
      <c r="Q20" s="2">
        <f>SQRT(K20^2+M20^2)</f>
        <v>59.770666927850158</v>
      </c>
    </row>
    <row r="21" spans="1:17" x14ac:dyDescent="0.25">
      <c r="B21" s="1">
        <f>B20+1</f>
        <v>15</v>
      </c>
      <c r="C21" s="1">
        <v>4</v>
      </c>
      <c r="D21" s="1">
        <v>7.5</v>
      </c>
      <c r="E21" s="1"/>
      <c r="F21" s="1">
        <f>B21*12*2.54</f>
        <v>457.2</v>
      </c>
      <c r="G21" s="1">
        <f>((C21*12)+D21)*2.54</f>
        <v>140.97</v>
      </c>
      <c r="H21" s="1">
        <f>-G21</f>
        <v>-140.97</v>
      </c>
      <c r="I21" s="2">
        <f>H21+MAX($G$7:$G$27)</f>
        <v>45.72</v>
      </c>
      <c r="J21" s="2">
        <f>F20</f>
        <v>426.72</v>
      </c>
      <c r="K21" s="2">
        <f>F21-J21</f>
        <v>30.479999999999961</v>
      </c>
      <c r="L21" s="2">
        <f>M20</f>
        <v>-51.414999999999999</v>
      </c>
      <c r="M21" s="2">
        <f>$L$4-I21</f>
        <v>-45.699999999999996</v>
      </c>
      <c r="N21">
        <f>K21*(L21+M21)*0.5</f>
        <v>-1480.032599999998</v>
      </c>
      <c r="Q21" s="2">
        <f>SQRT(K21^2+M21^2)</f>
        <v>54.931961552451391</v>
      </c>
    </row>
    <row r="22" spans="1:17" x14ac:dyDescent="0.25">
      <c r="B22" s="1">
        <f>B21+1</f>
        <v>16</v>
      </c>
      <c r="C22" s="1">
        <v>6</v>
      </c>
      <c r="D22" s="1">
        <v>1.25</v>
      </c>
      <c r="E22" s="1"/>
      <c r="F22" s="1">
        <f>B22*12*2.54</f>
        <v>487.68</v>
      </c>
      <c r="G22" s="1">
        <f>((C22*12)+D22)*2.54</f>
        <v>186.05500000000001</v>
      </c>
      <c r="H22" s="1">
        <f>-G22</f>
        <v>-186.05500000000001</v>
      </c>
      <c r="I22" s="2">
        <f>H22+MAX($G$7:$G$27)</f>
        <v>0.63499999999999091</v>
      </c>
      <c r="J22" s="2">
        <f>F21</f>
        <v>457.2</v>
      </c>
      <c r="K22" s="2">
        <f>F22-J22</f>
        <v>30.480000000000018</v>
      </c>
      <c r="L22" s="2">
        <f>M21</f>
        <v>-45.699999999999996</v>
      </c>
      <c r="M22" s="2">
        <f>$L$4-I22</f>
        <v>-0.61499999999999089</v>
      </c>
      <c r="N22">
        <f>K22*(L22+M22)*0.5</f>
        <v>-705.84060000000022</v>
      </c>
      <c r="Q22" s="2">
        <f>SQRT(K22^2+M22^2)</f>
        <v>30.486203846986282</v>
      </c>
    </row>
    <row r="23" spans="1:17" x14ac:dyDescent="0.25">
      <c r="B23" s="1">
        <f>B22+1</f>
        <v>17</v>
      </c>
      <c r="C23" s="1"/>
      <c r="D23" s="1"/>
      <c r="E23" s="1"/>
      <c r="F23" s="1">
        <f>B23*12*2.54</f>
        <v>518.16</v>
      </c>
      <c r="G23" s="1">
        <f>((C23*12)+D23)*2.54</f>
        <v>0</v>
      </c>
      <c r="H23" s="1"/>
      <c r="I23" s="2">
        <f>H23+MAX($G$7:$G$27)</f>
        <v>186.69</v>
      </c>
      <c r="J23" s="2">
        <f>F22</f>
        <v>487.68</v>
      </c>
      <c r="K23" s="2">
        <f>F23-J23</f>
        <v>30.479999999999961</v>
      </c>
      <c r="L23" s="2">
        <f>M22</f>
        <v>-0.61499999999999089</v>
      </c>
      <c r="M23" s="2">
        <f>$L$4-I23</f>
        <v>-186.67</v>
      </c>
      <c r="N23">
        <f>K23*(L23+M23)*0.5</f>
        <v>-2854.2233999999958</v>
      </c>
      <c r="Q23" s="2">
        <f>SQRT(K23^2+M23^2)</f>
        <v>189.1420611603881</v>
      </c>
    </row>
    <row r="24" spans="1:17" x14ac:dyDescent="0.25">
      <c r="A24" t="s">
        <v>1</v>
      </c>
      <c r="B24" s="1">
        <f>B23+1</f>
        <v>18</v>
      </c>
      <c r="C24" s="1">
        <v>6</v>
      </c>
      <c r="D24" s="1">
        <v>1.25</v>
      </c>
      <c r="E24" s="1"/>
      <c r="F24" s="1">
        <f>B24*12*2.54</f>
        <v>548.64</v>
      </c>
      <c r="G24" s="1">
        <f>((C24*12)+D24)*2.54</f>
        <v>186.05500000000001</v>
      </c>
      <c r="H24" s="1">
        <f>-G24</f>
        <v>-186.05500000000001</v>
      </c>
      <c r="I24" s="2">
        <f>H24+MAX($G$7:$G$27)</f>
        <v>0.63499999999999091</v>
      </c>
      <c r="J24" s="2">
        <f>F23</f>
        <v>518.16</v>
      </c>
      <c r="K24" s="2">
        <f>F24-J24</f>
        <v>30.480000000000018</v>
      </c>
      <c r="L24" s="2">
        <f>M23</f>
        <v>-186.67</v>
      </c>
      <c r="M24" s="2">
        <f>$L$4-I24</f>
        <v>-0.61499999999999089</v>
      </c>
      <c r="N24">
        <f>K24*(L24+M24)*0.5</f>
        <v>-2854.2234000000012</v>
      </c>
      <c r="Q24" s="2">
        <f>SQRT(K24^2+M24^2)</f>
        <v>30.486203846986282</v>
      </c>
    </row>
    <row r="25" spans="1:17" x14ac:dyDescent="0.25">
      <c r="B25" s="1">
        <f>B24+1</f>
        <v>19</v>
      </c>
      <c r="C25" s="1"/>
      <c r="D25" s="1"/>
      <c r="E25" s="1"/>
      <c r="F25" s="1">
        <f>B25*12*2.54</f>
        <v>579.12</v>
      </c>
      <c r="G25" s="1">
        <f>((C25*12)+D25)*2.54</f>
        <v>0</v>
      </c>
      <c r="H25" s="1"/>
      <c r="I25" s="2">
        <f>H25+MAX($G$7:$G$27)</f>
        <v>186.69</v>
      </c>
      <c r="J25" s="2">
        <f>F24</f>
        <v>548.64</v>
      </c>
      <c r="K25" s="2">
        <f>F25-J25</f>
        <v>30.480000000000018</v>
      </c>
      <c r="L25" s="2">
        <f>M24</f>
        <v>-0.61499999999999089</v>
      </c>
      <c r="M25" s="2">
        <f>$L$4-I25</f>
        <v>-186.67</v>
      </c>
      <c r="N25">
        <f>K25*(L25+M25)*0.5</f>
        <v>-2854.2234000000012</v>
      </c>
      <c r="Q25" s="2">
        <f>SQRT(K25^2+M25^2)</f>
        <v>189.14206116038812</v>
      </c>
    </row>
    <row r="26" spans="1:17" x14ac:dyDescent="0.25">
      <c r="A26" t="s">
        <v>0</v>
      </c>
      <c r="B26" s="1">
        <f>B25+1</f>
        <v>20</v>
      </c>
      <c r="C26" s="1">
        <v>6</v>
      </c>
      <c r="D26" s="1">
        <v>1.5</v>
      </c>
      <c r="E26" s="1"/>
      <c r="F26" s="1">
        <f>B26*12*2.54</f>
        <v>609.6</v>
      </c>
      <c r="G26" s="1">
        <f>((C26*12)+D26)*2.54</f>
        <v>186.69</v>
      </c>
      <c r="H26" s="1">
        <f>-G26</f>
        <v>-186.69</v>
      </c>
      <c r="I26" s="2">
        <f>H26+MAX($G$7:$G$27)</f>
        <v>0</v>
      </c>
      <c r="J26" s="2">
        <f>F25</f>
        <v>579.12</v>
      </c>
      <c r="K26" s="2">
        <f>F26-J26</f>
        <v>30.480000000000018</v>
      </c>
      <c r="L26" s="2">
        <f>M25</f>
        <v>-186.67</v>
      </c>
      <c r="M26" s="2">
        <f>$L$4-I26</f>
        <v>0.02</v>
      </c>
      <c r="N26">
        <f>K26*(L26+M26)*0.5</f>
        <v>-2844.5460000000012</v>
      </c>
      <c r="Q26" s="2">
        <f>SQRT(K26^2+M26^2)</f>
        <v>30.480006561679101</v>
      </c>
    </row>
    <row r="27" spans="1:17" x14ac:dyDescent="0.25">
      <c r="B27" s="1">
        <f>B26+1</f>
        <v>21</v>
      </c>
      <c r="C27" s="1"/>
      <c r="D27" s="1"/>
      <c r="E27" s="1"/>
      <c r="F27" s="1">
        <f>B27*12*2.54</f>
        <v>640.08000000000004</v>
      </c>
      <c r="G27" s="1">
        <f>((C27*12)+D27)*2.54</f>
        <v>0</v>
      </c>
      <c r="H27" s="1"/>
      <c r="I27" s="2">
        <f>H27+MAX($G$7:$G$27)</f>
        <v>186.69</v>
      </c>
      <c r="J27" s="2">
        <f>F26</f>
        <v>609.6</v>
      </c>
      <c r="K27" s="2">
        <f>F27-J27</f>
        <v>30.480000000000018</v>
      </c>
      <c r="L27" s="2">
        <f>M26</f>
        <v>0.02</v>
      </c>
      <c r="M27" s="2">
        <f>$L$4-I27</f>
        <v>-186.67</v>
      </c>
      <c r="N27">
        <f>K27*(L27+M27)*0.5</f>
        <v>-2844.5460000000012</v>
      </c>
      <c r="Q27" s="2">
        <f>SQRT(K27^2+M27^2)</f>
        <v>189.14206116038812</v>
      </c>
    </row>
    <row r="28" spans="1:17" x14ac:dyDescent="0.25">
      <c r="B28" s="1">
        <f>B27+1</f>
        <v>22</v>
      </c>
      <c r="C28" s="1">
        <v>6</v>
      </c>
      <c r="D28" s="1">
        <v>1.5</v>
      </c>
      <c r="E28" s="1"/>
      <c r="F28" s="1">
        <f>B28*12*2.54</f>
        <v>670.56000000000006</v>
      </c>
      <c r="G28" s="1">
        <f>((C28*12)+D28)*2.54</f>
        <v>186.69</v>
      </c>
      <c r="H28" s="1">
        <f>-G28</f>
        <v>-186.69</v>
      </c>
      <c r="I28" s="2">
        <f>H28+MAX($G$7:$G$27)</f>
        <v>0</v>
      </c>
      <c r="J28" s="2">
        <f>F27</f>
        <v>640.08000000000004</v>
      </c>
      <c r="K28" s="2">
        <f>F28-J28</f>
        <v>30.480000000000018</v>
      </c>
      <c r="L28" s="2">
        <f>M27</f>
        <v>-186.67</v>
      </c>
      <c r="M28" s="2">
        <f>$L$4-I28</f>
        <v>0.02</v>
      </c>
      <c r="N28">
        <f>K28*(L28+M28)*0.5</f>
        <v>-2844.5460000000012</v>
      </c>
      <c r="Q28" s="2">
        <f>SQRT(K28^2+M28^2)</f>
        <v>30.480006561679101</v>
      </c>
    </row>
    <row r="29" spans="1:17" x14ac:dyDescent="0.25">
      <c r="B29" s="1">
        <f>B28+1</f>
        <v>23</v>
      </c>
      <c r="C29" s="1"/>
      <c r="D29" s="1"/>
      <c r="E29" s="1"/>
      <c r="F29" s="1">
        <f>B29*12*2.54</f>
        <v>701.04</v>
      </c>
      <c r="G29" s="1">
        <f>((C29*12)+D29)*2.54</f>
        <v>0</v>
      </c>
      <c r="H29" s="1"/>
      <c r="I29" s="2">
        <f>H29+MAX($G$7:$G$27)</f>
        <v>186.69</v>
      </c>
      <c r="J29" s="2">
        <f>F28</f>
        <v>670.56000000000006</v>
      </c>
      <c r="K29" s="2">
        <f>F29-J29</f>
        <v>30.479999999999905</v>
      </c>
      <c r="L29" s="2">
        <f>M28</f>
        <v>0.02</v>
      </c>
      <c r="M29" s="2">
        <f>$L$4-I29</f>
        <v>-186.67</v>
      </c>
      <c r="N29">
        <f>K29*(L29+M29)*0.5</f>
        <v>-2844.5459999999907</v>
      </c>
      <c r="Q29" s="2">
        <f>SQRT(K29^2+M29^2)</f>
        <v>189.1420611603881</v>
      </c>
    </row>
    <row r="30" spans="1:17" x14ac:dyDescent="0.25">
      <c r="B30" s="1">
        <f>B29+1</f>
        <v>24</v>
      </c>
      <c r="C30" s="1">
        <v>6</v>
      </c>
      <c r="D30" s="1">
        <v>1.25</v>
      </c>
      <c r="E30" s="1"/>
      <c r="F30" s="1">
        <f>B30*12*2.54</f>
        <v>731.52</v>
      </c>
      <c r="G30" s="1">
        <f>((C30*12)+D30)*2.54</f>
        <v>186.05500000000001</v>
      </c>
      <c r="H30" s="1">
        <f>-G30</f>
        <v>-186.05500000000001</v>
      </c>
      <c r="I30" s="2">
        <f>H30+MAX($G$7:$G$27)</f>
        <v>0.63499999999999091</v>
      </c>
      <c r="J30" s="2">
        <f>F29</f>
        <v>701.04</v>
      </c>
      <c r="K30" s="2">
        <f>F30-J30</f>
        <v>30.480000000000018</v>
      </c>
      <c r="L30" s="2">
        <f>M29</f>
        <v>-186.67</v>
      </c>
      <c r="M30" s="2">
        <f>$L$4-I30</f>
        <v>-0.61499999999999089</v>
      </c>
      <c r="N30">
        <f>K30*(L30+M30)*0.5</f>
        <v>-2854.2234000000012</v>
      </c>
      <c r="Q30" s="2">
        <f>SQRT(K30^2+M30^2)</f>
        <v>30.486203846986282</v>
      </c>
    </row>
    <row r="31" spans="1:17" x14ac:dyDescent="0.25">
      <c r="B31" s="1">
        <f>B30+1</f>
        <v>25</v>
      </c>
      <c r="C31" s="1">
        <v>4</v>
      </c>
      <c r="D31" s="1">
        <v>8</v>
      </c>
      <c r="E31" s="1"/>
      <c r="F31" s="1">
        <f>B31*12*2.54</f>
        <v>762</v>
      </c>
      <c r="G31" s="1">
        <f>((C31*12)+D31)*2.54</f>
        <v>142.24</v>
      </c>
      <c r="H31" s="1">
        <f>-G31</f>
        <v>-142.24</v>
      </c>
      <c r="I31" s="2">
        <f>H31+MAX($G$7:$G$27)</f>
        <v>44.449999999999989</v>
      </c>
      <c r="J31" s="2">
        <f>F30</f>
        <v>731.52</v>
      </c>
      <c r="K31" s="2">
        <f>F31-J31</f>
        <v>30.480000000000018</v>
      </c>
      <c r="L31" s="2">
        <f>M30</f>
        <v>-0.61499999999999089</v>
      </c>
      <c r="M31" s="2">
        <f>$L$4-I31</f>
        <v>-44.429999999999986</v>
      </c>
      <c r="N31">
        <f>K31*(L31+M31)*0.5</f>
        <v>-686.48580000000004</v>
      </c>
      <c r="Q31" s="2">
        <f>SQRT(K31^2+M31^2)</f>
        <v>53.88000835189245</v>
      </c>
    </row>
    <row r="32" spans="1:17" x14ac:dyDescent="0.25">
      <c r="B32" s="1">
        <f>B31+1</f>
        <v>26</v>
      </c>
      <c r="C32" s="1">
        <v>4</v>
      </c>
      <c r="D32" s="1">
        <v>4.5</v>
      </c>
      <c r="E32" s="1"/>
      <c r="F32" s="1">
        <f>B32*12*2.54</f>
        <v>792.48</v>
      </c>
      <c r="G32" s="1">
        <f>((C32*12)+D32)*2.54</f>
        <v>133.35</v>
      </c>
      <c r="H32" s="1">
        <f>-G32</f>
        <v>-133.35</v>
      </c>
      <c r="I32" s="2">
        <f>H32+MAX($G$7:$G$27)</f>
        <v>53.34</v>
      </c>
      <c r="J32" s="2">
        <f>F31</f>
        <v>762</v>
      </c>
      <c r="K32" s="2">
        <f>F32-J32</f>
        <v>30.480000000000018</v>
      </c>
      <c r="L32" s="2">
        <f>M31</f>
        <v>-44.429999999999986</v>
      </c>
      <c r="M32" s="2">
        <f>$L$4-I32</f>
        <v>-53.32</v>
      </c>
      <c r="N32">
        <f>K32*(L32+M32)*0.5</f>
        <v>-1489.7100000000007</v>
      </c>
      <c r="Q32" s="2">
        <f>SQRT(K32^2+M32^2)</f>
        <v>61.417039980774071</v>
      </c>
    </row>
    <row r="33" spans="2:17" x14ac:dyDescent="0.25">
      <c r="B33" s="1">
        <f>B32+1</f>
        <v>27</v>
      </c>
      <c r="C33" s="1">
        <v>4</v>
      </c>
      <c r="D33" s="1">
        <v>2</v>
      </c>
      <c r="E33" s="1"/>
      <c r="F33" s="1">
        <f>B33*12*2.54</f>
        <v>822.96</v>
      </c>
      <c r="G33" s="1">
        <f>((C33*12)+D33)*2.54</f>
        <v>127</v>
      </c>
      <c r="H33" s="1">
        <f>-G33</f>
        <v>-127</v>
      </c>
      <c r="I33" s="2">
        <f>H33+MAX($G$7:$G$27)</f>
        <v>59.69</v>
      </c>
      <c r="J33" s="2">
        <f>F32</f>
        <v>792.48</v>
      </c>
      <c r="K33" s="2">
        <f>F33-J33</f>
        <v>30.480000000000018</v>
      </c>
      <c r="L33" s="2">
        <f>M32</f>
        <v>-53.32</v>
      </c>
      <c r="M33" s="2">
        <f>$L$4-I33</f>
        <v>-59.669999999999995</v>
      </c>
      <c r="N33">
        <f>K33*(L33+M33)*0.5</f>
        <v>-1721.9676000000009</v>
      </c>
      <c r="Q33" s="2">
        <f>SQRT(K33^2+M33^2)</f>
        <v>67.004024505995162</v>
      </c>
    </row>
    <row r="34" spans="2:17" x14ac:dyDescent="0.25">
      <c r="B34" s="1">
        <f>B33+1</f>
        <v>28</v>
      </c>
      <c r="C34" s="1">
        <v>3</v>
      </c>
      <c r="D34" s="1">
        <v>10</v>
      </c>
      <c r="E34" s="1"/>
      <c r="F34" s="1">
        <f>B34*12*2.54</f>
        <v>853.44</v>
      </c>
      <c r="G34" s="1">
        <f>((C34*12)+D34)*2.54</f>
        <v>116.84</v>
      </c>
      <c r="H34" s="1">
        <f>-G34</f>
        <v>-116.84</v>
      </c>
      <c r="I34" s="2">
        <f>H34+MAX($G$7:$G$27)</f>
        <v>69.849999999999994</v>
      </c>
      <c r="J34" s="2">
        <f>F33</f>
        <v>822.96</v>
      </c>
      <c r="K34" s="2">
        <f>F34-J34</f>
        <v>30.480000000000018</v>
      </c>
      <c r="L34" s="2">
        <f>M33</f>
        <v>-59.669999999999995</v>
      </c>
      <c r="M34" s="2">
        <f>$L$4-I34</f>
        <v>-69.83</v>
      </c>
      <c r="N34">
        <f>K34*(L34+M34)*0.5</f>
        <v>-1973.5800000000013</v>
      </c>
      <c r="Q34" s="2">
        <f>SQRT(K34^2+M34^2)</f>
        <v>76.192252230787886</v>
      </c>
    </row>
    <row r="35" spans="2:17" x14ac:dyDescent="0.25">
      <c r="B35" s="1">
        <f>B34+1</f>
        <v>29</v>
      </c>
      <c r="C35" s="1">
        <v>3</v>
      </c>
      <c r="D35" s="1">
        <v>4</v>
      </c>
      <c r="E35" s="1"/>
      <c r="F35" s="1">
        <f>B35*12*2.54</f>
        <v>883.92</v>
      </c>
      <c r="G35" s="1">
        <f>((C35*12)+D35)*2.54</f>
        <v>101.6</v>
      </c>
      <c r="H35" s="1">
        <f>-G35</f>
        <v>-101.6</v>
      </c>
      <c r="I35" s="2">
        <f>H35+MAX($G$7:$G$27)</f>
        <v>85.09</v>
      </c>
      <c r="J35" s="2">
        <f>F34</f>
        <v>853.44</v>
      </c>
      <c r="K35" s="2">
        <f>F35-J35</f>
        <v>30.479999999999905</v>
      </c>
      <c r="L35" s="2">
        <f>M34</f>
        <v>-69.83</v>
      </c>
      <c r="M35" s="2">
        <f>$L$4-I35</f>
        <v>-85.070000000000007</v>
      </c>
      <c r="N35">
        <f>K35*(L35+M35)*0.5</f>
        <v>-2360.6759999999927</v>
      </c>
      <c r="Q35" s="2">
        <f>SQRT(K35^2+M35^2)</f>
        <v>90.365564791019793</v>
      </c>
    </row>
    <row r="36" spans="2:17" x14ac:dyDescent="0.25">
      <c r="B36" s="1">
        <f>B35+1</f>
        <v>30</v>
      </c>
      <c r="C36" s="1">
        <v>3</v>
      </c>
      <c r="D36" s="1">
        <v>3.25</v>
      </c>
      <c r="E36" s="1"/>
      <c r="F36" s="1">
        <f>B36*12*2.54</f>
        <v>914.4</v>
      </c>
      <c r="G36" s="1">
        <f>((C36*12)+D36)*2.54</f>
        <v>99.695000000000007</v>
      </c>
      <c r="H36" s="1">
        <f>-G36</f>
        <v>-99.695000000000007</v>
      </c>
      <c r="I36" s="2">
        <f>H36+MAX($G$7:$G$27)</f>
        <v>86.99499999999999</v>
      </c>
      <c r="J36" s="2">
        <f>F35</f>
        <v>883.92</v>
      </c>
      <c r="K36" s="2">
        <f>F36-J36</f>
        <v>30.480000000000018</v>
      </c>
      <c r="L36" s="2">
        <f>M35</f>
        <v>-85.070000000000007</v>
      </c>
      <c r="M36" s="2">
        <f>$L$4-I36</f>
        <v>-86.974999999999994</v>
      </c>
      <c r="N36">
        <f>K36*(L36+M36)*0.5</f>
        <v>-2621.9658000000018</v>
      </c>
      <c r="Q36" s="2">
        <f>SQRT(K36^2+M36^2)</f>
        <v>92.161168748014475</v>
      </c>
    </row>
    <row r="37" spans="2:17" x14ac:dyDescent="0.25">
      <c r="B37" s="1">
        <f>B36+1</f>
        <v>31</v>
      </c>
      <c r="C37" s="1">
        <v>3</v>
      </c>
      <c r="D37" s="1">
        <v>1.5</v>
      </c>
      <c r="E37" s="1"/>
      <c r="F37" s="1">
        <f>B37*12*2.54</f>
        <v>944.88</v>
      </c>
      <c r="G37" s="1">
        <f>((C37*12)+D37)*2.54</f>
        <v>95.25</v>
      </c>
      <c r="H37" s="1">
        <f>-G37</f>
        <v>-95.25</v>
      </c>
      <c r="I37" s="2">
        <f>H37+MAX($G$7:$G$27)</f>
        <v>91.44</v>
      </c>
      <c r="J37" s="2">
        <f>F36</f>
        <v>914.4</v>
      </c>
      <c r="K37" s="2">
        <f>F37-J37</f>
        <v>30.480000000000018</v>
      </c>
      <c r="L37" s="2">
        <f>M36</f>
        <v>-86.974999999999994</v>
      </c>
      <c r="M37" s="2">
        <f>$L$4-I37</f>
        <v>-91.42</v>
      </c>
      <c r="N37">
        <f>K37*(L37+M37)*0.5</f>
        <v>-2718.7398000000012</v>
      </c>
      <c r="Q37" s="2">
        <f>SQRT(K37^2+M37^2)</f>
        <v>96.367249623510588</v>
      </c>
    </row>
    <row r="38" spans="2:17" x14ac:dyDescent="0.25">
      <c r="B38" s="1">
        <f>B37+1</f>
        <v>32</v>
      </c>
      <c r="C38" s="1">
        <v>2</v>
      </c>
      <c r="D38" s="1">
        <v>9.75</v>
      </c>
      <c r="E38" s="1"/>
      <c r="F38" s="1">
        <f>B38*12*2.54</f>
        <v>975.36</v>
      </c>
      <c r="G38" s="1">
        <f>((C38*12)+D38)*2.54</f>
        <v>85.724999999999994</v>
      </c>
      <c r="H38" s="1">
        <f>-G38</f>
        <v>-85.724999999999994</v>
      </c>
      <c r="I38" s="2">
        <f>H38+MAX($G$7:$G$27)</f>
        <v>100.965</v>
      </c>
      <c r="J38" s="2">
        <f>F37</f>
        <v>944.88</v>
      </c>
      <c r="K38" s="2">
        <f>F38-J38</f>
        <v>30.480000000000018</v>
      </c>
      <c r="L38" s="2">
        <f>M37</f>
        <v>-91.42</v>
      </c>
      <c r="M38" s="2">
        <f>$L$4-I38</f>
        <v>-100.94500000000001</v>
      </c>
      <c r="N38">
        <f>K38*(L38+M38)*0.5</f>
        <v>-2931.6426000000019</v>
      </c>
      <c r="Q38" s="2">
        <f>SQRT(K38^2+M38^2)</f>
        <v>105.44630588598163</v>
      </c>
    </row>
    <row r="39" spans="2:17" x14ac:dyDescent="0.25">
      <c r="B39" s="1">
        <f>B38+1</f>
        <v>33</v>
      </c>
      <c r="C39" s="1">
        <v>2</v>
      </c>
      <c r="D39" s="1">
        <v>8.5</v>
      </c>
      <c r="E39" s="1"/>
      <c r="F39" s="1">
        <f>B39*12*2.54</f>
        <v>1005.84</v>
      </c>
      <c r="G39" s="1">
        <f>((C39*12)+D39)*2.54</f>
        <v>82.55</v>
      </c>
      <c r="H39" s="1">
        <f>-G39</f>
        <v>-82.55</v>
      </c>
      <c r="I39" s="2">
        <f>H39+MAX($G$7:$G$27)</f>
        <v>104.14</v>
      </c>
      <c r="J39" s="2">
        <f>F38</f>
        <v>975.36</v>
      </c>
      <c r="K39" s="2">
        <f>F39-J39</f>
        <v>30.480000000000018</v>
      </c>
      <c r="L39" s="2">
        <f>M38</f>
        <v>-100.94500000000001</v>
      </c>
      <c r="M39" s="2">
        <f>$L$4-I39</f>
        <v>-104.12</v>
      </c>
      <c r="N39">
        <f>K39*(L39+M39)*0.5</f>
        <v>-3125.1906000000017</v>
      </c>
      <c r="Q39" s="2">
        <f>SQRT(K39^2+M39^2)</f>
        <v>108.48965296285172</v>
      </c>
    </row>
    <row r="40" spans="2:17" x14ac:dyDescent="0.25">
      <c r="B40">
        <v>33</v>
      </c>
      <c r="F40" s="1">
        <f>B40*12*2.54</f>
        <v>1005.84</v>
      </c>
      <c r="G40">
        <v>0</v>
      </c>
      <c r="H40">
        <v>0</v>
      </c>
    </row>
  </sheetData>
  <conditionalFormatting sqref="L7:M3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0"/>
  <sheetViews>
    <sheetView tabSelected="1" topLeftCell="F3" workbookViewId="0">
      <selection activeCell="P5" sqref="P5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1" t="s">
        <v>17</v>
      </c>
      <c r="C2" s="11"/>
    </row>
    <row r="3" spans="2:18" ht="15.75" x14ac:dyDescent="0.25">
      <c r="B3" s="12">
        <v>41390</v>
      </c>
      <c r="C3" s="11">
        <v>1015</v>
      </c>
      <c r="L3" t="s">
        <v>16</v>
      </c>
    </row>
    <row r="4" spans="2:18" x14ac:dyDescent="0.25">
      <c r="B4" s="10" t="s">
        <v>15</v>
      </c>
      <c r="C4" s="10" t="s">
        <v>15</v>
      </c>
      <c r="D4" s="10" t="s">
        <v>14</v>
      </c>
      <c r="E4" s="9"/>
      <c r="F4" s="10" t="s">
        <v>13</v>
      </c>
      <c r="G4" s="10" t="s">
        <v>13</v>
      </c>
      <c r="H4" s="10" t="s">
        <v>13</v>
      </c>
      <c r="L4">
        <v>0.02</v>
      </c>
      <c r="O4" t="s">
        <v>3</v>
      </c>
      <c r="P4" t="s">
        <v>12</v>
      </c>
    </row>
    <row r="5" spans="2:18" x14ac:dyDescent="0.25">
      <c r="B5" s="8" t="s">
        <v>11</v>
      </c>
      <c r="C5" s="8" t="s">
        <v>10</v>
      </c>
      <c r="D5" s="8"/>
      <c r="E5" s="9"/>
      <c r="F5" s="8" t="s">
        <v>11</v>
      </c>
      <c r="G5" s="8" t="s">
        <v>10</v>
      </c>
      <c r="H5" s="8" t="s">
        <v>9</v>
      </c>
      <c r="I5" s="7" t="s">
        <v>8</v>
      </c>
      <c r="J5" s="7" t="s">
        <v>7</v>
      </c>
      <c r="K5" s="7" t="s">
        <v>6</v>
      </c>
      <c r="L5" s="7" t="s">
        <v>5</v>
      </c>
      <c r="M5" s="7" t="s">
        <v>4</v>
      </c>
      <c r="N5" s="7" t="s">
        <v>3</v>
      </c>
      <c r="O5">
        <f>SUM(N16:N29)</f>
        <v>-30.418963799999997</v>
      </c>
      <c r="P5" t="e">
        <f>#REF!*AVERAGE(I8:I18)</f>
        <v>#REF!</v>
      </c>
      <c r="Q5" s="6" t="s">
        <v>2</v>
      </c>
      <c r="R5">
        <f>SUM(Q7:Q18)</f>
        <v>40.022380722069485</v>
      </c>
    </row>
    <row r="6" spans="2:18" x14ac:dyDescent="0.25">
      <c r="B6" s="5">
        <v>0</v>
      </c>
      <c r="C6" s="5"/>
      <c r="D6" s="5"/>
      <c r="E6" s="5"/>
      <c r="F6" s="1">
        <f>DAM!F6*0.01</f>
        <v>0</v>
      </c>
      <c r="G6" s="5">
        <f>DAM!G6*0.01</f>
        <v>0</v>
      </c>
      <c r="H6" s="5">
        <f>DAM!H6*0.01</f>
        <v>0</v>
      </c>
      <c r="I6" s="3"/>
      <c r="J6" s="3"/>
      <c r="K6" s="3"/>
      <c r="L6" s="3"/>
      <c r="M6" s="3"/>
      <c r="N6" s="3"/>
      <c r="O6" s="4"/>
      <c r="P6" s="4"/>
      <c r="Q6" s="3"/>
    </row>
    <row r="7" spans="2:18" x14ac:dyDescent="0.25">
      <c r="B7" s="1">
        <v>1</v>
      </c>
      <c r="C7" s="1">
        <v>1</v>
      </c>
      <c r="D7" s="1">
        <v>0.5</v>
      </c>
      <c r="E7" s="1"/>
      <c r="F7" s="1">
        <f>DAM!F7*0.01</f>
        <v>0.30480000000000002</v>
      </c>
      <c r="G7" s="5">
        <f>DAM!G7*0.01</f>
        <v>0.3175</v>
      </c>
      <c r="H7" s="5">
        <f>DAM!H7*0.01</f>
        <v>-0.3175</v>
      </c>
      <c r="I7" s="2">
        <f>H7+MAX($G$7:$G$18)</f>
        <v>1.5493999999999999</v>
      </c>
      <c r="J7">
        <f>0</f>
        <v>0</v>
      </c>
      <c r="K7" s="2">
        <f>F7-J7</f>
        <v>0.30480000000000002</v>
      </c>
      <c r="L7" s="2"/>
      <c r="M7" s="2">
        <f>$L$4-I7</f>
        <v>-1.5293999999999999</v>
      </c>
      <c r="N7">
        <f>K7*(L7+M7)*0.5</f>
        <v>-0.23308055999999999</v>
      </c>
    </row>
    <row r="8" spans="2:18" x14ac:dyDescent="0.25">
      <c r="B8" s="1">
        <f>B7+1</f>
        <v>2</v>
      </c>
      <c r="C8" s="1">
        <v>1</v>
      </c>
      <c r="D8" s="1">
        <v>4</v>
      </c>
      <c r="E8" s="1"/>
      <c r="F8" s="1">
        <f>DAM!F8*0.01</f>
        <v>0.60960000000000003</v>
      </c>
      <c r="G8" s="5">
        <f>DAM!G8*0.01</f>
        <v>0.40640000000000004</v>
      </c>
      <c r="H8" s="5">
        <f>DAM!H8*0.01</f>
        <v>-0.40640000000000004</v>
      </c>
      <c r="I8" s="2">
        <f>H8+MAX($G$7:$G$18)</f>
        <v>1.4604999999999999</v>
      </c>
      <c r="J8">
        <f>0</f>
        <v>0</v>
      </c>
      <c r="K8" s="2">
        <f>F8-J8</f>
        <v>0.60960000000000003</v>
      </c>
      <c r="L8" s="2"/>
      <c r="M8" s="2">
        <f>$L$4-I8</f>
        <v>-1.4404999999999999</v>
      </c>
      <c r="N8">
        <f>K8*(L8+M8)*0.5</f>
        <v>-0.43906439999999997</v>
      </c>
      <c r="P8" s="2"/>
      <c r="Q8" s="2">
        <f>SQRT(K8^2+M8^2)</f>
        <v>1.5641778703203801</v>
      </c>
    </row>
    <row r="9" spans="2:18" x14ac:dyDescent="0.25">
      <c r="B9" s="1" t="e">
        <f>#REF!+1</f>
        <v>#REF!</v>
      </c>
      <c r="C9" s="1">
        <v>1</v>
      </c>
      <c r="D9" s="1">
        <v>10</v>
      </c>
      <c r="E9" s="1"/>
      <c r="F9" s="1">
        <f>DAM!F10*0.01</f>
        <v>1.2192000000000001</v>
      </c>
      <c r="G9" s="5">
        <f>DAM!G10*0.01</f>
        <v>0.55880000000000007</v>
      </c>
      <c r="H9" s="5">
        <f>DAM!H10*0.01</f>
        <v>-0.55880000000000007</v>
      </c>
      <c r="I9" s="2">
        <f>H9+MAX($G$7:$G$18)</f>
        <v>1.3081</v>
      </c>
      <c r="J9">
        <f>0</f>
        <v>0</v>
      </c>
      <c r="K9" s="2">
        <f>F9-J9</f>
        <v>1.2192000000000001</v>
      </c>
      <c r="L9" s="2"/>
      <c r="M9" s="2">
        <f>$L$4-I9</f>
        <v>-1.2881</v>
      </c>
      <c r="N9">
        <f>K9*(L9+M9)*0.5</f>
        <v>-0.78522576000000011</v>
      </c>
      <c r="Q9" s="2">
        <f>SQRT(K9^2+M9^2)</f>
        <v>1.7735981083661541</v>
      </c>
    </row>
    <row r="10" spans="2:18" x14ac:dyDescent="0.25">
      <c r="B10" s="1" t="e">
        <f>#REF!+1</f>
        <v>#REF!</v>
      </c>
      <c r="C10" s="1">
        <v>2</v>
      </c>
      <c r="D10" s="1">
        <v>3.75</v>
      </c>
      <c r="E10" s="1"/>
      <c r="F10" s="1">
        <f>DAM!F12*0.01</f>
        <v>1.8288</v>
      </c>
      <c r="G10" s="5">
        <f>DAM!G12*0.01</f>
        <v>0.70484999999999998</v>
      </c>
      <c r="H10" s="5">
        <f>DAM!H12*0.01</f>
        <v>-0.70484999999999998</v>
      </c>
      <c r="I10" s="2">
        <f>H10+MAX($G$7:$G$18)</f>
        <v>1.16205</v>
      </c>
      <c r="J10">
        <f>0</f>
        <v>0</v>
      </c>
      <c r="K10" s="2">
        <f>F10-J10</f>
        <v>1.8288</v>
      </c>
      <c r="L10" s="2"/>
      <c r="M10" s="2">
        <f>$L$4-I10</f>
        <v>-1.14205</v>
      </c>
      <c r="N10">
        <f>K10*(L10+M10)*0.5</f>
        <v>-1.0442905199999999</v>
      </c>
      <c r="Q10" s="2">
        <f>SQRT(K10^2+M10^2)</f>
        <v>2.1561047382954288</v>
      </c>
    </row>
    <row r="11" spans="2:18" x14ac:dyDescent="0.25">
      <c r="B11" s="1" t="e">
        <f>#REF!+1</f>
        <v>#REF!</v>
      </c>
      <c r="C11" s="1">
        <v>2</v>
      </c>
      <c r="D11" s="1">
        <v>11.5</v>
      </c>
      <c r="E11" s="1"/>
      <c r="F11" s="1">
        <f>DAM!F14*0.01</f>
        <v>2.4384000000000001</v>
      </c>
      <c r="G11" s="5">
        <f>DAM!G14*0.01</f>
        <v>0.90170000000000006</v>
      </c>
      <c r="H11" s="5">
        <f>DAM!H14*0.01</f>
        <v>-0.90170000000000006</v>
      </c>
      <c r="I11" s="2">
        <f>H11+MAX($G$7:$G$18)</f>
        <v>0.96519999999999995</v>
      </c>
      <c r="J11">
        <f>0</f>
        <v>0</v>
      </c>
      <c r="K11" s="2">
        <f>F11-J11</f>
        <v>2.4384000000000001</v>
      </c>
      <c r="L11" s="2"/>
      <c r="M11" s="2">
        <f>$L$4-I11</f>
        <v>-0.94519999999999993</v>
      </c>
      <c r="N11">
        <f>K11*(L11+M11)*0.5</f>
        <v>-1.1523878400000001</v>
      </c>
      <c r="Q11" s="2">
        <f>SQRT(K11^2+M11^2)</f>
        <v>2.6151859589711779</v>
      </c>
    </row>
    <row r="12" spans="2:18" x14ac:dyDescent="0.25">
      <c r="B12" s="1" t="e">
        <f>#REF!+1</f>
        <v>#REF!</v>
      </c>
      <c r="C12" s="1">
        <v>3</v>
      </c>
      <c r="D12" s="1">
        <v>4.5</v>
      </c>
      <c r="E12" s="1"/>
      <c r="F12" s="1">
        <f>DAM!F16*0.01</f>
        <v>3.048</v>
      </c>
      <c r="G12" s="5">
        <f>DAM!G16*0.01</f>
        <v>1.0287000000000002</v>
      </c>
      <c r="H12" s="5">
        <f>DAM!H16*0.01</f>
        <v>-1.0287000000000002</v>
      </c>
      <c r="I12" s="2">
        <f>H12+MAX($G$7:$G$18)</f>
        <v>0.83819999999999983</v>
      </c>
      <c r="J12">
        <f>0</f>
        <v>0</v>
      </c>
      <c r="K12" s="2">
        <f>F12-J12</f>
        <v>3.048</v>
      </c>
      <c r="L12" s="2"/>
      <c r="M12" s="2">
        <f>$L$4-I12</f>
        <v>-0.81819999999999982</v>
      </c>
      <c r="N12">
        <f>K12*(L12+M12)*0.5</f>
        <v>-1.2469367999999998</v>
      </c>
      <c r="Q12" s="2">
        <f>SQRT(K12^2+M12^2)</f>
        <v>3.1559079897867743</v>
      </c>
    </row>
    <row r="13" spans="2:18" x14ac:dyDescent="0.25">
      <c r="B13" s="1" t="e">
        <f>#REF!+1</f>
        <v>#REF!</v>
      </c>
      <c r="C13" s="1">
        <v>3</v>
      </c>
      <c r="D13" s="1">
        <v>11.25</v>
      </c>
      <c r="E13" s="1"/>
      <c r="F13" s="1">
        <f>DAM!F18*0.01</f>
        <v>3.6576</v>
      </c>
      <c r="G13" s="5">
        <f>DAM!G18*0.01</f>
        <v>1.2001500000000001</v>
      </c>
      <c r="H13" s="5">
        <f>DAM!H18*0.01</f>
        <v>-1.2001500000000001</v>
      </c>
      <c r="I13" s="2">
        <f>H13+MAX($G$7:$G$18)</f>
        <v>0.66674999999999995</v>
      </c>
      <c r="J13">
        <f>0</f>
        <v>0</v>
      </c>
      <c r="K13" s="2">
        <f>F13-J13</f>
        <v>3.6576</v>
      </c>
      <c r="L13" s="2"/>
      <c r="M13" s="2">
        <f>$L$4-I13</f>
        <v>-0.64674999999999994</v>
      </c>
      <c r="N13">
        <f>K13*(L13+M13)*0.5</f>
        <v>-1.1827763999999998</v>
      </c>
      <c r="Q13" s="2">
        <f>SQRT(K13^2+M13^2)</f>
        <v>3.7143402270793664</v>
      </c>
    </row>
    <row r="14" spans="2:18" x14ac:dyDescent="0.25">
      <c r="B14" s="1" t="e">
        <f>#REF!+1</f>
        <v>#REF!</v>
      </c>
      <c r="C14" s="1">
        <v>4</v>
      </c>
      <c r="D14" s="1">
        <v>5.25</v>
      </c>
      <c r="E14" s="1"/>
      <c r="F14" s="1">
        <f>DAM!F20*0.01</f>
        <v>4.2672000000000008</v>
      </c>
      <c r="G14" s="5">
        <f>DAM!G20*0.01</f>
        <v>1.3525499999999999</v>
      </c>
      <c r="H14" s="5">
        <f>DAM!H20*0.01</f>
        <v>-1.3525499999999999</v>
      </c>
      <c r="I14" s="2">
        <f>H14+MAX($G$7:$G$18)</f>
        <v>0.51435000000000008</v>
      </c>
      <c r="J14">
        <f>0</f>
        <v>0</v>
      </c>
      <c r="K14" s="2">
        <f>F14-J14</f>
        <v>4.2672000000000008</v>
      </c>
      <c r="L14" s="2"/>
      <c r="M14" s="2">
        <f>$L$4-I14</f>
        <v>-0.49435000000000007</v>
      </c>
      <c r="N14">
        <f>K14*(L14+M14)*0.5</f>
        <v>-1.0547451600000004</v>
      </c>
      <c r="Q14" s="2">
        <f>SQRT(K14^2+M14^2)</f>
        <v>4.2957394895989687</v>
      </c>
    </row>
    <row r="15" spans="2:18" x14ac:dyDescent="0.25">
      <c r="B15" s="1" t="e">
        <f>B14+1</f>
        <v>#REF!</v>
      </c>
      <c r="C15" s="1">
        <v>4</v>
      </c>
      <c r="D15" s="1">
        <v>7.5</v>
      </c>
      <c r="E15" s="1"/>
      <c r="F15" s="1">
        <f>DAM!F21*0.01</f>
        <v>4.5720000000000001</v>
      </c>
      <c r="G15" s="5">
        <f>DAM!G21*0.01</f>
        <v>1.4097</v>
      </c>
      <c r="H15" s="5">
        <f>DAM!H21*0.01</f>
        <v>-1.4097</v>
      </c>
      <c r="I15" s="2">
        <f>H15+MAX($G$7:$G$18)</f>
        <v>0.45720000000000005</v>
      </c>
      <c r="J15">
        <f>0</f>
        <v>0</v>
      </c>
      <c r="K15" s="2">
        <f>F15-J15</f>
        <v>4.5720000000000001</v>
      </c>
      <c r="L15" s="2"/>
      <c r="M15" s="2">
        <f>$L$4-I15</f>
        <v>-0.43720000000000003</v>
      </c>
      <c r="N15">
        <f>K15*(L15+M15)*0.5</f>
        <v>-0.99943920000000008</v>
      </c>
      <c r="Q15" s="2">
        <f>SQRT(K15^2+M15^2)</f>
        <v>4.5928561745388894</v>
      </c>
    </row>
    <row r="16" spans="2:18" x14ac:dyDescent="0.25">
      <c r="B16" s="1" t="e">
        <f>B15+1</f>
        <v>#REF!</v>
      </c>
      <c r="C16" s="1">
        <v>6</v>
      </c>
      <c r="D16" s="1">
        <v>1.25</v>
      </c>
      <c r="E16" s="1"/>
      <c r="F16" s="1">
        <f>F15</f>
        <v>4.5720000000000001</v>
      </c>
      <c r="G16" s="5">
        <f>DAM!G22*0.01</f>
        <v>1.8605500000000001</v>
      </c>
      <c r="H16" s="5">
        <f>DAM!H22*0.01</f>
        <v>-1.8605500000000001</v>
      </c>
      <c r="I16" s="2">
        <f>H16+MAX($G$7:$G$18)</f>
        <v>6.3499999999998558E-3</v>
      </c>
      <c r="J16">
        <f>0</f>
        <v>0</v>
      </c>
      <c r="K16" s="2">
        <f>F16-J16</f>
        <v>4.5720000000000001</v>
      </c>
      <c r="L16" s="2"/>
      <c r="M16" s="2">
        <f>$L$4-I16</f>
        <v>1.3650000000000145E-2</v>
      </c>
      <c r="N16">
        <f>K16*(L16+M16)*0.5</f>
        <v>3.1203900000000333E-2</v>
      </c>
      <c r="Q16" s="2">
        <f>SQRT(K16^2+M16^2)</f>
        <v>4.572020376430971</v>
      </c>
    </row>
    <row r="17" spans="1:17" x14ac:dyDescent="0.25">
      <c r="A17" t="s">
        <v>1</v>
      </c>
      <c r="B17" s="1" t="e">
        <f>#REF!+1</f>
        <v>#REF!</v>
      </c>
      <c r="C17" s="1">
        <v>6</v>
      </c>
      <c r="D17" s="1">
        <v>1.25</v>
      </c>
      <c r="E17" s="1"/>
      <c r="F17" s="1">
        <f>DAM!F24*0.01</f>
        <v>5.4863999999999997</v>
      </c>
      <c r="G17" s="5">
        <f>DAM!G24*0.01</f>
        <v>1.8605500000000001</v>
      </c>
      <c r="H17" s="5">
        <f>DAM!H24*0.01</f>
        <v>-1.8605500000000001</v>
      </c>
      <c r="I17" s="2">
        <f>H17+MAX($G$7:$G$18)</f>
        <v>6.3499999999998558E-3</v>
      </c>
      <c r="J17">
        <f>0</f>
        <v>0</v>
      </c>
      <c r="K17" s="2">
        <f>F17-J17</f>
        <v>5.4863999999999997</v>
      </c>
      <c r="L17" s="2"/>
      <c r="M17" s="2">
        <f>$L$4-I17</f>
        <v>1.3650000000000145E-2</v>
      </c>
      <c r="N17">
        <f>K17*(L17+M17)*0.5</f>
        <v>3.7444680000000397E-2</v>
      </c>
      <c r="Q17" s="2">
        <f>SQRT(K17^2+M17^2)</f>
        <v>5.4864169803707039</v>
      </c>
    </row>
    <row r="18" spans="1:17" x14ac:dyDescent="0.25">
      <c r="A18" t="s">
        <v>0</v>
      </c>
      <c r="B18" s="1" t="e">
        <f>#REF!+1</f>
        <v>#REF!</v>
      </c>
      <c r="C18" s="1">
        <v>6</v>
      </c>
      <c r="D18" s="1">
        <v>1.5</v>
      </c>
      <c r="E18" s="1"/>
      <c r="F18" s="1">
        <f>DAM!F26*0.01</f>
        <v>6.0960000000000001</v>
      </c>
      <c r="G18" s="5">
        <f>DAM!G26*0.01</f>
        <v>1.8669</v>
      </c>
      <c r="H18" s="5">
        <f>DAM!H26*0.01</f>
        <v>-1.8669</v>
      </c>
      <c r="I18" s="2">
        <f>H18+MAX($G$7:$G$18)</f>
        <v>0</v>
      </c>
      <c r="J18">
        <f>0</f>
        <v>0</v>
      </c>
      <c r="K18" s="2">
        <f>F18-J18</f>
        <v>6.0960000000000001</v>
      </c>
      <c r="L18" s="2"/>
      <c r="M18" s="2">
        <f>$L$4-I18</f>
        <v>0.02</v>
      </c>
      <c r="N18">
        <f>K18*(L18+M18)*0.5</f>
        <v>6.096E-2</v>
      </c>
      <c r="Q18" s="2">
        <f>SQRT(K18^2+M18^2)</f>
        <v>6.0960328083106639</v>
      </c>
    </row>
    <row r="19" spans="1:17" x14ac:dyDescent="0.25">
      <c r="B19" s="1" t="e">
        <f>#REF!+1</f>
        <v>#REF!</v>
      </c>
      <c r="C19" s="1">
        <v>6</v>
      </c>
      <c r="D19" s="1">
        <v>1.5</v>
      </c>
      <c r="E19" s="1"/>
      <c r="F19" s="1">
        <f>DAM!F28*0.01</f>
        <v>6.7056000000000004</v>
      </c>
      <c r="G19" s="5">
        <f>DAM!G28*0.01</f>
        <v>1.8669</v>
      </c>
      <c r="H19" s="5">
        <f>DAM!H28*0.01</f>
        <v>-1.8669</v>
      </c>
      <c r="I19" s="2">
        <f>H19+MAX($G$7:$G$18)</f>
        <v>0</v>
      </c>
      <c r="J19">
        <f>0</f>
        <v>0</v>
      </c>
      <c r="K19" s="2">
        <f>F19-J19</f>
        <v>6.7056000000000004</v>
      </c>
      <c r="L19" s="2"/>
      <c r="M19" s="2">
        <f>$L$4-I19</f>
        <v>0.02</v>
      </c>
      <c r="N19">
        <f>K19*(L19+M19)*0.5</f>
        <v>6.7056000000000004E-2</v>
      </c>
      <c r="Q19" s="2">
        <f>SQRT(K19^2+M19^2)</f>
        <v>6.7056298257508971</v>
      </c>
    </row>
    <row r="20" spans="1:17" x14ac:dyDescent="0.25">
      <c r="B20" s="1" t="e">
        <f>#REF!+1</f>
        <v>#REF!</v>
      </c>
      <c r="C20" s="1">
        <v>6</v>
      </c>
      <c r="D20" s="1">
        <v>1.25</v>
      </c>
      <c r="E20" s="1"/>
      <c r="F20" s="1">
        <f>F21</f>
        <v>7.62</v>
      </c>
      <c r="G20" s="5">
        <f>DAM!G30*0.01</f>
        <v>1.8605500000000001</v>
      </c>
      <c r="H20" s="5">
        <f>DAM!H30*0.01</f>
        <v>-1.8605500000000001</v>
      </c>
      <c r="I20" s="2">
        <f>H20+MAX($G$7:$G$18)</f>
        <v>6.3499999999998558E-3</v>
      </c>
      <c r="J20">
        <f>0</f>
        <v>0</v>
      </c>
      <c r="K20" s="2">
        <f>F20-J20</f>
        <v>7.62</v>
      </c>
      <c r="L20" s="2"/>
      <c r="M20" s="2">
        <f>$L$4-I20</f>
        <v>1.3650000000000145E-2</v>
      </c>
      <c r="N20">
        <f>K20*(L20+M20)*0.5</f>
        <v>5.2006500000000552E-2</v>
      </c>
      <c r="Q20" s="2">
        <f>SQRT(K20^2+M20^2)</f>
        <v>7.6200122258760192</v>
      </c>
    </row>
    <row r="21" spans="1:17" x14ac:dyDescent="0.25">
      <c r="B21" s="1" t="e">
        <f>B20+1</f>
        <v>#REF!</v>
      </c>
      <c r="C21" s="1">
        <v>4</v>
      </c>
      <c r="D21" s="1">
        <v>8</v>
      </c>
      <c r="E21" s="1"/>
      <c r="F21" s="1">
        <f>DAM!F31*0.01</f>
        <v>7.62</v>
      </c>
      <c r="G21" s="5">
        <f>DAM!G31*0.01</f>
        <v>1.4224000000000001</v>
      </c>
      <c r="H21" s="5">
        <f>DAM!H31*0.01</f>
        <v>-1.4224000000000001</v>
      </c>
      <c r="I21" s="2">
        <f>H21+MAX($G$7:$G$18)</f>
        <v>0.4444999999999999</v>
      </c>
      <c r="J21">
        <f>0</f>
        <v>0</v>
      </c>
      <c r="K21" s="2">
        <f>F21-J21</f>
        <v>7.62</v>
      </c>
      <c r="L21" s="2"/>
      <c r="M21" s="2">
        <f>$L$4-I21</f>
        <v>-0.42449999999999988</v>
      </c>
      <c r="N21">
        <f>K21*(L21+M21)*0.5</f>
        <v>-1.6173449999999996</v>
      </c>
      <c r="Q21" s="2">
        <f>SQRT(K21^2+M21^2)</f>
        <v>7.6318150036541113</v>
      </c>
    </row>
    <row r="22" spans="1:17" x14ac:dyDescent="0.25">
      <c r="B22" s="1" t="e">
        <f>B21+1</f>
        <v>#REF!</v>
      </c>
      <c r="C22" s="1">
        <v>4</v>
      </c>
      <c r="D22" s="1">
        <v>4.5</v>
      </c>
      <c r="E22" s="1"/>
      <c r="F22" s="1">
        <f>DAM!F32*0.01</f>
        <v>7.9248000000000003</v>
      </c>
      <c r="G22" s="5">
        <f>DAM!G32*0.01</f>
        <v>1.3334999999999999</v>
      </c>
      <c r="H22" s="5">
        <f>DAM!H32*0.01</f>
        <v>-1.3334999999999999</v>
      </c>
      <c r="I22" s="2">
        <f>H22+MAX($G$7:$G$18)</f>
        <v>0.5334000000000001</v>
      </c>
      <c r="J22">
        <f>0</f>
        <v>0</v>
      </c>
      <c r="K22" s="2">
        <f>F22-J22</f>
        <v>7.9248000000000003</v>
      </c>
      <c r="L22" s="2"/>
      <c r="M22" s="2">
        <f>$L$4-I22</f>
        <v>-0.51340000000000008</v>
      </c>
      <c r="N22">
        <f>K22*(L22+M22)*0.5</f>
        <v>-2.0342961600000002</v>
      </c>
      <c r="Q22" s="2">
        <f>SQRT(K22^2+M22^2)</f>
        <v>7.9414126325232592</v>
      </c>
    </row>
    <row r="23" spans="1:17" x14ac:dyDescent="0.25">
      <c r="B23" s="1" t="e">
        <f>B22+1</f>
        <v>#REF!</v>
      </c>
      <c r="C23" s="1">
        <v>4</v>
      </c>
      <c r="D23" s="1">
        <v>2</v>
      </c>
      <c r="E23" s="1"/>
      <c r="F23" s="1">
        <f>DAM!F33*0.01</f>
        <v>8.2296000000000014</v>
      </c>
      <c r="G23" s="5">
        <f>DAM!G33*0.01</f>
        <v>1.27</v>
      </c>
      <c r="H23" s="5">
        <f>DAM!H33*0.01</f>
        <v>-1.27</v>
      </c>
      <c r="I23" s="2">
        <f>H23+MAX($G$7:$G$18)</f>
        <v>0.59689999999999999</v>
      </c>
      <c r="J23">
        <f>0</f>
        <v>0</v>
      </c>
      <c r="K23" s="2">
        <f>F23-J23</f>
        <v>8.2296000000000014</v>
      </c>
      <c r="L23" s="2"/>
      <c r="M23" s="2">
        <f>$L$4-I23</f>
        <v>-0.57689999999999997</v>
      </c>
      <c r="N23">
        <f>K23*(L23+M23)*0.5</f>
        <v>-2.3738281200000002</v>
      </c>
      <c r="Q23" s="2">
        <f>SQRT(K23^2+M23^2)</f>
        <v>8.2497957411077785</v>
      </c>
    </row>
    <row r="24" spans="1:17" x14ac:dyDescent="0.25">
      <c r="B24" s="1" t="e">
        <f>B23+1</f>
        <v>#REF!</v>
      </c>
      <c r="C24" s="1">
        <v>3</v>
      </c>
      <c r="D24" s="1">
        <v>10</v>
      </c>
      <c r="E24" s="1"/>
      <c r="F24" s="1">
        <f>DAM!F34*0.01</f>
        <v>8.5344000000000015</v>
      </c>
      <c r="G24" s="5">
        <f>DAM!G34*0.01</f>
        <v>1.1684000000000001</v>
      </c>
      <c r="H24" s="5">
        <f>DAM!H34*0.01</f>
        <v>-1.1684000000000001</v>
      </c>
      <c r="I24" s="2">
        <f>H24+MAX($G$7:$G$18)</f>
        <v>0.6984999999999999</v>
      </c>
      <c r="J24">
        <f>0</f>
        <v>0</v>
      </c>
      <c r="K24" s="2">
        <f>F24-J24</f>
        <v>8.5344000000000015</v>
      </c>
      <c r="L24" s="2"/>
      <c r="M24" s="2">
        <f>$L$4-I24</f>
        <v>-0.67849999999999988</v>
      </c>
      <c r="N24">
        <f>K24*(L24+M24)*0.5</f>
        <v>-2.8952952000000001</v>
      </c>
      <c r="Q24" s="2">
        <f>SQRT(K24^2+M24^2)</f>
        <v>8.5613284956249647</v>
      </c>
    </row>
    <row r="25" spans="1:17" x14ac:dyDescent="0.25">
      <c r="B25" s="1" t="e">
        <f>B24+1</f>
        <v>#REF!</v>
      </c>
      <c r="C25" s="1">
        <v>3</v>
      </c>
      <c r="D25" s="1">
        <v>4</v>
      </c>
      <c r="E25" s="1"/>
      <c r="F25" s="1">
        <f>DAM!F35*0.01</f>
        <v>8.8391999999999999</v>
      </c>
      <c r="G25" s="5">
        <f>DAM!G35*0.01</f>
        <v>1.016</v>
      </c>
      <c r="H25" s="5">
        <f>DAM!H35*0.01</f>
        <v>-1.016</v>
      </c>
      <c r="I25" s="2">
        <f>H25+MAX($G$7:$G$18)</f>
        <v>0.85089999999999999</v>
      </c>
      <c r="J25">
        <f>0</f>
        <v>0</v>
      </c>
      <c r="K25" s="2">
        <f>F25-J25</f>
        <v>8.8391999999999999</v>
      </c>
      <c r="L25" s="2"/>
      <c r="M25" s="2">
        <f>$L$4-I25</f>
        <v>-0.83089999999999997</v>
      </c>
      <c r="N25">
        <f>K25*(L25+M25)*0.5</f>
        <v>-3.6722456399999999</v>
      </c>
      <c r="Q25" s="2">
        <f>SQRT(K25^2+M25^2)</f>
        <v>8.878167122216162</v>
      </c>
    </row>
    <row r="26" spans="1:17" x14ac:dyDescent="0.25">
      <c r="B26" s="1" t="e">
        <f>B25+1</f>
        <v>#REF!</v>
      </c>
      <c r="C26" s="1">
        <v>3</v>
      </c>
      <c r="D26" s="1">
        <v>3.25</v>
      </c>
      <c r="E26" s="1"/>
      <c r="F26" s="1">
        <f>DAM!F36*0.01</f>
        <v>9.1440000000000001</v>
      </c>
      <c r="G26" s="5">
        <f>DAM!G36*0.01</f>
        <v>0.99695000000000011</v>
      </c>
      <c r="H26" s="5">
        <f>DAM!H36*0.01</f>
        <v>-0.99695000000000011</v>
      </c>
      <c r="I26" s="2">
        <f>H26+MAX($G$7:$G$18)</f>
        <v>0.86994999999999989</v>
      </c>
      <c r="J26">
        <f>0</f>
        <v>0</v>
      </c>
      <c r="K26" s="2">
        <f>F26-J26</f>
        <v>9.1440000000000001</v>
      </c>
      <c r="L26" s="2"/>
      <c r="M26" s="2">
        <f>$L$4-I26</f>
        <v>-0.84994999999999987</v>
      </c>
      <c r="N26">
        <f>K26*(L26+M26)*0.5</f>
        <v>-3.8859713999999994</v>
      </c>
      <c r="Q26" s="2">
        <f>SQRT(K26^2+M26^2)</f>
        <v>9.1834171745870279</v>
      </c>
    </row>
    <row r="27" spans="1:17" x14ac:dyDescent="0.25">
      <c r="B27" s="1" t="e">
        <f>B26+1</f>
        <v>#REF!</v>
      </c>
      <c r="C27" s="1">
        <v>3</v>
      </c>
      <c r="D27" s="1">
        <v>1.5</v>
      </c>
      <c r="E27" s="1"/>
      <c r="F27" s="1">
        <f>DAM!F37*0.01</f>
        <v>9.4488000000000003</v>
      </c>
      <c r="G27" s="5">
        <f>DAM!G37*0.01</f>
        <v>0.95250000000000001</v>
      </c>
      <c r="H27" s="5">
        <f>DAM!H37*0.01</f>
        <v>-0.95250000000000001</v>
      </c>
      <c r="I27" s="2">
        <f>H27+MAX($G$7:$G$18)</f>
        <v>0.91439999999999999</v>
      </c>
      <c r="J27">
        <f>0</f>
        <v>0</v>
      </c>
      <c r="K27" s="2">
        <f>F27-J27</f>
        <v>9.4488000000000003</v>
      </c>
      <c r="L27" s="2"/>
      <c r="M27" s="2">
        <f>$L$4-I27</f>
        <v>-0.89439999999999997</v>
      </c>
      <c r="N27">
        <f>K27*(L27+M27)*0.5</f>
        <v>-4.2255033600000003</v>
      </c>
      <c r="Q27" s="2">
        <f>SQRT(K27^2+M27^2)</f>
        <v>9.4910364449832354</v>
      </c>
    </row>
    <row r="28" spans="1:17" x14ac:dyDescent="0.25">
      <c r="B28" s="1" t="e">
        <f>B27+1</f>
        <v>#REF!</v>
      </c>
      <c r="C28" s="1">
        <v>2</v>
      </c>
      <c r="D28" s="1">
        <v>9.75</v>
      </c>
      <c r="E28" s="1"/>
      <c r="F28" s="1">
        <f>DAM!F38*0.01</f>
        <v>9.7536000000000005</v>
      </c>
      <c r="G28" s="5">
        <f>DAM!G38*0.01</f>
        <v>0.85724999999999996</v>
      </c>
      <c r="H28" s="5">
        <f>DAM!H38*0.01</f>
        <v>-0.85724999999999996</v>
      </c>
      <c r="I28" s="2">
        <f>H28+MAX($G$7:$G$18)</f>
        <v>1.0096500000000002</v>
      </c>
      <c r="J28">
        <f>0</f>
        <v>0</v>
      </c>
      <c r="K28" s="2">
        <f>F28-J28</f>
        <v>9.7536000000000005</v>
      </c>
      <c r="L28" s="2"/>
      <c r="M28" s="2">
        <f>$L$4-I28</f>
        <v>-0.98965000000000014</v>
      </c>
      <c r="N28">
        <f>K28*(L28+M28)*0.5</f>
        <v>-4.8263251200000008</v>
      </c>
      <c r="Q28" s="2">
        <f>SQRT(K28^2+M28^2)</f>
        <v>9.8036789055180709</v>
      </c>
    </row>
    <row r="29" spans="1:17" x14ac:dyDescent="0.25">
      <c r="B29" s="1" t="e">
        <f>B28+1</f>
        <v>#REF!</v>
      </c>
      <c r="C29" s="1">
        <v>2</v>
      </c>
      <c r="D29" s="1">
        <v>8.5</v>
      </c>
      <c r="E29" s="1"/>
      <c r="F29" s="1">
        <f>DAM!F39*0.01</f>
        <v>10.058400000000001</v>
      </c>
      <c r="G29" s="5">
        <f>DAM!G39*0.01</f>
        <v>0.82550000000000001</v>
      </c>
      <c r="H29" s="5">
        <f>DAM!H39*0.01</f>
        <v>-0.82550000000000001</v>
      </c>
      <c r="I29" s="2">
        <f>H29+MAX($G$7:$G$18)</f>
        <v>1.0413999999999999</v>
      </c>
      <c r="J29">
        <f>0</f>
        <v>0</v>
      </c>
      <c r="K29" s="2">
        <f>F29-J29</f>
        <v>10.058400000000001</v>
      </c>
      <c r="L29" s="2"/>
      <c r="M29" s="2">
        <f>$L$4-I29</f>
        <v>-1.0213999999999999</v>
      </c>
      <c r="N29">
        <f>K29*(L29+M29)*0.5</f>
        <v>-5.1368248799999998</v>
      </c>
      <c r="Q29" s="2">
        <f>SQRT(K29^2+M29^2)</f>
        <v>10.110127027886445</v>
      </c>
    </row>
    <row r="30" spans="1:17" x14ac:dyDescent="0.25">
      <c r="B30">
        <v>33</v>
      </c>
      <c r="F30" s="1">
        <f>DAM!F40*0.01</f>
        <v>10.058400000000001</v>
      </c>
      <c r="G30" s="5">
        <f>DAM!G40*0.01</f>
        <v>0</v>
      </c>
      <c r="H30" s="5">
        <f>DAM!H40*0.01</f>
        <v>0</v>
      </c>
    </row>
  </sheetData>
  <conditionalFormatting sqref="L7:M2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0"/>
  <sheetViews>
    <sheetView workbookViewId="0">
      <selection activeCell="F31" sqref="F31"/>
    </sheetView>
  </sheetViews>
  <sheetFormatPr defaultRowHeight="15" x14ac:dyDescent="0.25"/>
  <cols>
    <col min="2" max="2" width="9.85546875" bestFit="1" customWidth="1"/>
    <col min="3" max="3" width="9.28515625" bestFit="1" customWidth="1"/>
    <col min="7" max="7" width="11.5703125" customWidth="1"/>
  </cols>
  <sheetData>
    <row r="2" spans="2:18" ht="15.75" x14ac:dyDescent="0.25">
      <c r="B2" s="11" t="s">
        <v>17</v>
      </c>
      <c r="C2" s="11"/>
    </row>
    <row r="3" spans="2:18" ht="15.75" x14ac:dyDescent="0.25">
      <c r="B3" s="12">
        <v>41390</v>
      </c>
      <c r="C3" s="11">
        <v>1015</v>
      </c>
      <c r="L3" t="s">
        <v>16</v>
      </c>
    </row>
    <row r="4" spans="2:18" x14ac:dyDescent="0.25">
      <c r="B4" s="10" t="s">
        <v>15</v>
      </c>
      <c r="C4" s="10" t="s">
        <v>15</v>
      </c>
      <c r="D4" s="10" t="s">
        <v>14</v>
      </c>
      <c r="E4" s="9"/>
      <c r="F4" s="10" t="s">
        <v>13</v>
      </c>
      <c r="G4" s="10" t="s">
        <v>13</v>
      </c>
      <c r="H4" s="10" t="s">
        <v>13</v>
      </c>
      <c r="L4">
        <v>0.02</v>
      </c>
      <c r="O4" t="s">
        <v>3</v>
      </c>
      <c r="P4" t="s">
        <v>12</v>
      </c>
    </row>
    <row r="5" spans="2:18" x14ac:dyDescent="0.25">
      <c r="B5" s="8" t="s">
        <v>11</v>
      </c>
      <c r="C5" s="8" t="s">
        <v>10</v>
      </c>
      <c r="D5" s="8"/>
      <c r="E5" s="9"/>
      <c r="F5" s="8" t="s">
        <v>11</v>
      </c>
      <c r="G5" s="8" t="s">
        <v>10</v>
      </c>
      <c r="H5" s="8" t="s">
        <v>9</v>
      </c>
      <c r="I5" s="7" t="s">
        <v>8</v>
      </c>
      <c r="J5" s="7" t="s">
        <v>7</v>
      </c>
      <c r="K5" s="7" t="s">
        <v>6</v>
      </c>
      <c r="L5" s="7" t="s">
        <v>5</v>
      </c>
      <c r="M5" s="7" t="s">
        <v>4</v>
      </c>
      <c r="N5" s="7" t="s">
        <v>3</v>
      </c>
      <c r="O5">
        <f>SUM(N7:N19)</f>
        <v>-5.4766921200000001</v>
      </c>
      <c r="P5">
        <f>F27*AVERAGE(I8:I26)</f>
        <v>7.5193398000000018</v>
      </c>
      <c r="Q5" s="6" t="s">
        <v>2</v>
      </c>
      <c r="R5">
        <f>SUM(Q7:Q27)</f>
        <v>25.217216650191368</v>
      </c>
    </row>
    <row r="6" spans="2:18" x14ac:dyDescent="0.25">
      <c r="B6" s="5">
        <v>0</v>
      </c>
      <c r="C6" s="5"/>
      <c r="D6" s="5"/>
      <c r="E6" s="5"/>
      <c r="F6" s="1">
        <f>DAM!F6*0.01</f>
        <v>0</v>
      </c>
      <c r="G6" s="5">
        <f>DAM!G6*0.01</f>
        <v>0</v>
      </c>
      <c r="H6" s="5">
        <f>DAM!H6*0.01</f>
        <v>0</v>
      </c>
      <c r="I6" s="3"/>
      <c r="J6" s="3"/>
      <c r="K6" s="3"/>
      <c r="L6" s="3"/>
      <c r="M6" s="3"/>
      <c r="N6" s="3"/>
      <c r="O6" s="4"/>
      <c r="P6" s="4"/>
      <c r="Q6" s="3"/>
    </row>
    <row r="7" spans="2:18" x14ac:dyDescent="0.25">
      <c r="B7" s="1">
        <v>1</v>
      </c>
      <c r="C7" s="1">
        <v>1</v>
      </c>
      <c r="D7" s="1">
        <v>0.5</v>
      </c>
      <c r="E7" s="1"/>
      <c r="F7" s="1">
        <f>DAM!F7*0.01</f>
        <v>0.30480000000000002</v>
      </c>
      <c r="G7" s="5">
        <f>DAM!G7*0.01</f>
        <v>0.3175</v>
      </c>
      <c r="H7" s="5">
        <f>DAM!H7*0.01</f>
        <v>-0.3175</v>
      </c>
      <c r="I7" s="2">
        <f>H7+MAX($G$7:$G$27)</f>
        <v>1.5493999999999999</v>
      </c>
      <c r="J7">
        <f>0</f>
        <v>0</v>
      </c>
      <c r="K7" s="2">
        <f>F7-J7</f>
        <v>0.30480000000000002</v>
      </c>
      <c r="L7" s="2"/>
      <c r="M7" s="2">
        <f>$L$4-I7</f>
        <v>-1.5293999999999999</v>
      </c>
      <c r="N7">
        <f>K7*(L7+M7)*0.5</f>
        <v>-0.23308055999999999</v>
      </c>
    </row>
    <row r="8" spans="2:18" x14ac:dyDescent="0.25">
      <c r="B8" s="1">
        <f>B7+1</f>
        <v>2</v>
      </c>
      <c r="C8" s="1">
        <v>1</v>
      </c>
      <c r="D8" s="1">
        <v>4</v>
      </c>
      <c r="E8" s="1"/>
      <c r="F8" s="1">
        <f>DAM!F8*0.01</f>
        <v>0.60960000000000003</v>
      </c>
      <c r="G8" s="5">
        <f>DAM!G8*0.01</f>
        <v>0.40640000000000004</v>
      </c>
      <c r="H8" s="5">
        <f>DAM!H8*0.01</f>
        <v>-0.40640000000000004</v>
      </c>
      <c r="I8" s="2">
        <f>H8+MAX($G$7:$G$27)</f>
        <v>1.4604999999999999</v>
      </c>
      <c r="J8" s="2">
        <f>F7</f>
        <v>0.30480000000000002</v>
      </c>
      <c r="K8" s="2">
        <f>F8-J8</f>
        <v>0.30480000000000002</v>
      </c>
      <c r="L8" s="2">
        <f>M7</f>
        <v>-1.5293999999999999</v>
      </c>
      <c r="M8" s="2">
        <f>$L$4-I8</f>
        <v>-1.4404999999999999</v>
      </c>
      <c r="N8">
        <f>K8*(L8+M8)*0.5</f>
        <v>-0.45261276</v>
      </c>
      <c r="P8" s="2"/>
      <c r="Q8" s="2">
        <f>SQRT(K8^2+M8^2)</f>
        <v>1.4723937279138348</v>
      </c>
    </row>
    <row r="9" spans="2:18" x14ac:dyDescent="0.25">
      <c r="B9" s="1">
        <f>B8+1</f>
        <v>3</v>
      </c>
      <c r="C9" s="1"/>
      <c r="D9" s="1"/>
      <c r="E9" s="1"/>
      <c r="F9" s="1">
        <f>DAM!F9*0.01</f>
        <v>0.91439999999999999</v>
      </c>
      <c r="G9" s="5"/>
      <c r="H9" s="5"/>
      <c r="I9" s="2">
        <f>H9+MAX($G$7:$G$27)</f>
        <v>1.8669</v>
      </c>
      <c r="J9" s="2">
        <f>F8</f>
        <v>0.60960000000000003</v>
      </c>
      <c r="K9" s="2">
        <f>F9-J9</f>
        <v>0.30479999999999996</v>
      </c>
      <c r="L9" s="2">
        <f>M8</f>
        <v>-1.4404999999999999</v>
      </c>
      <c r="M9" s="2">
        <f>$L$4-I9</f>
        <v>-1.8469</v>
      </c>
      <c r="N9">
        <f>K9*(L9+M9)*0.5</f>
        <v>-0.50099975999999991</v>
      </c>
      <c r="Q9" s="2">
        <f>SQRT(K9^2+M9^2)</f>
        <v>1.8718821143437425</v>
      </c>
    </row>
    <row r="10" spans="2:18" x14ac:dyDescent="0.25">
      <c r="B10" s="1">
        <f>B9+1</f>
        <v>4</v>
      </c>
      <c r="C10" s="1">
        <v>1</v>
      </c>
      <c r="D10" s="1">
        <v>10</v>
      </c>
      <c r="E10" s="1"/>
      <c r="F10" s="1">
        <f>DAM!F10*0.01</f>
        <v>1.2192000000000001</v>
      </c>
      <c r="G10" s="5">
        <f>DAM!G10*0.01</f>
        <v>0.55880000000000007</v>
      </c>
      <c r="H10" s="5">
        <f>DAM!H10*0.01</f>
        <v>-0.55880000000000007</v>
      </c>
      <c r="I10" s="2">
        <f>H10+MAX($G$7:$G$27)</f>
        <v>1.3081</v>
      </c>
      <c r="J10" s="2">
        <f>F9</f>
        <v>0.91439999999999999</v>
      </c>
      <c r="K10" s="2">
        <f>F10-J10</f>
        <v>0.30480000000000007</v>
      </c>
      <c r="L10" s="2">
        <f>M9</f>
        <v>-1.8469</v>
      </c>
      <c r="M10" s="2">
        <f>$L$4-I10</f>
        <v>-1.2881</v>
      </c>
      <c r="N10">
        <f>K10*(L10+M10)*0.5</f>
        <v>-0.47777400000000009</v>
      </c>
      <c r="Q10" s="2">
        <f>SQRT(K10^2+M10^2)</f>
        <v>1.3236708994308215</v>
      </c>
    </row>
    <row r="11" spans="2:18" x14ac:dyDescent="0.25">
      <c r="B11" s="1">
        <f>B10+1</f>
        <v>5</v>
      </c>
      <c r="C11" s="1"/>
      <c r="D11" s="1"/>
      <c r="E11" s="1"/>
      <c r="F11" s="1">
        <f>DAM!F11*0.01</f>
        <v>1.524</v>
      </c>
      <c r="G11" s="5"/>
      <c r="H11" s="5"/>
      <c r="I11" s="2">
        <f>H11+MAX($G$7:$G$27)</f>
        <v>1.8669</v>
      </c>
      <c r="J11" s="2">
        <f>F10</f>
        <v>1.2192000000000001</v>
      </c>
      <c r="K11" s="2">
        <f>F11-J11</f>
        <v>0.30479999999999996</v>
      </c>
      <c r="L11" s="2">
        <f>M10</f>
        <v>-1.2881</v>
      </c>
      <c r="M11" s="2">
        <f>$L$4-I11</f>
        <v>-1.8469</v>
      </c>
      <c r="N11">
        <f>K11*(L11+M11)*0.5</f>
        <v>-0.47777399999999992</v>
      </c>
      <c r="Q11" s="2">
        <f>SQRT(K11^2+M11^2)</f>
        <v>1.8718821143437425</v>
      </c>
    </row>
    <row r="12" spans="2:18" x14ac:dyDescent="0.25">
      <c r="B12" s="1">
        <f>B11+1</f>
        <v>6</v>
      </c>
      <c r="C12" s="1">
        <v>2</v>
      </c>
      <c r="D12" s="1">
        <v>3.75</v>
      </c>
      <c r="E12" s="1"/>
      <c r="F12" s="1">
        <f>DAM!F12*0.01</f>
        <v>1.8288</v>
      </c>
      <c r="G12" s="5">
        <f>DAM!G12*0.01</f>
        <v>0.70484999999999998</v>
      </c>
      <c r="H12" s="5">
        <f>DAM!H12*0.01</f>
        <v>-0.70484999999999998</v>
      </c>
      <c r="I12" s="2">
        <f>H12+MAX($G$7:$G$27)</f>
        <v>1.16205</v>
      </c>
      <c r="J12" s="2">
        <f>F11</f>
        <v>1.524</v>
      </c>
      <c r="K12" s="2">
        <f>F12-J12</f>
        <v>0.30479999999999996</v>
      </c>
      <c r="L12" s="2">
        <f>M11</f>
        <v>-1.8469</v>
      </c>
      <c r="M12" s="2">
        <f>$L$4-I12</f>
        <v>-1.14205</v>
      </c>
      <c r="N12">
        <f>K12*(L12+M12)*0.5</f>
        <v>-0.45551597999999993</v>
      </c>
      <c r="Q12" s="2">
        <f>SQRT(K12^2+M12^2)</f>
        <v>1.1820242140074795</v>
      </c>
    </row>
    <row r="13" spans="2:18" x14ac:dyDescent="0.25">
      <c r="B13" s="1">
        <f>B12+1</f>
        <v>7</v>
      </c>
      <c r="C13" s="1"/>
      <c r="D13" s="1"/>
      <c r="E13" s="1"/>
      <c r="F13" s="1">
        <f>DAM!F13*0.01</f>
        <v>2.1336000000000004</v>
      </c>
      <c r="G13" s="5"/>
      <c r="H13" s="5"/>
      <c r="I13" s="2">
        <f>H13+MAX($G$7:$G$27)</f>
        <v>1.8669</v>
      </c>
      <c r="J13" s="2">
        <f>F12</f>
        <v>1.8288</v>
      </c>
      <c r="K13" s="2">
        <f>F13-J13</f>
        <v>0.3048000000000004</v>
      </c>
      <c r="L13" s="2">
        <f>M12</f>
        <v>-1.14205</v>
      </c>
      <c r="M13" s="2">
        <f>$L$4-I13</f>
        <v>-1.8469</v>
      </c>
      <c r="N13">
        <f>K13*(L13+M13)*0.5</f>
        <v>-0.4555159800000006</v>
      </c>
      <c r="Q13" s="2">
        <f>SQRT(K13^2+M13^2)</f>
        <v>1.8718821143437427</v>
      </c>
    </row>
    <row r="14" spans="2:18" x14ac:dyDescent="0.25">
      <c r="B14" s="1">
        <f>B13+1</f>
        <v>8</v>
      </c>
      <c r="C14" s="1">
        <v>2</v>
      </c>
      <c r="D14" s="1">
        <v>11.5</v>
      </c>
      <c r="E14" s="1"/>
      <c r="F14" s="1">
        <f>DAM!F14*0.01</f>
        <v>2.4384000000000001</v>
      </c>
      <c r="G14" s="5">
        <f>DAM!G14*0.01</f>
        <v>0.90170000000000006</v>
      </c>
      <c r="H14" s="5">
        <f>DAM!H14*0.01</f>
        <v>-0.90170000000000006</v>
      </c>
      <c r="I14" s="2">
        <f>H14+MAX($G$7:$G$27)</f>
        <v>0.96519999999999995</v>
      </c>
      <c r="J14" s="2">
        <f>F13</f>
        <v>2.1336000000000004</v>
      </c>
      <c r="K14" s="2">
        <f>F14-J14</f>
        <v>0.30479999999999974</v>
      </c>
      <c r="L14" s="2">
        <f>M13</f>
        <v>-1.8469</v>
      </c>
      <c r="M14" s="2">
        <f>$L$4-I14</f>
        <v>-0.94519999999999993</v>
      </c>
      <c r="N14">
        <f>K14*(L14+M14)*0.5</f>
        <v>-0.42551603999999965</v>
      </c>
      <c r="Q14" s="2">
        <f>SQRT(K14^2+M14^2)</f>
        <v>0.99312943768674966</v>
      </c>
    </row>
    <row r="15" spans="2:18" x14ac:dyDescent="0.25">
      <c r="B15" s="1">
        <f>B14+1</f>
        <v>9</v>
      </c>
      <c r="C15" s="1"/>
      <c r="D15" s="1"/>
      <c r="E15" s="1"/>
      <c r="F15" s="1">
        <f>DAM!F15*0.01</f>
        <v>2.7431999999999999</v>
      </c>
      <c r="G15" s="5"/>
      <c r="H15" s="5"/>
      <c r="I15" s="2">
        <f>H15+MAX($G$7:$G$27)</f>
        <v>1.8669</v>
      </c>
      <c r="J15" s="2">
        <f>F14</f>
        <v>2.4384000000000001</v>
      </c>
      <c r="K15" s="2">
        <f>F15-J15</f>
        <v>0.30479999999999974</v>
      </c>
      <c r="L15" s="2">
        <f>M14</f>
        <v>-0.94519999999999993</v>
      </c>
      <c r="M15" s="2">
        <f>$L$4-I15</f>
        <v>-1.8469</v>
      </c>
      <c r="N15">
        <f>K15*(L15+M15)*0.5</f>
        <v>-0.42551603999999965</v>
      </c>
      <c r="Q15" s="2">
        <f>SQRT(K15^2+M15^2)</f>
        <v>1.8718821143437425</v>
      </c>
    </row>
    <row r="16" spans="2:18" x14ac:dyDescent="0.25">
      <c r="B16" s="1">
        <f>B15+1</f>
        <v>10</v>
      </c>
      <c r="C16" s="1">
        <v>3</v>
      </c>
      <c r="D16" s="1">
        <v>4.5</v>
      </c>
      <c r="E16" s="1"/>
      <c r="F16" s="1">
        <f>DAM!F16*0.01</f>
        <v>3.048</v>
      </c>
      <c r="G16" s="5">
        <f>DAM!G16*0.01</f>
        <v>1.0287000000000002</v>
      </c>
      <c r="H16" s="5">
        <f>DAM!H16*0.01</f>
        <v>-1.0287000000000002</v>
      </c>
      <c r="I16" s="2">
        <f>H16+MAX($G$7:$G$27)</f>
        <v>0.83819999999999983</v>
      </c>
      <c r="J16" s="2">
        <f>F15</f>
        <v>2.7431999999999999</v>
      </c>
      <c r="K16" s="2">
        <f>F16-J16</f>
        <v>0.30480000000000018</v>
      </c>
      <c r="L16" s="2">
        <f>M15</f>
        <v>-1.8469</v>
      </c>
      <c r="M16" s="2">
        <f>$L$4-I16</f>
        <v>-0.81819999999999982</v>
      </c>
      <c r="N16">
        <f>K16*(L16+M16)*0.5</f>
        <v>-0.4061612400000002</v>
      </c>
      <c r="Q16" s="2">
        <f>SQRT(K16^2+M16^2)</f>
        <v>0.8731290168125212</v>
      </c>
    </row>
    <row r="17" spans="1:17" x14ac:dyDescent="0.25">
      <c r="B17" s="1">
        <f>B16+1</f>
        <v>11</v>
      </c>
      <c r="C17" s="1"/>
      <c r="D17" s="1"/>
      <c r="E17" s="1"/>
      <c r="F17" s="1">
        <f>DAM!F17*0.01</f>
        <v>3.3528000000000002</v>
      </c>
      <c r="G17" s="5"/>
      <c r="H17" s="5"/>
      <c r="I17" s="2">
        <f>H17+MAX($G$7:$G$27)</f>
        <v>1.8669</v>
      </c>
      <c r="J17" s="2">
        <f>F16</f>
        <v>3.048</v>
      </c>
      <c r="K17" s="2">
        <f>F17-J17</f>
        <v>0.30480000000000018</v>
      </c>
      <c r="L17" s="2">
        <f>M16</f>
        <v>-0.81819999999999982</v>
      </c>
      <c r="M17" s="2">
        <f>$L$4-I17</f>
        <v>-1.8469</v>
      </c>
      <c r="N17">
        <f>K17*(L17+M17)*0.5</f>
        <v>-0.4061612400000002</v>
      </c>
      <c r="Q17" s="2">
        <f>SQRT(K17^2+M17^2)</f>
        <v>1.8718821143437425</v>
      </c>
    </row>
    <row r="18" spans="1:17" x14ac:dyDescent="0.25">
      <c r="B18" s="1">
        <f>B17+1</f>
        <v>12</v>
      </c>
      <c r="C18" s="1">
        <v>3</v>
      </c>
      <c r="D18" s="1">
        <v>11.25</v>
      </c>
      <c r="E18" s="1"/>
      <c r="F18" s="1">
        <f>DAM!F18*0.01</f>
        <v>3.6576</v>
      </c>
      <c r="G18" s="5">
        <f>DAM!G18*0.01</f>
        <v>1.2001500000000001</v>
      </c>
      <c r="H18" s="5">
        <f>DAM!H18*0.01</f>
        <v>-1.2001500000000001</v>
      </c>
      <c r="I18" s="2">
        <f>H18+MAX($G$7:$G$27)</f>
        <v>0.66674999999999995</v>
      </c>
      <c r="J18" s="2">
        <f>F17</f>
        <v>3.3528000000000002</v>
      </c>
      <c r="K18" s="2">
        <f>F18-J18</f>
        <v>0.30479999999999974</v>
      </c>
      <c r="L18" s="2">
        <f>M17</f>
        <v>-1.8469</v>
      </c>
      <c r="M18" s="2">
        <f>$L$4-I18</f>
        <v>-0.64674999999999994</v>
      </c>
      <c r="N18">
        <f>K18*(L18+M18)*0.5</f>
        <v>-0.38003225999999962</v>
      </c>
      <c r="Q18" s="2">
        <f>SQRT(K18^2+M18^2)</f>
        <v>0.71497454674974248</v>
      </c>
    </row>
    <row r="19" spans="1:17" x14ac:dyDescent="0.25">
      <c r="B19" s="1">
        <f>B18+1</f>
        <v>13</v>
      </c>
      <c r="C19" s="1"/>
      <c r="D19" s="1"/>
      <c r="E19" s="1"/>
      <c r="F19" s="1">
        <f>DAM!F19*0.01</f>
        <v>3.9624000000000001</v>
      </c>
      <c r="G19" s="5"/>
      <c r="H19" s="5"/>
      <c r="I19" s="2">
        <f>H19+MAX($G$7:$G$27)</f>
        <v>1.8669</v>
      </c>
      <c r="J19" s="2">
        <f>F18</f>
        <v>3.6576</v>
      </c>
      <c r="K19" s="2">
        <f>F19-J19</f>
        <v>0.30480000000000018</v>
      </c>
      <c r="L19" s="2">
        <f>M18</f>
        <v>-0.64674999999999994</v>
      </c>
      <c r="M19" s="2">
        <f>$L$4-I19</f>
        <v>-1.8469</v>
      </c>
      <c r="N19">
        <f>K19*(L19+M19)*0.5</f>
        <v>-0.38003226000000018</v>
      </c>
      <c r="Q19" s="2">
        <f>SQRT(K19^2+M19^2)</f>
        <v>1.8718821143437425</v>
      </c>
    </row>
    <row r="20" spans="1:17" x14ac:dyDescent="0.25">
      <c r="B20" s="1">
        <f>B19+1</f>
        <v>14</v>
      </c>
      <c r="C20" s="1">
        <v>4</v>
      </c>
      <c r="D20" s="1">
        <v>5.25</v>
      </c>
      <c r="E20" s="1"/>
      <c r="F20" s="1">
        <f>DAM!F20*0.01</f>
        <v>4.2672000000000008</v>
      </c>
      <c r="G20" s="5">
        <f>DAM!G20*0.01</f>
        <v>1.3525499999999999</v>
      </c>
      <c r="H20" s="5">
        <f>DAM!H20*0.01</f>
        <v>-1.3525499999999999</v>
      </c>
      <c r="I20" s="2">
        <f>H20+MAX($G$7:$G$27)</f>
        <v>0.51435000000000008</v>
      </c>
      <c r="J20" s="2">
        <f>F19</f>
        <v>3.9624000000000001</v>
      </c>
      <c r="K20" s="2">
        <f>F20-J20</f>
        <v>0.30480000000000063</v>
      </c>
      <c r="L20" s="2">
        <f>M19</f>
        <v>-1.8469</v>
      </c>
      <c r="M20" s="2">
        <f>$L$4-I20</f>
        <v>-0.49435000000000007</v>
      </c>
      <c r="N20">
        <f>K20*(L20+M20)*0.5</f>
        <v>-0.35680650000000075</v>
      </c>
      <c r="Q20" s="2">
        <f>SQRT(K20^2+M20^2)</f>
        <v>0.58076239762918569</v>
      </c>
    </row>
    <row r="21" spans="1:17" x14ac:dyDescent="0.25">
      <c r="B21" s="1">
        <f>B20+1</f>
        <v>15</v>
      </c>
      <c r="C21" s="1">
        <v>4</v>
      </c>
      <c r="D21" s="1">
        <v>7.5</v>
      </c>
      <c r="E21" s="1"/>
      <c r="F21" s="1">
        <f>DAM!F21*0.01</f>
        <v>4.5720000000000001</v>
      </c>
      <c r="G21" s="5">
        <f>DAM!G21*0.01</f>
        <v>1.4097</v>
      </c>
      <c r="H21" s="5">
        <f>DAM!H21*0.01</f>
        <v>-1.4097</v>
      </c>
      <c r="I21" s="2">
        <f>H21+MAX($G$7:$G$27)</f>
        <v>0.45720000000000005</v>
      </c>
      <c r="J21" s="2">
        <f>F20</f>
        <v>4.2672000000000008</v>
      </c>
      <c r="K21" s="2">
        <f>F21-J21</f>
        <v>0.30479999999999929</v>
      </c>
      <c r="L21" s="2">
        <f>M20</f>
        <v>-0.49435000000000007</v>
      </c>
      <c r="M21" s="2">
        <f>$L$4-I21</f>
        <v>-0.43720000000000003</v>
      </c>
      <c r="N21">
        <f>K21*(L21+M21)*0.5</f>
        <v>-0.14196821999999967</v>
      </c>
      <c r="Q21" s="2">
        <f>SQRT(K21^2+M21^2)</f>
        <v>0.53296048634021609</v>
      </c>
    </row>
    <row r="22" spans="1:17" x14ac:dyDescent="0.25">
      <c r="B22" s="1">
        <f>B21+1</f>
        <v>16</v>
      </c>
      <c r="C22" s="1">
        <v>6</v>
      </c>
      <c r="D22" s="1">
        <v>1.25</v>
      </c>
      <c r="E22" s="1"/>
      <c r="F22" s="1">
        <f>F21</f>
        <v>4.5720000000000001</v>
      </c>
      <c r="G22" s="5">
        <f>DAM!G22*0.01</f>
        <v>1.8605500000000001</v>
      </c>
      <c r="H22" s="5">
        <f>DAM!H22*0.01</f>
        <v>-1.8605500000000001</v>
      </c>
      <c r="I22" s="2">
        <f>H22+MAX($G$7:$G$27)</f>
        <v>6.3499999999998558E-3</v>
      </c>
      <c r="J22" s="2">
        <f>F21</f>
        <v>4.5720000000000001</v>
      </c>
      <c r="K22" s="2">
        <f>F22-J22</f>
        <v>0</v>
      </c>
      <c r="L22" s="2">
        <f>M21</f>
        <v>-0.43720000000000003</v>
      </c>
      <c r="M22" s="2">
        <f>$L$4-I22</f>
        <v>1.3650000000000145E-2</v>
      </c>
      <c r="N22">
        <f>K22*(L22+M22)*0.5</f>
        <v>0</v>
      </c>
      <c r="Q22" s="2">
        <f>SQRT(K22^2+M22^2)</f>
        <v>1.3650000000000145E-2</v>
      </c>
    </row>
    <row r="23" spans="1:17" x14ac:dyDescent="0.25">
      <c r="B23" s="1">
        <f>B22+1</f>
        <v>17</v>
      </c>
      <c r="C23" s="1"/>
      <c r="D23" s="1"/>
      <c r="E23" s="1"/>
      <c r="F23" s="1">
        <f>DAM!F23*0.01</f>
        <v>5.1815999999999995</v>
      </c>
      <c r="G23" s="5"/>
      <c r="H23" s="5"/>
      <c r="I23" s="2">
        <f>H23+MAX($G$7:$G$27)</f>
        <v>1.8669</v>
      </c>
      <c r="J23" s="2">
        <f>F22</f>
        <v>4.5720000000000001</v>
      </c>
      <c r="K23" s="2">
        <f>F23-J23</f>
        <v>0.60959999999999948</v>
      </c>
      <c r="L23" s="2">
        <f>M22</f>
        <v>1.3650000000000145E-2</v>
      </c>
      <c r="M23" s="2">
        <f>$L$4-I23</f>
        <v>-1.8469</v>
      </c>
      <c r="N23">
        <f>K23*(L23+M23)*0.5</f>
        <v>-0.55877459999999946</v>
      </c>
      <c r="Q23" s="2">
        <f>SQRT(K23^2+M23^2)</f>
        <v>1.944904051617971</v>
      </c>
    </row>
    <row r="24" spans="1:17" x14ac:dyDescent="0.25">
      <c r="A24" t="s">
        <v>1</v>
      </c>
      <c r="B24" s="1">
        <f>B23+1</f>
        <v>18</v>
      </c>
      <c r="C24" s="1">
        <v>6</v>
      </c>
      <c r="D24" s="1">
        <v>1.25</v>
      </c>
      <c r="E24" s="1"/>
      <c r="F24" s="1">
        <f>DAM!F24*0.01</f>
        <v>5.4863999999999997</v>
      </c>
      <c r="G24" s="5">
        <f>DAM!G24*0.01</f>
        <v>1.8605500000000001</v>
      </c>
      <c r="H24" s="5">
        <f>DAM!H24*0.01</f>
        <v>-1.8605500000000001</v>
      </c>
      <c r="I24" s="2">
        <f>H24+MAX($G$7:$G$27)</f>
        <v>6.3499999999998558E-3</v>
      </c>
      <c r="J24" s="2">
        <f>F23</f>
        <v>5.1815999999999995</v>
      </c>
      <c r="K24" s="2">
        <f>F24-J24</f>
        <v>0.30480000000000018</v>
      </c>
      <c r="L24" s="2">
        <f>M23</f>
        <v>-1.8469</v>
      </c>
      <c r="M24" s="2">
        <f>$L$4-I24</f>
        <v>1.3650000000000145E-2</v>
      </c>
      <c r="N24">
        <f>K24*(L24+M24)*0.5</f>
        <v>-0.27938730000000012</v>
      </c>
      <c r="Q24" s="2">
        <f>SQRT(K24^2+M24^2)</f>
        <v>0.30510549405082849</v>
      </c>
    </row>
    <row r="25" spans="1:17" x14ac:dyDescent="0.25">
      <c r="B25" s="1">
        <f>B24+1</f>
        <v>19</v>
      </c>
      <c r="C25" s="1"/>
      <c r="D25" s="1"/>
      <c r="E25" s="1"/>
      <c r="F25" s="1">
        <f>DAM!F25*0.01</f>
        <v>5.7911999999999999</v>
      </c>
      <c r="G25" s="5"/>
      <c r="H25" s="5"/>
      <c r="I25" s="2">
        <f>H25+MAX($G$7:$G$27)</f>
        <v>1.8669</v>
      </c>
      <c r="J25" s="2">
        <f>F24</f>
        <v>5.4863999999999997</v>
      </c>
      <c r="K25" s="2">
        <f>F25-J25</f>
        <v>0.30480000000000018</v>
      </c>
      <c r="L25" s="2">
        <f>M24</f>
        <v>1.3650000000000145E-2</v>
      </c>
      <c r="M25" s="2">
        <f>$L$4-I25</f>
        <v>-1.8469</v>
      </c>
      <c r="N25">
        <f>K25*(L25+M25)*0.5</f>
        <v>-0.27938730000000012</v>
      </c>
      <c r="Q25" s="2">
        <f>SQRT(K25^2+M25^2)</f>
        <v>1.8718821143437425</v>
      </c>
    </row>
    <row r="26" spans="1:17" x14ac:dyDescent="0.25">
      <c r="A26" t="s">
        <v>0</v>
      </c>
      <c r="B26" s="1">
        <f>B25+1</f>
        <v>20</v>
      </c>
      <c r="C26" s="1">
        <v>6</v>
      </c>
      <c r="D26" s="1">
        <v>1.5</v>
      </c>
      <c r="E26" s="1"/>
      <c r="F26" s="1">
        <f>DAM!F26*0.01</f>
        <v>6.0960000000000001</v>
      </c>
      <c r="G26" s="5">
        <f>DAM!G26*0.01</f>
        <v>1.8669</v>
      </c>
      <c r="H26" s="5">
        <f>DAM!H26*0.01</f>
        <v>-1.8669</v>
      </c>
      <c r="I26" s="2">
        <f>H26+MAX($G$7:$G$27)</f>
        <v>0</v>
      </c>
      <c r="J26" s="2">
        <f>F25</f>
        <v>5.7911999999999999</v>
      </c>
      <c r="K26" s="2">
        <f>F26-J26</f>
        <v>0.30480000000000018</v>
      </c>
      <c r="L26" s="2">
        <f>M25</f>
        <v>-1.8469</v>
      </c>
      <c r="M26" s="2">
        <f>$L$4-I26</f>
        <v>0.02</v>
      </c>
      <c r="N26">
        <f>K26*(L26+M26)*0.5</f>
        <v>-0.27841956000000018</v>
      </c>
      <c r="Q26" s="2">
        <f>SQRT(K26^2+M26^2)</f>
        <v>0.30545546320208466</v>
      </c>
    </row>
    <row r="27" spans="1:17" x14ac:dyDescent="0.25">
      <c r="B27" s="1">
        <f>B26+1</f>
        <v>21</v>
      </c>
      <c r="C27" s="1"/>
      <c r="D27" s="1"/>
      <c r="E27" s="1"/>
      <c r="F27" s="1">
        <f>DAM!F27*0.01</f>
        <v>6.4008000000000003</v>
      </c>
      <c r="G27" s="5"/>
      <c r="H27" s="5"/>
      <c r="I27" s="2">
        <f>H27+MAX($G$7:$G$27)</f>
        <v>1.8669</v>
      </c>
      <c r="J27" s="2">
        <f>F26</f>
        <v>6.0960000000000001</v>
      </c>
      <c r="K27" s="2">
        <f>F27-J27</f>
        <v>0.30480000000000018</v>
      </c>
      <c r="L27" s="2">
        <f>M26</f>
        <v>0.02</v>
      </c>
      <c r="M27" s="2">
        <f>$L$4-I27</f>
        <v>-1.8469</v>
      </c>
      <c r="N27">
        <f>K27*(L27+M27)*0.5</f>
        <v>-0.27841956000000018</v>
      </c>
      <c r="Q27" s="2">
        <f>SQRT(K27^2+M27^2)</f>
        <v>1.8718821143437425</v>
      </c>
    </row>
    <row r="28" spans="1:17" x14ac:dyDescent="0.25">
      <c r="B28" s="1">
        <f>B27+1</f>
        <v>22</v>
      </c>
      <c r="C28" s="1">
        <v>6</v>
      </c>
      <c r="D28" s="1">
        <v>1.5</v>
      </c>
      <c r="E28" s="1"/>
      <c r="F28" s="1">
        <f>DAM!F28*0.01</f>
        <v>6.7056000000000004</v>
      </c>
      <c r="G28" s="5">
        <f>DAM!G28*0.01</f>
        <v>1.8669</v>
      </c>
      <c r="H28" s="5">
        <f>DAM!H28*0.01</f>
        <v>-1.8669</v>
      </c>
      <c r="I28" s="2">
        <f>H28+MAX($G$7:$G$27)</f>
        <v>0</v>
      </c>
      <c r="J28" s="2">
        <f>F27</f>
        <v>6.4008000000000003</v>
      </c>
      <c r="K28" s="2">
        <f>F28-J28</f>
        <v>0.30480000000000018</v>
      </c>
      <c r="L28" s="2">
        <f>M27</f>
        <v>-1.8469</v>
      </c>
      <c r="M28" s="2">
        <f>$L$4-I28</f>
        <v>0.02</v>
      </c>
      <c r="N28">
        <f>K28*(L28+M28)*0.5</f>
        <v>-0.27841956000000018</v>
      </c>
      <c r="Q28" s="2">
        <f>SQRT(K28^2+M28^2)</f>
        <v>0.30545546320208466</v>
      </c>
    </row>
    <row r="29" spans="1:17" x14ac:dyDescent="0.25">
      <c r="B29" s="1">
        <f>B28+1</f>
        <v>23</v>
      </c>
      <c r="C29" s="1"/>
      <c r="D29" s="1"/>
      <c r="E29" s="1"/>
      <c r="F29" s="1">
        <f>DAM!F29*0.01</f>
        <v>7.0103999999999997</v>
      </c>
      <c r="G29" s="5"/>
      <c r="H29" s="5"/>
      <c r="I29" s="2">
        <f>H29+MAX($G$7:$G$27)</f>
        <v>1.8669</v>
      </c>
      <c r="J29" s="2">
        <f>F28</f>
        <v>6.7056000000000004</v>
      </c>
      <c r="K29" s="2">
        <f>F29-J29</f>
        <v>0.30479999999999929</v>
      </c>
      <c r="L29" s="2">
        <f>M28</f>
        <v>0.02</v>
      </c>
      <c r="M29" s="2">
        <f>$L$4-I29</f>
        <v>-1.8469</v>
      </c>
      <c r="N29">
        <f>K29*(L29+M29)*0.5</f>
        <v>-0.27841955999999934</v>
      </c>
      <c r="Q29" s="2">
        <f>SQRT(K29^2+M29^2)</f>
        <v>1.8718821143437423</v>
      </c>
    </row>
    <row r="30" spans="1:17" x14ac:dyDescent="0.25">
      <c r="B30" s="1">
        <f>B29+1</f>
        <v>24</v>
      </c>
      <c r="C30" s="1">
        <v>6</v>
      </c>
      <c r="D30" s="1">
        <v>1.25</v>
      </c>
      <c r="E30" s="1"/>
      <c r="F30" s="1">
        <f>F31</f>
        <v>7.62</v>
      </c>
      <c r="G30" s="5">
        <f>DAM!G30*0.01</f>
        <v>1.8605500000000001</v>
      </c>
      <c r="H30" s="5">
        <f>DAM!H30*0.01</f>
        <v>-1.8605500000000001</v>
      </c>
      <c r="I30" s="2">
        <f>H30+MAX($G$7:$G$27)</f>
        <v>6.3499999999998558E-3</v>
      </c>
      <c r="J30" s="2">
        <f>F29</f>
        <v>7.0103999999999997</v>
      </c>
      <c r="K30" s="2">
        <f>F30-J30</f>
        <v>0.60960000000000036</v>
      </c>
      <c r="L30" s="2">
        <f>M29</f>
        <v>-1.8469</v>
      </c>
      <c r="M30" s="2">
        <f>$L$4-I30</f>
        <v>1.3650000000000145E-2</v>
      </c>
      <c r="N30">
        <f>K30*(L30+M30)*0.5</f>
        <v>-0.55877460000000023</v>
      </c>
      <c r="Q30" s="2">
        <f>SQRT(K30^2+M30^2)</f>
        <v>0.60975280442159552</v>
      </c>
    </row>
    <row r="31" spans="1:17" x14ac:dyDescent="0.25">
      <c r="B31" s="1">
        <f>B30+1</f>
        <v>25</v>
      </c>
      <c r="C31" s="1">
        <v>4</v>
      </c>
      <c r="D31" s="1">
        <v>8</v>
      </c>
      <c r="E31" s="1"/>
      <c r="F31" s="1">
        <f>DAM!F31*0.01</f>
        <v>7.62</v>
      </c>
      <c r="G31" s="5">
        <f>DAM!G31*0.01</f>
        <v>1.4224000000000001</v>
      </c>
      <c r="H31" s="5">
        <f>DAM!H31*0.01</f>
        <v>-1.4224000000000001</v>
      </c>
      <c r="I31" s="2">
        <f>H31+MAX($G$7:$G$27)</f>
        <v>0.4444999999999999</v>
      </c>
      <c r="J31" s="2">
        <f>F30</f>
        <v>7.62</v>
      </c>
      <c r="K31" s="2">
        <f>F31-J31</f>
        <v>0</v>
      </c>
      <c r="L31" s="2">
        <f>M30</f>
        <v>1.3650000000000145E-2</v>
      </c>
      <c r="M31" s="2">
        <f>$L$4-I31</f>
        <v>-0.42449999999999988</v>
      </c>
      <c r="N31">
        <f>K31*(L31+M31)*0.5</f>
        <v>0</v>
      </c>
      <c r="Q31" s="2">
        <f>SQRT(K31^2+M31^2)</f>
        <v>0.42449999999999988</v>
      </c>
    </row>
    <row r="32" spans="1:17" x14ac:dyDescent="0.25">
      <c r="B32" s="1">
        <f>B31+1</f>
        <v>26</v>
      </c>
      <c r="C32" s="1">
        <v>4</v>
      </c>
      <c r="D32" s="1">
        <v>4.5</v>
      </c>
      <c r="E32" s="1"/>
      <c r="F32" s="1">
        <f>DAM!F32*0.01</f>
        <v>7.9248000000000003</v>
      </c>
      <c r="G32" s="5">
        <f>DAM!G32*0.01</f>
        <v>1.3334999999999999</v>
      </c>
      <c r="H32" s="5">
        <f>DAM!H32*0.01</f>
        <v>-1.3334999999999999</v>
      </c>
      <c r="I32" s="2">
        <f>H32+MAX($G$7:$G$27)</f>
        <v>0.5334000000000001</v>
      </c>
      <c r="J32" s="2">
        <f>F31</f>
        <v>7.62</v>
      </c>
      <c r="K32" s="2">
        <f>F32-J32</f>
        <v>0.30480000000000018</v>
      </c>
      <c r="L32" s="2">
        <f>M31</f>
        <v>-0.42449999999999988</v>
      </c>
      <c r="M32" s="2">
        <f>$L$4-I32</f>
        <v>-0.51340000000000008</v>
      </c>
      <c r="N32">
        <f>K32*(L32+M32)*0.5</f>
        <v>-0.14293596000000008</v>
      </c>
      <c r="Q32" s="2">
        <f>SQRT(K32^2+M32^2)</f>
        <v>0.59706163835905601</v>
      </c>
    </row>
    <row r="33" spans="2:17" x14ac:dyDescent="0.25">
      <c r="B33" s="1">
        <f>B32+1</f>
        <v>27</v>
      </c>
      <c r="C33" s="1">
        <v>4</v>
      </c>
      <c r="D33" s="1">
        <v>2</v>
      </c>
      <c r="E33" s="1"/>
      <c r="F33" s="1">
        <f>DAM!F33*0.01</f>
        <v>8.2296000000000014</v>
      </c>
      <c r="G33" s="5">
        <f>DAM!G33*0.01</f>
        <v>1.27</v>
      </c>
      <c r="H33" s="5">
        <f>DAM!H33*0.01</f>
        <v>-1.27</v>
      </c>
      <c r="I33" s="2">
        <f>H33+MAX($G$7:$G$27)</f>
        <v>0.59689999999999999</v>
      </c>
      <c r="J33" s="2">
        <f>F32</f>
        <v>7.9248000000000003</v>
      </c>
      <c r="K33" s="2">
        <f>F33-J33</f>
        <v>0.30480000000000107</v>
      </c>
      <c r="L33" s="2">
        <f>M32</f>
        <v>-0.51340000000000008</v>
      </c>
      <c r="M33" s="2">
        <f>$L$4-I33</f>
        <v>-0.57689999999999997</v>
      </c>
      <c r="N33">
        <f>K33*(L33+M33)*0.5</f>
        <v>-0.1661617200000006</v>
      </c>
      <c r="Q33" s="2">
        <f>SQRT(K33^2+M33^2)</f>
        <v>0.65246965446678107</v>
      </c>
    </row>
    <row r="34" spans="2:17" x14ac:dyDescent="0.25">
      <c r="B34" s="1">
        <f>B33+1</f>
        <v>28</v>
      </c>
      <c r="C34" s="1">
        <v>3</v>
      </c>
      <c r="D34" s="1">
        <v>10</v>
      </c>
      <c r="E34" s="1"/>
      <c r="F34" s="1">
        <f>DAM!F34*0.01</f>
        <v>8.5344000000000015</v>
      </c>
      <c r="G34" s="5">
        <f>DAM!G34*0.01</f>
        <v>1.1684000000000001</v>
      </c>
      <c r="H34" s="5">
        <f>DAM!H34*0.01</f>
        <v>-1.1684000000000001</v>
      </c>
      <c r="I34" s="2">
        <f>H34+MAX($G$7:$G$27)</f>
        <v>0.6984999999999999</v>
      </c>
      <c r="J34" s="2">
        <f>F33</f>
        <v>8.2296000000000014</v>
      </c>
      <c r="K34" s="2">
        <f>F34-J34</f>
        <v>0.30480000000000018</v>
      </c>
      <c r="L34" s="2">
        <f>M33</f>
        <v>-0.57689999999999997</v>
      </c>
      <c r="M34" s="2">
        <f>$L$4-I34</f>
        <v>-0.67849999999999988</v>
      </c>
      <c r="N34">
        <f>K34*(L34+M34)*0.5</f>
        <v>-0.1913229600000001</v>
      </c>
      <c r="Q34" s="2">
        <f>SQRT(K34^2+M34^2)</f>
        <v>0.74381804898778847</v>
      </c>
    </row>
    <row r="35" spans="2:17" x14ac:dyDescent="0.25">
      <c r="B35" s="1">
        <f>B34+1</f>
        <v>29</v>
      </c>
      <c r="C35" s="1">
        <v>3</v>
      </c>
      <c r="D35" s="1">
        <v>4</v>
      </c>
      <c r="E35" s="1"/>
      <c r="F35" s="1">
        <f>DAM!F35*0.01</f>
        <v>8.8391999999999999</v>
      </c>
      <c r="G35" s="5">
        <f>DAM!G35*0.01</f>
        <v>1.016</v>
      </c>
      <c r="H35" s="5">
        <f>DAM!H35*0.01</f>
        <v>-1.016</v>
      </c>
      <c r="I35" s="2">
        <f>H35+MAX($G$7:$G$27)</f>
        <v>0.85089999999999999</v>
      </c>
      <c r="J35" s="2">
        <f>F34</f>
        <v>8.5344000000000015</v>
      </c>
      <c r="K35" s="2">
        <f>F35-J35</f>
        <v>0.30479999999999841</v>
      </c>
      <c r="L35" s="2">
        <f>M34</f>
        <v>-0.67849999999999988</v>
      </c>
      <c r="M35" s="2">
        <f>$L$4-I35</f>
        <v>-0.83089999999999997</v>
      </c>
      <c r="N35">
        <f>K35*(L35+M35)*0.5</f>
        <v>-0.23003255999999878</v>
      </c>
      <c r="Q35" s="2">
        <f>SQRT(K35^2+M35^2)</f>
        <v>0.88504115723507404</v>
      </c>
    </row>
    <row r="36" spans="2:17" x14ac:dyDescent="0.25">
      <c r="B36" s="1">
        <f>B35+1</f>
        <v>30</v>
      </c>
      <c r="C36" s="1">
        <v>3</v>
      </c>
      <c r="D36" s="1">
        <v>3.25</v>
      </c>
      <c r="E36" s="1"/>
      <c r="F36" s="1">
        <f>DAM!F36*0.01</f>
        <v>9.1440000000000001</v>
      </c>
      <c r="G36" s="5">
        <f>DAM!G36*0.01</f>
        <v>0.99695000000000011</v>
      </c>
      <c r="H36" s="5">
        <f>DAM!H36*0.01</f>
        <v>-0.99695000000000011</v>
      </c>
      <c r="I36" s="2">
        <f>H36+MAX($G$7:$G$27)</f>
        <v>0.86994999999999989</v>
      </c>
      <c r="J36" s="2">
        <f>F35</f>
        <v>8.8391999999999999</v>
      </c>
      <c r="K36" s="2">
        <f>F36-J36</f>
        <v>0.30480000000000018</v>
      </c>
      <c r="L36" s="2">
        <f>M35</f>
        <v>-0.83089999999999997</v>
      </c>
      <c r="M36" s="2">
        <f>$L$4-I36</f>
        <v>-0.84994999999999987</v>
      </c>
      <c r="N36">
        <f>K36*(L36+M36)*0.5</f>
        <v>-0.25616154000000013</v>
      </c>
      <c r="Q36" s="2">
        <f>SQRT(K36^2+M36^2)</f>
        <v>0.90294963453118471</v>
      </c>
    </row>
    <row r="37" spans="2:17" x14ac:dyDescent="0.25">
      <c r="B37" s="1">
        <f>B36+1</f>
        <v>31</v>
      </c>
      <c r="C37" s="1">
        <v>3</v>
      </c>
      <c r="D37" s="1">
        <v>1.5</v>
      </c>
      <c r="E37" s="1"/>
      <c r="F37" s="1">
        <f>DAM!F37*0.01</f>
        <v>9.4488000000000003</v>
      </c>
      <c r="G37" s="5">
        <f>DAM!G37*0.01</f>
        <v>0.95250000000000001</v>
      </c>
      <c r="H37" s="5">
        <f>DAM!H37*0.01</f>
        <v>-0.95250000000000001</v>
      </c>
      <c r="I37" s="2">
        <f>H37+MAX($G$7:$G$27)</f>
        <v>0.91439999999999999</v>
      </c>
      <c r="J37" s="2">
        <f>F36</f>
        <v>9.1440000000000001</v>
      </c>
      <c r="K37" s="2">
        <f>F37-J37</f>
        <v>0.30480000000000018</v>
      </c>
      <c r="L37" s="2">
        <f>M36</f>
        <v>-0.84994999999999987</v>
      </c>
      <c r="M37" s="2">
        <f>$L$4-I37</f>
        <v>-0.89439999999999997</v>
      </c>
      <c r="N37">
        <f>K37*(L37+M37)*0.5</f>
        <v>-0.26583894000000013</v>
      </c>
      <c r="Q37" s="2">
        <f>SQRT(K37^2+M37^2)</f>
        <v>0.94490973113837717</v>
      </c>
    </row>
    <row r="38" spans="2:17" x14ac:dyDescent="0.25">
      <c r="B38" s="1">
        <f>B37+1</f>
        <v>32</v>
      </c>
      <c r="C38" s="1">
        <v>2</v>
      </c>
      <c r="D38" s="1">
        <v>9.75</v>
      </c>
      <c r="E38" s="1"/>
      <c r="F38" s="1">
        <f>DAM!F38*0.01</f>
        <v>9.7536000000000005</v>
      </c>
      <c r="G38" s="5">
        <f>DAM!G38*0.01</f>
        <v>0.85724999999999996</v>
      </c>
      <c r="H38" s="5">
        <f>DAM!H38*0.01</f>
        <v>-0.85724999999999996</v>
      </c>
      <c r="I38" s="2">
        <f>H38+MAX($G$7:$G$27)</f>
        <v>1.0096500000000002</v>
      </c>
      <c r="J38" s="2">
        <f>F37</f>
        <v>9.4488000000000003</v>
      </c>
      <c r="K38" s="2">
        <f>F38-J38</f>
        <v>0.30480000000000018</v>
      </c>
      <c r="L38" s="2">
        <f>M37</f>
        <v>-0.89439999999999997</v>
      </c>
      <c r="M38" s="2">
        <f>$L$4-I38</f>
        <v>-0.98965000000000014</v>
      </c>
      <c r="N38">
        <f>K38*(L38+M38)*0.5</f>
        <v>-0.28712922000000018</v>
      </c>
      <c r="Q38" s="2">
        <f>SQRT(K38^2+M38^2)</f>
        <v>1.035524100395544</v>
      </c>
    </row>
    <row r="39" spans="2:17" x14ac:dyDescent="0.25">
      <c r="B39" s="1">
        <f>B38+1</f>
        <v>33</v>
      </c>
      <c r="C39" s="1">
        <v>2</v>
      </c>
      <c r="D39" s="1">
        <v>8.5</v>
      </c>
      <c r="E39" s="1"/>
      <c r="F39" s="1">
        <f>DAM!F39*0.01</f>
        <v>10.058400000000001</v>
      </c>
      <c r="G39" s="5">
        <f>DAM!G39*0.01</f>
        <v>0.82550000000000001</v>
      </c>
      <c r="H39" s="5">
        <f>DAM!H39*0.01</f>
        <v>-0.82550000000000001</v>
      </c>
      <c r="I39" s="2">
        <f>H39+MAX($G$7:$G$27)</f>
        <v>1.0413999999999999</v>
      </c>
      <c r="J39" s="2">
        <f>F38</f>
        <v>9.7536000000000005</v>
      </c>
      <c r="K39" s="2">
        <f>F39-J39</f>
        <v>0.30480000000000018</v>
      </c>
      <c r="L39" s="2">
        <f>M38</f>
        <v>-0.98965000000000014</v>
      </c>
      <c r="M39" s="2">
        <f>$L$4-I39</f>
        <v>-1.0213999999999999</v>
      </c>
      <c r="N39">
        <f>K39*(L39+M39)*0.5</f>
        <v>-0.30648402000000019</v>
      </c>
      <c r="Q39" s="2">
        <f>SQRT(K39^2+M39^2)</f>
        <v>1.0659085326612223</v>
      </c>
    </row>
    <row r="40" spans="2:17" x14ac:dyDescent="0.25">
      <c r="B40">
        <v>33</v>
      </c>
      <c r="F40" s="1">
        <f>DAM!F40*0.01</f>
        <v>10.058400000000001</v>
      </c>
      <c r="G40" s="5">
        <f>DAM!G40*0.01</f>
        <v>0</v>
      </c>
      <c r="H40" s="5">
        <f>DAM!H40*0.01</f>
        <v>0</v>
      </c>
    </row>
  </sheetData>
  <conditionalFormatting sqref="L7:M3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</vt:lpstr>
      <vt:lpstr>DAM_m</vt:lpstr>
      <vt:lpstr>DAM_m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2014-12-22T19:09:10Z</dcterms:created>
  <dcterms:modified xsi:type="dcterms:W3CDTF">2014-12-22T19:09:48Z</dcterms:modified>
</cp:coreProperties>
</file>