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Cross Section Surveys\"/>
    </mc:Choice>
  </mc:AlternateContent>
  <bookViews>
    <workbookView xWindow="0" yWindow="0" windowWidth="20490" windowHeight="7755" activeTab="1"/>
  </bookViews>
  <sheets>
    <sheet name="LBJ" sheetId="1" r:id="rId1"/>
    <sheet name="LBJ_m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I6" i="2" l="1"/>
  <c r="M6" i="2"/>
  <c r="N6" i="2" s="1"/>
  <c r="J7" i="2"/>
  <c r="J6" i="2"/>
  <c r="P5" i="2"/>
  <c r="M8" i="2"/>
  <c r="L9" i="2" s="1"/>
  <c r="M9" i="2"/>
  <c r="L10" i="2" s="1"/>
  <c r="M10" i="2"/>
  <c r="L11" i="2" s="1"/>
  <c r="M11" i="2"/>
  <c r="L12" i="2" s="1"/>
  <c r="M12" i="2"/>
  <c r="L13" i="2" s="1"/>
  <c r="M13" i="2"/>
  <c r="L14" i="2" s="1"/>
  <c r="M14" i="2"/>
  <c r="L15" i="2" s="1"/>
  <c r="M15" i="2"/>
  <c r="L16" i="2" s="1"/>
  <c r="M16" i="2"/>
  <c r="L17" i="2" s="1"/>
  <c r="M17" i="2"/>
  <c r="L18" i="2" s="1"/>
  <c r="M18" i="2"/>
  <c r="L19" i="2" s="1"/>
  <c r="M19" i="2"/>
  <c r="L20" i="2" s="1"/>
  <c r="M20" i="2"/>
  <c r="L21" i="2" s="1"/>
  <c r="M21" i="2"/>
  <c r="L22" i="2" s="1"/>
  <c r="M22" i="2"/>
  <c r="L23" i="2" s="1"/>
  <c r="M23" i="2"/>
  <c r="L24" i="2" s="1"/>
  <c r="M24" i="2"/>
  <c r="L25" i="2" s="1"/>
  <c r="M25" i="2"/>
  <c r="L26" i="2" s="1"/>
  <c r="M26" i="2"/>
  <c r="Q26" i="2" s="1"/>
  <c r="M7" i="2"/>
  <c r="Q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K6" i="2"/>
  <c r="J8" i="2"/>
  <c r="I7" i="2"/>
  <c r="I8" i="2"/>
  <c r="F26" i="2"/>
  <c r="G26" i="2"/>
  <c r="H26" i="2" s="1"/>
  <c r="F6" i="2"/>
  <c r="G6" i="2"/>
  <c r="H6" i="2" s="1"/>
  <c r="G25" i="2"/>
  <c r="H25" i="2" s="1"/>
  <c r="N26" i="2" l="1"/>
  <c r="N22" i="2"/>
  <c r="N18" i="2"/>
  <c r="N14" i="2"/>
  <c r="Q22" i="2"/>
  <c r="Q10" i="2"/>
  <c r="N10" i="2"/>
  <c r="Q11" i="2"/>
  <c r="Q16" i="2"/>
  <c r="Q24" i="2"/>
  <c r="Q19" i="2"/>
  <c r="Q14" i="2"/>
  <c r="Q8" i="2"/>
  <c r="Q20" i="2"/>
  <c r="Q15" i="2"/>
  <c r="Q23" i="2"/>
  <c r="Q18" i="2"/>
  <c r="Q12" i="2"/>
  <c r="N25" i="2"/>
  <c r="N21" i="2"/>
  <c r="N17" i="2"/>
  <c r="N13" i="2"/>
  <c r="N9" i="2"/>
  <c r="N24" i="2"/>
  <c r="N20" i="2"/>
  <c r="N16" i="2"/>
  <c r="N12" i="2"/>
  <c r="L7" i="2"/>
  <c r="N7" i="2" s="1"/>
  <c r="L8" i="2"/>
  <c r="N8" i="2" s="1"/>
  <c r="N23" i="2"/>
  <c r="N19" i="2"/>
  <c r="N15" i="2"/>
  <c r="N11" i="2"/>
  <c r="Q25" i="2"/>
  <c r="Q21" i="2"/>
  <c r="Q17" i="2"/>
  <c r="Q13" i="2"/>
  <c r="Q9" i="2"/>
  <c r="F25" i="2"/>
  <c r="J26" i="2" s="1"/>
  <c r="F7" i="2"/>
  <c r="G7" i="2"/>
  <c r="H7" i="2" s="1"/>
  <c r="G8" i="2"/>
  <c r="H8" i="2" s="1"/>
  <c r="G9" i="2"/>
  <c r="H9" i="2" s="1"/>
  <c r="G10" i="2"/>
  <c r="H10" i="2" s="1"/>
  <c r="I10" i="2" s="1"/>
  <c r="G11" i="2"/>
  <c r="H11" i="2" s="1"/>
  <c r="G12" i="2"/>
  <c r="H12" i="2" s="1"/>
  <c r="G13" i="2"/>
  <c r="H13" i="2" s="1"/>
  <c r="G14" i="2"/>
  <c r="H14" i="2" s="1"/>
  <c r="G15" i="2"/>
  <c r="H15" i="2" s="1"/>
  <c r="I15" i="2" s="1"/>
  <c r="G16" i="2"/>
  <c r="H16" i="2" s="1"/>
  <c r="G17" i="2"/>
  <c r="H17" i="2" s="1"/>
  <c r="G18" i="2"/>
  <c r="H18" i="2"/>
  <c r="I18" i="2" s="1"/>
  <c r="G19" i="2"/>
  <c r="H19" i="2" s="1"/>
  <c r="G20" i="2"/>
  <c r="H20" i="2" s="1"/>
  <c r="G21" i="2"/>
  <c r="H21" i="2" s="1"/>
  <c r="G22" i="2"/>
  <c r="H22" i="2" s="1"/>
  <c r="I22" i="2" s="1"/>
  <c r="F23" i="2"/>
  <c r="J24" i="2" s="1"/>
  <c r="G23" i="2"/>
  <c r="H23" i="2" s="1"/>
  <c r="G24" i="2"/>
  <c r="H24" i="2" s="1"/>
  <c r="B8" i="2"/>
  <c r="F8" i="2" s="1"/>
  <c r="J9" i="2" s="1"/>
  <c r="R5" i="2" l="1"/>
  <c r="I26" i="2"/>
  <c r="I24" i="2"/>
  <c r="I21" i="2"/>
  <c r="I14" i="2"/>
  <c r="I23" i="2"/>
  <c r="I20" i="2"/>
  <c r="I17" i="2"/>
  <c r="I13" i="2"/>
  <c r="I25" i="2"/>
  <c r="I11" i="2"/>
  <c r="I19" i="2"/>
  <c r="I16" i="2"/>
  <c r="I12" i="2"/>
  <c r="I9" i="2"/>
  <c r="B9" i="2"/>
  <c r="F9" i="2" s="1"/>
  <c r="J10" i="2" s="1"/>
  <c r="F25" i="1"/>
  <c r="G24" i="1"/>
  <c r="H24" i="1" s="1"/>
  <c r="G23" i="1"/>
  <c r="H23" i="1" s="1"/>
  <c r="F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B8" i="1"/>
  <c r="F8" i="1" s="1"/>
  <c r="G7" i="1"/>
  <c r="H7" i="1" s="1"/>
  <c r="F7" i="1"/>
  <c r="H6" i="1"/>
  <c r="G6" i="1"/>
  <c r="F6" i="1"/>
  <c r="B10" i="2" l="1"/>
  <c r="F10" i="2" s="1"/>
  <c r="J11" i="2" s="1"/>
  <c r="B9" i="1"/>
  <c r="B11" i="2" l="1"/>
  <c r="F11" i="2" s="1"/>
  <c r="J12" i="2" s="1"/>
  <c r="F9" i="1"/>
  <c r="B10" i="1"/>
  <c r="B12" i="2" l="1"/>
  <c r="F12" i="2" s="1"/>
  <c r="J13" i="2" s="1"/>
  <c r="F10" i="1"/>
  <c r="B11" i="1"/>
  <c r="B13" i="2" l="1"/>
  <c r="F13" i="2" s="1"/>
  <c r="J14" i="2" s="1"/>
  <c r="F11" i="1"/>
  <c r="B12" i="1"/>
  <c r="B14" i="2" l="1"/>
  <c r="F14" i="2" s="1"/>
  <c r="J15" i="2" s="1"/>
  <c r="F12" i="1"/>
  <c r="B13" i="1"/>
  <c r="B15" i="2" l="1"/>
  <c r="F15" i="2" s="1"/>
  <c r="J16" i="2" s="1"/>
  <c r="F13" i="1"/>
  <c r="B14" i="1"/>
  <c r="B16" i="2" l="1"/>
  <c r="F16" i="2" s="1"/>
  <c r="J17" i="2" s="1"/>
  <c r="F14" i="1"/>
  <c r="B15" i="1"/>
  <c r="B17" i="2" l="1"/>
  <c r="F17" i="2" s="1"/>
  <c r="J18" i="2" s="1"/>
  <c r="F15" i="1"/>
  <c r="B16" i="1"/>
  <c r="B18" i="2" l="1"/>
  <c r="F18" i="2" s="1"/>
  <c r="J19" i="2" s="1"/>
  <c r="F16" i="1"/>
  <c r="B17" i="1"/>
  <c r="B19" i="2" l="1"/>
  <c r="F19" i="2" s="1"/>
  <c r="J20" i="2" s="1"/>
  <c r="F17" i="1"/>
  <c r="B18" i="1"/>
  <c r="B20" i="2" l="1"/>
  <c r="F20" i="2" s="1"/>
  <c r="J21" i="2" s="1"/>
  <c r="F18" i="1"/>
  <c r="B19" i="1"/>
  <c r="B21" i="2" l="1"/>
  <c r="F21" i="2" s="1"/>
  <c r="J22" i="2" s="1"/>
  <c r="F19" i="1"/>
  <c r="B20" i="1"/>
  <c r="B22" i="2" l="1"/>
  <c r="F22" i="2" s="1"/>
  <c r="J23" i="2" s="1"/>
  <c r="F20" i="1"/>
  <c r="B21" i="1"/>
  <c r="B24" i="2" l="1"/>
  <c r="F24" i="2" s="1"/>
  <c r="J25" i="2" s="1"/>
  <c r="F21" i="1"/>
  <c r="B22" i="1"/>
  <c r="B24" i="1" l="1"/>
  <c r="F24" i="1" s="1"/>
  <c r="F22" i="1"/>
</calcChain>
</file>

<file path=xl/sharedStrings.xml><?xml version="1.0" encoding="utf-8"?>
<sst xmlns="http://schemas.openxmlformats.org/spreadsheetml/2006/main" count="41" uniqueCount="22">
  <si>
    <t>LBJ Bridge Cross Section</t>
  </si>
  <si>
    <t xml:space="preserve">Bankfull = 6'6" = </t>
  </si>
  <si>
    <t>Dist</t>
  </si>
  <si>
    <t>Rod Reading</t>
  </si>
  <si>
    <t>Depth</t>
  </si>
  <si>
    <t>ft</t>
  </si>
  <si>
    <t>in</t>
  </si>
  <si>
    <t>cm</t>
  </si>
  <si>
    <t>LWE</t>
  </si>
  <si>
    <t>RWE</t>
  </si>
  <si>
    <t>Wall</t>
  </si>
  <si>
    <t>m</t>
  </si>
  <si>
    <t>depth</t>
  </si>
  <si>
    <t>y</t>
  </si>
  <si>
    <t>dist_prev</t>
  </si>
  <si>
    <t>width</t>
  </si>
  <si>
    <t>stage</t>
  </si>
  <si>
    <t>a</t>
  </si>
  <si>
    <t>Area</t>
  </si>
  <si>
    <t>b</t>
  </si>
  <si>
    <t>Avg Area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</si>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</sst>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0" xfId="0" applyFont="1" applyFill="1" applyBorder="1"/>
    <xf numFmtId="166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LBJ!$H$5:$H$5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LBJ!$B$6:$B$24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</c:numCache>
            </c:numRef>
          </c:xVal>
          <c:yVal>
            <c:numRef>
              <c:f>LBJ!$H$6:$H$24</c:f>
              <c:numCache>
                <c:formatCode>0.0</c:formatCode>
                <c:ptCount val="19"/>
                <c:pt idx="0">
                  <c:v>-133.98500000000001</c:v>
                </c:pt>
                <c:pt idx="1">
                  <c:v>-142.24</c:v>
                </c:pt>
                <c:pt idx="2">
                  <c:v>-146.05000000000001</c:v>
                </c:pt>
                <c:pt idx="3">
                  <c:v>-146.685</c:v>
                </c:pt>
                <c:pt idx="4">
                  <c:v>-145.41499999999999</c:v>
                </c:pt>
                <c:pt idx="5">
                  <c:v>-146.685</c:v>
                </c:pt>
                <c:pt idx="6">
                  <c:v>-146.685</c:v>
                </c:pt>
                <c:pt idx="7">
                  <c:v>-145.41499999999999</c:v>
                </c:pt>
                <c:pt idx="8">
                  <c:v>-142.875</c:v>
                </c:pt>
                <c:pt idx="9">
                  <c:v>-142.24</c:v>
                </c:pt>
                <c:pt idx="10">
                  <c:v>-136.52500000000001</c:v>
                </c:pt>
                <c:pt idx="11">
                  <c:v>-137.16</c:v>
                </c:pt>
                <c:pt idx="12">
                  <c:v>-139.69999999999999</c:v>
                </c:pt>
                <c:pt idx="13">
                  <c:v>-140.33500000000001</c:v>
                </c:pt>
                <c:pt idx="14">
                  <c:v>-140.97</c:v>
                </c:pt>
                <c:pt idx="15">
                  <c:v>-134.62</c:v>
                </c:pt>
                <c:pt idx="16">
                  <c:v>-133.35</c:v>
                </c:pt>
                <c:pt idx="17">
                  <c:v>-132.08000000000001</c:v>
                </c:pt>
                <c:pt idx="18">
                  <c:v>-131.44499999999999</c:v>
                </c:pt>
              </c:numCache>
            </c:numRef>
          </c:yVal>
          <c:smooth val="0"/>
        </c:ser>
        <c:ser>
          <c:idx val="1"/>
          <c:order val="1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rgbClr val="4F81BD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(LBJ!$B$6,LBJ!$B$23)</c:f>
              <c:numCache>
                <c:formatCode>General</c:formatCode>
                <c:ptCount val="2"/>
                <c:pt idx="0">
                  <c:v>0</c:v>
                </c:pt>
                <c:pt idx="1">
                  <c:v>15.5</c:v>
                </c:pt>
              </c:numCache>
            </c:numRef>
          </c:xVal>
          <c:yVal>
            <c:numRef>
              <c:f>(LBJ!$H$6,LBJ!$H$23)</c:f>
              <c:numCache>
                <c:formatCode>0.0</c:formatCode>
                <c:ptCount val="2"/>
                <c:pt idx="0">
                  <c:v>-133.98500000000001</c:v>
                </c:pt>
                <c:pt idx="1">
                  <c:v>-132.08000000000001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7216"/>
        <c:axId val="226099568"/>
      </c:scatterChart>
      <c:valAx>
        <c:axId val="226097216"/>
        <c:scaling>
          <c:orientation val="maxMin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6099568"/>
        <c:crosses val="autoZero"/>
        <c:crossBetween val="midCat"/>
      </c:valAx>
      <c:valAx>
        <c:axId val="22609956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60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LBJ_m!$H$6:$H$26</c:f>
              <c:numCache>
                <c:formatCode>0.00</c:formatCode>
                <c:ptCount val="21"/>
                <c:pt idx="0">
                  <c:v>0</c:v>
                </c:pt>
                <c:pt idx="1">
                  <c:v>-1.4223999999999999</c:v>
                </c:pt>
                <c:pt idx="2">
                  <c:v>-1.4604999999999999</c:v>
                </c:pt>
                <c:pt idx="3">
                  <c:v>-1.46685</c:v>
                </c:pt>
                <c:pt idx="4">
                  <c:v>-1.4541499999999998</c:v>
                </c:pt>
                <c:pt idx="5">
                  <c:v>-1.46685</c:v>
                </c:pt>
                <c:pt idx="6">
                  <c:v>-1.46685</c:v>
                </c:pt>
                <c:pt idx="7">
                  <c:v>-1.4541499999999998</c:v>
                </c:pt>
                <c:pt idx="8">
                  <c:v>-1.42875</c:v>
                </c:pt>
                <c:pt idx="9">
                  <c:v>-1.4223999999999999</c:v>
                </c:pt>
                <c:pt idx="10">
                  <c:v>-1.3652499999999999</c:v>
                </c:pt>
                <c:pt idx="11">
                  <c:v>-1.3715999999999999</c:v>
                </c:pt>
                <c:pt idx="12">
                  <c:v>-1.397</c:v>
                </c:pt>
                <c:pt idx="13">
                  <c:v>-1.4033499999999999</c:v>
                </c:pt>
                <c:pt idx="14">
                  <c:v>-1.4097</c:v>
                </c:pt>
                <c:pt idx="15">
                  <c:v>-1.3461999999999998</c:v>
                </c:pt>
                <c:pt idx="16">
                  <c:v>-1.3334999999999999</c:v>
                </c:pt>
                <c:pt idx="17">
                  <c:v>-1.3208</c:v>
                </c:pt>
                <c:pt idx="18">
                  <c:v>-1.3144499999999999</c:v>
                </c:pt>
                <c:pt idx="19">
                  <c:v>-1.3081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176"/>
        <c:axId val="226098392"/>
      </c:scatterChart>
      <c:valAx>
        <c:axId val="22609917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8392"/>
        <c:crosses val="autoZero"/>
        <c:crossBetween val="midCat"/>
      </c:valAx>
      <c:valAx>
        <c:axId val="2260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LBJ_m!$I$6:$I$26</c:f>
              <c:numCache>
                <c:formatCode>0.00</c:formatCode>
                <c:ptCount val="21"/>
                <c:pt idx="0">
                  <c:v>1.46685</c:v>
                </c:pt>
                <c:pt idx="1">
                  <c:v>4.4450000000000101E-2</c:v>
                </c:pt>
                <c:pt idx="2">
                  <c:v>6.3500000000000778E-3</c:v>
                </c:pt>
                <c:pt idx="3">
                  <c:v>0</c:v>
                </c:pt>
                <c:pt idx="4">
                  <c:v>1.2700000000000156E-2</c:v>
                </c:pt>
                <c:pt idx="5">
                  <c:v>0</c:v>
                </c:pt>
                <c:pt idx="6">
                  <c:v>0</c:v>
                </c:pt>
                <c:pt idx="7">
                  <c:v>1.2700000000000156E-2</c:v>
                </c:pt>
                <c:pt idx="8">
                  <c:v>3.8100000000000023E-2</c:v>
                </c:pt>
                <c:pt idx="9">
                  <c:v>4.4450000000000101E-2</c:v>
                </c:pt>
                <c:pt idx="10">
                  <c:v>0.10160000000000013</c:v>
                </c:pt>
                <c:pt idx="11">
                  <c:v>9.5250000000000057E-2</c:v>
                </c:pt>
                <c:pt idx="12">
                  <c:v>6.9849999999999968E-2</c:v>
                </c:pt>
                <c:pt idx="13">
                  <c:v>6.3500000000000112E-2</c:v>
                </c:pt>
                <c:pt idx="14">
                  <c:v>5.7150000000000034E-2</c:v>
                </c:pt>
                <c:pt idx="15">
                  <c:v>0.12065000000000015</c:v>
                </c:pt>
                <c:pt idx="16">
                  <c:v>0.13335000000000008</c:v>
                </c:pt>
                <c:pt idx="17">
                  <c:v>0.14605000000000001</c:v>
                </c:pt>
                <c:pt idx="18">
                  <c:v>0.15240000000000009</c:v>
                </c:pt>
                <c:pt idx="19">
                  <c:v>0.15874999999999995</c:v>
                </c:pt>
                <c:pt idx="20">
                  <c:v>1.46685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LBJ_m!$I$27:$I$28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3688"/>
        <c:axId val="226095256"/>
      </c:scatterChart>
      <c:valAx>
        <c:axId val="22609368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5256"/>
        <c:crosses val="autoZero"/>
        <c:crossBetween val="midCat"/>
        <c:majorUnit val="1"/>
      </c:valAx>
      <c:valAx>
        <c:axId val="2260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25</xdr:row>
      <xdr:rowOff>57149</xdr:rowOff>
    </xdr:from>
    <xdr:to>
      <xdr:col>17</xdr:col>
      <xdr:colOff>400050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_cross_s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M_cross_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_m"/>
      <sheetName val="R2"/>
    </sheetNames>
    <sheetDataSet>
      <sheetData sheetId="0">
        <row r="7">
          <cell r="F7">
            <v>0</v>
          </cell>
          <cell r="H7">
            <v>-0.6604000000000001</v>
          </cell>
          <cell r="I7">
            <v>0.8254999999999999</v>
          </cell>
        </row>
        <row r="8">
          <cell r="F8">
            <v>0.60960000000000003</v>
          </cell>
          <cell r="H8">
            <v>-0.86360000000000003</v>
          </cell>
          <cell r="I8">
            <v>0.62229999999999996</v>
          </cell>
        </row>
        <row r="9">
          <cell r="F9">
            <v>1.2192000000000001</v>
          </cell>
          <cell r="H9">
            <v>-0.95250000000000001</v>
          </cell>
          <cell r="I9">
            <v>0.53339999999999999</v>
          </cell>
        </row>
        <row r="10">
          <cell r="F10">
            <v>1.4478</v>
          </cell>
          <cell r="H10">
            <v>-1.1811</v>
          </cell>
          <cell r="I10">
            <v>0.30479999999999996</v>
          </cell>
        </row>
        <row r="11">
          <cell r="F11">
            <v>1.4478</v>
          </cell>
          <cell r="H11">
            <v>-1.2573000000000001</v>
          </cell>
          <cell r="I11">
            <v>0.22859999999999991</v>
          </cell>
        </row>
        <row r="12">
          <cell r="F12">
            <v>1.8288</v>
          </cell>
          <cell r="H12">
            <v>-1.2255500000000001</v>
          </cell>
          <cell r="I12">
            <v>0.26034999999999986</v>
          </cell>
        </row>
        <row r="13">
          <cell r="F13">
            <v>2.4384000000000001</v>
          </cell>
          <cell r="H13">
            <v>-1.2953999999999999</v>
          </cell>
          <cell r="I13">
            <v>0.19050000000000011</v>
          </cell>
        </row>
        <row r="14">
          <cell r="F14">
            <v>3.048</v>
          </cell>
          <cell r="H14">
            <v>-1.4859</v>
          </cell>
          <cell r="I14">
            <v>0</v>
          </cell>
        </row>
        <row r="15">
          <cell r="F15">
            <v>3.6576</v>
          </cell>
          <cell r="H15">
            <v>-1.2827000000000002</v>
          </cell>
          <cell r="I15">
            <v>0.20319999999999983</v>
          </cell>
        </row>
        <row r="16">
          <cell r="F16">
            <v>4.2672000000000008</v>
          </cell>
          <cell r="H16">
            <v>-1.4478</v>
          </cell>
          <cell r="I16">
            <v>3.8100000000000023E-2</v>
          </cell>
        </row>
        <row r="17">
          <cell r="F17">
            <v>4.7091599999999998</v>
          </cell>
          <cell r="H17">
            <v>-1.3208000000000002</v>
          </cell>
          <cell r="I17">
            <v>0.1650999999999998</v>
          </cell>
        </row>
        <row r="18">
          <cell r="F18">
            <v>4.7091599999999998</v>
          </cell>
          <cell r="H18">
            <v>-1.3715999999999999</v>
          </cell>
          <cell r="I18">
            <v>0.11430000000000007</v>
          </cell>
        </row>
        <row r="19">
          <cell r="F19">
            <v>4.8768000000000002</v>
          </cell>
          <cell r="H19">
            <v>-1.3462000000000001</v>
          </cell>
          <cell r="I19">
            <v>0.13969999999999994</v>
          </cell>
        </row>
        <row r="20">
          <cell r="F20">
            <v>4.8769999999999998</v>
          </cell>
          <cell r="H20">
            <v>0</v>
          </cell>
        </row>
      </sheetData>
      <sheetData sheetId="1">
        <row r="6">
          <cell r="F6">
            <v>0</v>
          </cell>
          <cell r="H6">
            <v>-66.040000000000006</v>
          </cell>
          <cell r="I6">
            <v>82.55</v>
          </cell>
        </row>
        <row r="7">
          <cell r="F7">
            <v>60.96</v>
          </cell>
          <cell r="H7">
            <v>-86.36</v>
          </cell>
          <cell r="I7">
            <v>62.230000000000004</v>
          </cell>
        </row>
        <row r="8">
          <cell r="F8">
            <v>121.92</v>
          </cell>
          <cell r="H8">
            <v>-95.25</v>
          </cell>
          <cell r="I8">
            <v>53.34</v>
          </cell>
        </row>
        <row r="9">
          <cell r="F9">
            <v>144.78</v>
          </cell>
          <cell r="H9">
            <v>-118.11</v>
          </cell>
          <cell r="I9">
            <v>30.480000000000004</v>
          </cell>
        </row>
        <row r="10">
          <cell r="F10">
            <v>144.78</v>
          </cell>
          <cell r="H10">
            <v>-125.73</v>
          </cell>
          <cell r="I10">
            <v>22.86</v>
          </cell>
        </row>
        <row r="11">
          <cell r="F11">
            <v>182.88</v>
          </cell>
          <cell r="H11">
            <v>-122.55500000000001</v>
          </cell>
          <cell r="I11">
            <v>26.034999999999997</v>
          </cell>
        </row>
        <row r="12">
          <cell r="F12">
            <v>243.84</v>
          </cell>
          <cell r="H12">
            <v>-129.54</v>
          </cell>
          <cell r="I12">
            <v>19.050000000000011</v>
          </cell>
        </row>
        <row r="13">
          <cell r="F13">
            <v>304.8</v>
          </cell>
          <cell r="H13">
            <v>-148.59</v>
          </cell>
          <cell r="I13">
            <v>0</v>
          </cell>
        </row>
        <row r="14">
          <cell r="F14">
            <v>365.76</v>
          </cell>
          <cell r="H14">
            <v>-128.27000000000001</v>
          </cell>
          <cell r="I14">
            <v>20.319999999999993</v>
          </cell>
        </row>
        <row r="15">
          <cell r="F15">
            <v>426.72</v>
          </cell>
          <cell r="H15">
            <v>-144.78</v>
          </cell>
          <cell r="I15">
            <v>3.8100000000000023</v>
          </cell>
        </row>
        <row r="16">
          <cell r="F16">
            <v>470.91599999999994</v>
          </cell>
          <cell r="H16">
            <v>-132.08000000000001</v>
          </cell>
          <cell r="I16">
            <v>16.509999999999991</v>
          </cell>
        </row>
        <row r="17">
          <cell r="F17">
            <v>470.91599999999994</v>
          </cell>
          <cell r="H17">
            <v>-137.16</v>
          </cell>
          <cell r="I17">
            <v>11.430000000000007</v>
          </cell>
        </row>
        <row r="18">
          <cell r="F18">
            <v>487.68</v>
          </cell>
          <cell r="H18">
            <v>-134.62</v>
          </cell>
          <cell r="I18">
            <v>13.969999999999999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M"/>
      <sheetName val="DAM_m"/>
      <sheetName val="DAM_m (2)"/>
    </sheetNames>
    <sheetDataSet>
      <sheetData sheetId="0">
        <row r="7">
          <cell r="F7">
            <v>30.48</v>
          </cell>
          <cell r="H7">
            <v>-31.75</v>
          </cell>
          <cell r="I7">
            <v>154.94</v>
          </cell>
        </row>
        <row r="8">
          <cell r="F8">
            <v>60.96</v>
          </cell>
          <cell r="H8">
            <v>-40.64</v>
          </cell>
          <cell r="I8">
            <v>146.05000000000001</v>
          </cell>
        </row>
        <row r="9">
          <cell r="F9">
            <v>91.44</v>
          </cell>
          <cell r="I9">
            <v>186.69</v>
          </cell>
        </row>
        <row r="10">
          <cell r="F10">
            <v>121.92</v>
          </cell>
          <cell r="H10">
            <v>-55.88</v>
          </cell>
          <cell r="I10">
            <v>130.81</v>
          </cell>
        </row>
        <row r="11">
          <cell r="F11">
            <v>152.4</v>
          </cell>
          <cell r="I11">
            <v>186.69</v>
          </cell>
        </row>
        <row r="12">
          <cell r="F12">
            <v>182.88</v>
          </cell>
          <cell r="H12">
            <v>-70.484999999999999</v>
          </cell>
          <cell r="I12">
            <v>116.205</v>
          </cell>
        </row>
        <row r="13">
          <cell r="F13">
            <v>213.36</v>
          </cell>
          <cell r="I13">
            <v>186.69</v>
          </cell>
        </row>
        <row r="14">
          <cell r="F14">
            <v>243.84</v>
          </cell>
          <cell r="H14">
            <v>-90.17</v>
          </cell>
          <cell r="I14">
            <v>96.52</v>
          </cell>
        </row>
        <row r="15">
          <cell r="F15">
            <v>274.32</v>
          </cell>
          <cell r="I15">
            <v>186.69</v>
          </cell>
        </row>
        <row r="16">
          <cell r="F16">
            <v>304.8</v>
          </cell>
          <cell r="H16">
            <v>-102.87</v>
          </cell>
          <cell r="I16">
            <v>83.82</v>
          </cell>
        </row>
        <row r="17">
          <cell r="F17">
            <v>335.28000000000003</v>
          </cell>
          <cell r="I17">
            <v>186.69</v>
          </cell>
        </row>
        <row r="18">
          <cell r="F18">
            <v>365.76</v>
          </cell>
          <cell r="H18">
            <v>-120.015</v>
          </cell>
          <cell r="I18">
            <v>66.674999999999997</v>
          </cell>
        </row>
        <row r="19">
          <cell r="F19">
            <v>396.24</v>
          </cell>
          <cell r="I19">
            <v>186.69</v>
          </cell>
        </row>
        <row r="20">
          <cell r="F20">
            <v>426.72</v>
          </cell>
          <cell r="H20">
            <v>-135.255</v>
          </cell>
          <cell r="I20">
            <v>51.435000000000002</v>
          </cell>
        </row>
        <row r="21">
          <cell r="F21">
            <v>457.2</v>
          </cell>
          <cell r="H21">
            <v>-140.97</v>
          </cell>
          <cell r="I21">
            <v>45.72</v>
          </cell>
        </row>
        <row r="22">
          <cell r="F22">
            <v>487.68</v>
          </cell>
          <cell r="H22">
            <v>-186.05500000000001</v>
          </cell>
          <cell r="I22">
            <v>0.63499999999999091</v>
          </cell>
        </row>
        <row r="23">
          <cell r="F23">
            <v>518.16</v>
          </cell>
          <cell r="I23">
            <v>186.69</v>
          </cell>
        </row>
        <row r="24">
          <cell r="F24">
            <v>548.64</v>
          </cell>
          <cell r="H24">
            <v>-186.05500000000001</v>
          </cell>
          <cell r="I24">
            <v>0.63499999999999091</v>
          </cell>
        </row>
        <row r="25">
          <cell r="F25">
            <v>579.12</v>
          </cell>
          <cell r="I25">
            <v>186.69</v>
          </cell>
        </row>
        <row r="26">
          <cell r="F26">
            <v>609.6</v>
          </cell>
          <cell r="H26">
            <v>-186.69</v>
          </cell>
          <cell r="I26">
            <v>0</v>
          </cell>
        </row>
        <row r="27">
          <cell r="F27">
            <v>640.08000000000004</v>
          </cell>
          <cell r="I27">
            <v>186.69</v>
          </cell>
        </row>
        <row r="28">
          <cell r="I28">
            <v>0</v>
          </cell>
        </row>
        <row r="29">
          <cell r="I29">
            <v>186.69</v>
          </cell>
        </row>
      </sheetData>
      <sheetData sheetId="1">
        <row r="7">
          <cell r="F7">
            <v>0.30480000000000002</v>
          </cell>
          <cell r="H7">
            <v>-0.3175</v>
          </cell>
        </row>
        <row r="8">
          <cell r="F8">
            <v>0.60960000000000003</v>
          </cell>
          <cell r="H8">
            <v>-0.40640000000000004</v>
          </cell>
        </row>
        <row r="9">
          <cell r="F9">
            <v>1.2192000000000001</v>
          </cell>
          <cell r="H9">
            <v>-0.55880000000000007</v>
          </cell>
        </row>
        <row r="10">
          <cell r="F10">
            <v>1.8288</v>
          </cell>
          <cell r="H10">
            <v>-0.70484999999999998</v>
          </cell>
        </row>
        <row r="11">
          <cell r="F11">
            <v>2.4384000000000001</v>
          </cell>
          <cell r="H11">
            <v>-0.90170000000000006</v>
          </cell>
        </row>
        <row r="12">
          <cell r="F12">
            <v>3.048</v>
          </cell>
          <cell r="H12">
            <v>-1.0287000000000002</v>
          </cell>
        </row>
        <row r="13">
          <cell r="F13">
            <v>3.6576</v>
          </cell>
          <cell r="H13">
            <v>-1.2001500000000001</v>
          </cell>
        </row>
        <row r="14">
          <cell r="F14">
            <v>4.2672000000000008</v>
          </cell>
          <cell r="H14">
            <v>-1.3525499999999999</v>
          </cell>
        </row>
        <row r="15">
          <cell r="F15">
            <v>4.5720000000000001</v>
          </cell>
          <cell r="H15">
            <v>-1.4097</v>
          </cell>
        </row>
        <row r="16">
          <cell r="F16">
            <v>4.5720000000000001</v>
          </cell>
          <cell r="H16">
            <v>-1.8605500000000001</v>
          </cell>
        </row>
        <row r="17">
          <cell r="F17">
            <v>5.4863999999999997</v>
          </cell>
          <cell r="H17">
            <v>-1.8605500000000001</v>
          </cell>
        </row>
        <row r="18">
          <cell r="F18">
            <v>6.0960000000000001</v>
          </cell>
          <cell r="H18">
            <v>-1.8669</v>
          </cell>
        </row>
        <row r="19">
          <cell r="F19">
            <v>6.7056000000000004</v>
          </cell>
          <cell r="H19">
            <v>-1.8669</v>
          </cell>
        </row>
        <row r="20">
          <cell r="F20">
            <v>7.62</v>
          </cell>
          <cell r="H20">
            <v>-1.8605500000000001</v>
          </cell>
        </row>
        <row r="21">
          <cell r="F21">
            <v>7.62</v>
          </cell>
          <cell r="H21">
            <v>-1.4224000000000001</v>
          </cell>
        </row>
        <row r="22">
          <cell r="F22">
            <v>7.9248000000000003</v>
          </cell>
          <cell r="H22">
            <v>-1.3334999999999999</v>
          </cell>
        </row>
        <row r="23">
          <cell r="F23">
            <v>8.2296000000000014</v>
          </cell>
          <cell r="H23">
            <v>-1.27</v>
          </cell>
        </row>
        <row r="24">
          <cell r="F24">
            <v>8.5344000000000015</v>
          </cell>
          <cell r="H24">
            <v>-1.1684000000000001</v>
          </cell>
        </row>
        <row r="25">
          <cell r="F25">
            <v>8.8391999999999999</v>
          </cell>
          <cell r="H25">
            <v>-1.016</v>
          </cell>
        </row>
        <row r="26">
          <cell r="F26">
            <v>9.1440000000000001</v>
          </cell>
          <cell r="H26">
            <v>-0.99695000000000011</v>
          </cell>
        </row>
        <row r="27">
          <cell r="F27">
            <v>9.4488000000000003</v>
          </cell>
          <cell r="H27">
            <v>-0.95250000000000001</v>
          </cell>
        </row>
        <row r="28">
          <cell r="F28">
            <v>9.7536000000000005</v>
          </cell>
          <cell r="H28">
            <v>-0.85724999999999996</v>
          </cell>
        </row>
        <row r="29">
          <cell r="F29">
            <v>10.058400000000001</v>
          </cell>
          <cell r="H29">
            <v>-0.82550000000000001</v>
          </cell>
        </row>
        <row r="30">
          <cell r="F30">
            <v>10.058400000000001</v>
          </cell>
          <cell r="H30">
            <v>0</v>
          </cell>
        </row>
      </sheetData>
      <sheetData sheetId="2">
        <row r="7">
          <cell r="F7">
            <v>0.30480000000000002</v>
          </cell>
          <cell r="H7">
            <v>-0.3175</v>
          </cell>
        </row>
        <row r="8">
          <cell r="F8">
            <v>0.60960000000000003</v>
          </cell>
          <cell r="H8">
            <v>-0.40640000000000004</v>
          </cell>
        </row>
        <row r="9">
          <cell r="F9">
            <v>0.91439999999999999</v>
          </cell>
        </row>
        <row r="10">
          <cell r="F10">
            <v>1.2192000000000001</v>
          </cell>
          <cell r="H10">
            <v>-0.55880000000000007</v>
          </cell>
        </row>
        <row r="11">
          <cell r="F11">
            <v>1.524</v>
          </cell>
        </row>
        <row r="12">
          <cell r="F12">
            <v>1.8288</v>
          </cell>
          <cell r="H12">
            <v>-0.70484999999999998</v>
          </cell>
        </row>
        <row r="13">
          <cell r="F13">
            <v>2.1336000000000004</v>
          </cell>
        </row>
        <row r="14">
          <cell r="F14">
            <v>2.4384000000000001</v>
          </cell>
          <cell r="H14">
            <v>-0.90170000000000006</v>
          </cell>
        </row>
        <row r="15">
          <cell r="F15">
            <v>2.7431999999999999</v>
          </cell>
        </row>
        <row r="16">
          <cell r="F16">
            <v>3.048</v>
          </cell>
          <cell r="H16">
            <v>-1.0287000000000002</v>
          </cell>
        </row>
        <row r="17">
          <cell r="F17">
            <v>3.3528000000000002</v>
          </cell>
        </row>
        <row r="18">
          <cell r="F18">
            <v>3.6576</v>
          </cell>
          <cell r="H18">
            <v>-1.2001500000000001</v>
          </cell>
        </row>
        <row r="19">
          <cell r="F19">
            <v>3.9624000000000001</v>
          </cell>
        </row>
        <row r="20">
          <cell r="F20">
            <v>4.2672000000000008</v>
          </cell>
          <cell r="H20">
            <v>-1.3525499999999999</v>
          </cell>
        </row>
        <row r="21">
          <cell r="F21">
            <v>4.5720000000000001</v>
          </cell>
          <cell r="H21">
            <v>-1.4097</v>
          </cell>
        </row>
        <row r="22">
          <cell r="F22">
            <v>4.5720000000000001</v>
          </cell>
          <cell r="H22">
            <v>-1.8605500000000001</v>
          </cell>
        </row>
        <row r="23">
          <cell r="F23">
            <v>5.1815999999999995</v>
          </cell>
        </row>
        <row r="24">
          <cell r="F24">
            <v>5.4863999999999997</v>
          </cell>
          <cell r="H24">
            <v>-1.8605500000000001</v>
          </cell>
        </row>
        <row r="25">
          <cell r="F25">
            <v>5.7911999999999999</v>
          </cell>
        </row>
        <row r="26">
          <cell r="F26">
            <v>6.0960000000000001</v>
          </cell>
          <cell r="H26">
            <v>-1.8669</v>
          </cell>
        </row>
        <row r="27">
          <cell r="F27">
            <v>6.4008000000000003</v>
          </cell>
        </row>
        <row r="28">
          <cell r="F28">
            <v>6.7056000000000004</v>
          </cell>
          <cell r="H28">
            <v>-1.8669</v>
          </cell>
        </row>
        <row r="29">
          <cell r="F29">
            <v>7.0103999999999997</v>
          </cell>
        </row>
        <row r="30">
          <cell r="F30">
            <v>7.62</v>
          </cell>
          <cell r="H30">
            <v>-1.8605500000000001</v>
          </cell>
        </row>
        <row r="31">
          <cell r="F31">
            <v>7.62</v>
          </cell>
          <cell r="H31">
            <v>-1.4224000000000001</v>
          </cell>
        </row>
        <row r="32">
          <cell r="F32">
            <v>7.9248000000000003</v>
          </cell>
          <cell r="H32">
            <v>-1.3334999999999999</v>
          </cell>
        </row>
        <row r="33">
          <cell r="F33">
            <v>8.2296000000000014</v>
          </cell>
          <cell r="H33">
            <v>-1.27</v>
          </cell>
        </row>
        <row r="34">
          <cell r="F34">
            <v>8.5344000000000015</v>
          </cell>
          <cell r="H34">
            <v>-1.1684000000000001</v>
          </cell>
        </row>
        <row r="35">
          <cell r="F35">
            <v>8.8391999999999999</v>
          </cell>
          <cell r="H35">
            <v>-1.016</v>
          </cell>
        </row>
        <row r="36">
          <cell r="F36">
            <v>9.1440000000000001</v>
          </cell>
          <cell r="H36">
            <v>-0.99695000000000011</v>
          </cell>
        </row>
        <row r="37">
          <cell r="F37">
            <v>9.4488000000000003</v>
          </cell>
          <cell r="H37">
            <v>-0.95250000000000001</v>
          </cell>
        </row>
        <row r="38">
          <cell r="F38">
            <v>9.7536000000000005</v>
          </cell>
          <cell r="H38">
            <v>-0.85724999999999996</v>
          </cell>
        </row>
        <row r="39">
          <cell r="F39">
            <v>10.058400000000001</v>
          </cell>
          <cell r="H39">
            <v>-0.82550000000000001</v>
          </cell>
        </row>
        <row r="40">
          <cell r="F40">
            <v>10.058400000000001</v>
          </cell>
          <cell r="H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K8" sqref="K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  <c r="E2" t="s">
        <v>1</v>
      </c>
    </row>
    <row r="3" spans="1:8" ht="15.75" x14ac:dyDescent="0.25">
      <c r="B3" s="2">
        <v>41390</v>
      </c>
      <c r="C3" s="1">
        <v>941</v>
      </c>
    </row>
    <row r="4" spans="1:8" x14ac:dyDescent="0.25">
      <c r="B4" s="5" t="s">
        <v>5</v>
      </c>
      <c r="C4" s="5" t="s">
        <v>5</v>
      </c>
      <c r="D4" s="5" t="s">
        <v>6</v>
      </c>
      <c r="E4" s="4"/>
      <c r="F4" s="5" t="s">
        <v>7</v>
      </c>
      <c r="G4" s="5" t="s">
        <v>7</v>
      </c>
      <c r="H4" s="5" t="s">
        <v>7</v>
      </c>
    </row>
    <row r="5" spans="1: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4</v>
      </c>
    </row>
    <row r="6" spans="1:8" x14ac:dyDescent="0.25">
      <c r="A6" t="s">
        <v>8</v>
      </c>
      <c r="B6" s="6">
        <v>0</v>
      </c>
      <c r="C6" s="6">
        <v>4</v>
      </c>
      <c r="D6" s="6">
        <v>4.75</v>
      </c>
      <c r="E6" s="7"/>
      <c r="F6" s="8">
        <f>B6*12*2.54</f>
        <v>0</v>
      </c>
      <c r="G6" s="8">
        <f>((C6*12)+D6)*2.54</f>
        <v>133.98500000000001</v>
      </c>
      <c r="H6" s="8">
        <f>-G6</f>
        <v>-133.98500000000001</v>
      </c>
    </row>
    <row r="7" spans="1:8" x14ac:dyDescent="0.25">
      <c r="B7" s="7">
        <v>0</v>
      </c>
      <c r="C7" s="7">
        <v>4</v>
      </c>
      <c r="D7" s="7">
        <v>8</v>
      </c>
      <c r="E7" s="7"/>
      <c r="F7" s="8">
        <f t="shared" ref="F7:F25" si="0">B7*12*2.54</f>
        <v>0</v>
      </c>
      <c r="G7" s="8">
        <f t="shared" ref="G7:G24" si="1">((C7*12)+D7)*2.54</f>
        <v>142.24</v>
      </c>
      <c r="H7" s="8">
        <f t="shared" ref="H7:H24" si="2">-G7</f>
        <v>-142.24</v>
      </c>
    </row>
    <row r="8" spans="1:8" x14ac:dyDescent="0.25">
      <c r="B8" s="7">
        <f>B7+1</f>
        <v>1</v>
      </c>
      <c r="C8" s="7">
        <v>4</v>
      </c>
      <c r="D8" s="7">
        <v>9.5</v>
      </c>
      <c r="E8" s="7"/>
      <c r="F8" s="8">
        <f t="shared" si="0"/>
        <v>30.48</v>
      </c>
      <c r="G8" s="8">
        <f t="shared" si="1"/>
        <v>146.05000000000001</v>
      </c>
      <c r="H8" s="8">
        <f t="shared" si="2"/>
        <v>-146.05000000000001</v>
      </c>
    </row>
    <row r="9" spans="1:8" x14ac:dyDescent="0.25">
      <c r="B9" s="7">
        <f t="shared" ref="B9:B22" si="3">B8+1</f>
        <v>2</v>
      </c>
      <c r="C9" s="7">
        <v>4</v>
      </c>
      <c r="D9" s="7">
        <v>9.75</v>
      </c>
      <c r="E9" s="7"/>
      <c r="F9" s="8">
        <f t="shared" si="0"/>
        <v>60.96</v>
      </c>
      <c r="G9" s="8">
        <f t="shared" si="1"/>
        <v>146.685</v>
      </c>
      <c r="H9" s="8">
        <f t="shared" si="2"/>
        <v>-146.685</v>
      </c>
    </row>
    <row r="10" spans="1:8" x14ac:dyDescent="0.25">
      <c r="B10" s="7">
        <f t="shared" si="3"/>
        <v>3</v>
      </c>
      <c r="C10" s="7">
        <v>4</v>
      </c>
      <c r="D10" s="7">
        <v>9.25</v>
      </c>
      <c r="E10" s="7"/>
      <c r="F10" s="8">
        <f t="shared" si="0"/>
        <v>91.44</v>
      </c>
      <c r="G10" s="8">
        <f t="shared" si="1"/>
        <v>145.41499999999999</v>
      </c>
      <c r="H10" s="8">
        <f t="shared" si="2"/>
        <v>-145.41499999999999</v>
      </c>
    </row>
    <row r="11" spans="1:8" x14ac:dyDescent="0.25">
      <c r="B11" s="7">
        <f t="shared" si="3"/>
        <v>4</v>
      </c>
      <c r="C11" s="7">
        <v>4</v>
      </c>
      <c r="D11" s="7">
        <v>9.75</v>
      </c>
      <c r="E11" s="7"/>
      <c r="F11" s="8">
        <f t="shared" si="0"/>
        <v>121.92</v>
      </c>
      <c r="G11" s="8">
        <f t="shared" si="1"/>
        <v>146.685</v>
      </c>
      <c r="H11" s="8">
        <f t="shared" si="2"/>
        <v>-146.685</v>
      </c>
    </row>
    <row r="12" spans="1:8" x14ac:dyDescent="0.25">
      <c r="B12" s="7">
        <f t="shared" si="3"/>
        <v>5</v>
      </c>
      <c r="C12" s="7">
        <v>4</v>
      </c>
      <c r="D12" s="7">
        <v>9.75</v>
      </c>
      <c r="E12" s="7"/>
      <c r="F12" s="8">
        <f t="shared" si="0"/>
        <v>152.4</v>
      </c>
      <c r="G12" s="8">
        <f t="shared" si="1"/>
        <v>146.685</v>
      </c>
      <c r="H12" s="8">
        <f t="shared" si="2"/>
        <v>-146.685</v>
      </c>
    </row>
    <row r="13" spans="1:8" x14ac:dyDescent="0.25">
      <c r="B13" s="7">
        <f t="shared" si="3"/>
        <v>6</v>
      </c>
      <c r="C13" s="7">
        <v>4</v>
      </c>
      <c r="D13" s="7">
        <v>9.25</v>
      </c>
      <c r="E13" s="7"/>
      <c r="F13" s="8">
        <f t="shared" si="0"/>
        <v>182.88</v>
      </c>
      <c r="G13" s="8">
        <f t="shared" si="1"/>
        <v>145.41499999999999</v>
      </c>
      <c r="H13" s="8">
        <f t="shared" si="2"/>
        <v>-145.41499999999999</v>
      </c>
    </row>
    <row r="14" spans="1:8" x14ac:dyDescent="0.25">
      <c r="B14" s="7">
        <f t="shared" si="3"/>
        <v>7</v>
      </c>
      <c r="C14" s="7">
        <v>4</v>
      </c>
      <c r="D14" s="7">
        <v>8.25</v>
      </c>
      <c r="E14" s="7"/>
      <c r="F14" s="8">
        <f t="shared" si="0"/>
        <v>213.36</v>
      </c>
      <c r="G14" s="8">
        <f t="shared" si="1"/>
        <v>142.875</v>
      </c>
      <c r="H14" s="8">
        <f t="shared" si="2"/>
        <v>-142.875</v>
      </c>
    </row>
    <row r="15" spans="1:8" x14ac:dyDescent="0.25">
      <c r="B15" s="7">
        <f t="shared" si="3"/>
        <v>8</v>
      </c>
      <c r="C15" s="7">
        <v>4</v>
      </c>
      <c r="D15" s="7">
        <v>8</v>
      </c>
      <c r="E15" s="7"/>
      <c r="F15" s="8">
        <f t="shared" si="0"/>
        <v>243.84</v>
      </c>
      <c r="G15" s="8">
        <f t="shared" si="1"/>
        <v>142.24</v>
      </c>
      <c r="H15" s="8">
        <f t="shared" si="2"/>
        <v>-142.24</v>
      </c>
    </row>
    <row r="16" spans="1:8" x14ac:dyDescent="0.25">
      <c r="B16" s="7">
        <f t="shared" si="3"/>
        <v>9</v>
      </c>
      <c r="C16" s="7">
        <v>4</v>
      </c>
      <c r="D16" s="7">
        <v>5.75</v>
      </c>
      <c r="E16" s="7"/>
      <c r="F16" s="8">
        <f t="shared" si="0"/>
        <v>274.32</v>
      </c>
      <c r="G16" s="8">
        <f t="shared" si="1"/>
        <v>136.52500000000001</v>
      </c>
      <c r="H16" s="8">
        <f t="shared" si="2"/>
        <v>-136.52500000000001</v>
      </c>
    </row>
    <row r="17" spans="1:8" x14ac:dyDescent="0.25">
      <c r="B17" s="7">
        <f t="shared" si="3"/>
        <v>10</v>
      </c>
      <c r="C17" s="7">
        <v>4</v>
      </c>
      <c r="D17" s="7">
        <v>6</v>
      </c>
      <c r="E17" s="7"/>
      <c r="F17" s="8">
        <f t="shared" si="0"/>
        <v>304.8</v>
      </c>
      <c r="G17" s="8">
        <f t="shared" si="1"/>
        <v>137.16</v>
      </c>
      <c r="H17" s="8">
        <f t="shared" si="2"/>
        <v>-137.16</v>
      </c>
    </row>
    <row r="18" spans="1:8" x14ac:dyDescent="0.25">
      <c r="B18" s="7">
        <f t="shared" si="3"/>
        <v>11</v>
      </c>
      <c r="C18" s="7">
        <v>4</v>
      </c>
      <c r="D18" s="7">
        <v>7</v>
      </c>
      <c r="E18" s="7"/>
      <c r="F18" s="8">
        <f t="shared" si="0"/>
        <v>335.28000000000003</v>
      </c>
      <c r="G18" s="8">
        <f t="shared" si="1"/>
        <v>139.69999999999999</v>
      </c>
      <c r="H18" s="8">
        <f t="shared" si="2"/>
        <v>-139.69999999999999</v>
      </c>
    </row>
    <row r="19" spans="1:8" x14ac:dyDescent="0.25">
      <c r="B19" s="7">
        <f t="shared" si="3"/>
        <v>12</v>
      </c>
      <c r="C19" s="7">
        <v>4</v>
      </c>
      <c r="D19" s="7">
        <v>7.25</v>
      </c>
      <c r="E19" s="7"/>
      <c r="F19" s="8">
        <f t="shared" si="0"/>
        <v>365.76</v>
      </c>
      <c r="G19" s="8">
        <f t="shared" si="1"/>
        <v>140.33500000000001</v>
      </c>
      <c r="H19" s="8">
        <f t="shared" si="2"/>
        <v>-140.33500000000001</v>
      </c>
    </row>
    <row r="20" spans="1:8" x14ac:dyDescent="0.25">
      <c r="B20" s="7">
        <f t="shared" si="3"/>
        <v>13</v>
      </c>
      <c r="C20" s="7">
        <v>4</v>
      </c>
      <c r="D20" s="7">
        <v>7.5</v>
      </c>
      <c r="E20" s="7"/>
      <c r="F20" s="8">
        <f t="shared" si="0"/>
        <v>396.24</v>
      </c>
      <c r="G20" s="8">
        <f t="shared" si="1"/>
        <v>140.97</v>
      </c>
      <c r="H20" s="8">
        <f t="shared" si="2"/>
        <v>-140.97</v>
      </c>
    </row>
    <row r="21" spans="1:8" x14ac:dyDescent="0.25">
      <c r="B21" s="7">
        <f t="shared" si="3"/>
        <v>14</v>
      </c>
      <c r="C21" s="7">
        <v>4</v>
      </c>
      <c r="D21" s="7">
        <v>5</v>
      </c>
      <c r="E21" s="7"/>
      <c r="F21" s="8">
        <f t="shared" si="0"/>
        <v>426.72</v>
      </c>
      <c r="G21" s="8">
        <f t="shared" si="1"/>
        <v>134.62</v>
      </c>
      <c r="H21" s="8">
        <f t="shared" si="2"/>
        <v>-134.62</v>
      </c>
    </row>
    <row r="22" spans="1:8" x14ac:dyDescent="0.25">
      <c r="B22" s="7">
        <f t="shared" si="3"/>
        <v>15</v>
      </c>
      <c r="C22" s="7">
        <v>4</v>
      </c>
      <c r="D22" s="7">
        <v>4.5</v>
      </c>
      <c r="E22" s="7"/>
      <c r="F22" s="8">
        <f t="shared" si="0"/>
        <v>457.2</v>
      </c>
      <c r="G22" s="8">
        <f t="shared" si="1"/>
        <v>133.35</v>
      </c>
      <c r="H22" s="8">
        <f t="shared" si="2"/>
        <v>-133.35</v>
      </c>
    </row>
    <row r="23" spans="1:8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8">
        <f t="shared" si="0"/>
        <v>472.44</v>
      </c>
      <c r="G23" s="8">
        <f t="shared" si="1"/>
        <v>132.08000000000001</v>
      </c>
      <c r="H23" s="8">
        <f t="shared" si="2"/>
        <v>-132.08000000000001</v>
      </c>
    </row>
    <row r="24" spans="1:8" x14ac:dyDescent="0.25">
      <c r="B24" s="7">
        <f>B22+1</f>
        <v>16</v>
      </c>
      <c r="C24" s="7">
        <v>4</v>
      </c>
      <c r="D24" s="7">
        <v>3.75</v>
      </c>
      <c r="E24" s="7"/>
      <c r="F24" s="8">
        <f t="shared" si="0"/>
        <v>487.68</v>
      </c>
      <c r="G24" s="8">
        <f t="shared" si="1"/>
        <v>131.44499999999999</v>
      </c>
      <c r="H24" s="8">
        <f t="shared" si="2"/>
        <v>-131.44499999999999</v>
      </c>
    </row>
    <row r="25" spans="1:8" x14ac:dyDescent="0.25">
      <c r="A25" t="s">
        <v>10</v>
      </c>
      <c r="B25" s="7">
        <v>16.149999999999999</v>
      </c>
      <c r="C25" s="7">
        <v>0</v>
      </c>
      <c r="D25" s="7"/>
      <c r="E25" s="7"/>
      <c r="F25" s="8">
        <f t="shared" si="0"/>
        <v>492.25199999999995</v>
      </c>
      <c r="G25" s="8"/>
      <c r="H2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abSelected="1" workbookViewId="0">
      <selection activeCell="H1" sqref="H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SUM(N9:N13)</f>
        <v>2.3705819999999919E-2</v>
      </c>
      <c r="P5">
        <f>F26*AVERAGE(I7:I25)</f>
        <v>0.3257412840000003</v>
      </c>
      <c r="Q5" s="13" t="s">
        <v>21</v>
      </c>
      <c r="R5">
        <f>SUM(Q6:Q26)</f>
        <v>6.6588663260178453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f>B6*12*0.0254</f>
        <v>0</v>
      </c>
      <c r="G6" s="9">
        <f>((C6*12)+D6)*0.0254</f>
        <v>0</v>
      </c>
      <c r="H6" s="9">
        <f>-G6</f>
        <v>0</v>
      </c>
      <c r="I6" s="12">
        <f t="shared" ref="I6:I26" si="0">H6+MAX($G$6:$G$26)</f>
        <v>1.46685</v>
      </c>
      <c r="J6">
        <f>0</f>
        <v>0</v>
      </c>
      <c r="K6" s="12">
        <f>F6-J6</f>
        <v>0</v>
      </c>
      <c r="L6" s="12"/>
      <c r="M6" s="12">
        <f>$L$4-I6</f>
        <v>-1.44685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f t="shared" ref="F7:F24" si="1">B7*12*0.0254</f>
        <v>0</v>
      </c>
      <c r="G7" s="9">
        <f t="shared" ref="G7:G24" si="2">((C7*12)+D7)*0.0254</f>
        <v>1.4223999999999999</v>
      </c>
      <c r="H7" s="9">
        <f t="shared" ref="H7:H24" si="3">-G7</f>
        <v>-1.4223999999999999</v>
      </c>
      <c r="I7" s="12">
        <f t="shared" si="0"/>
        <v>4.4450000000000101E-2</v>
      </c>
      <c r="J7" s="12">
        <f>F6</f>
        <v>0</v>
      </c>
      <c r="K7" s="12">
        <f>F7-J7</f>
        <v>0</v>
      </c>
      <c r="L7" s="12">
        <f>M6</f>
        <v>-1.44685</v>
      </c>
      <c r="M7" s="12">
        <f>$L$4-I7</f>
        <v>-2.44500000000001E-2</v>
      </c>
      <c r="N7">
        <f>K7*(L7+M7)*0.5</f>
        <v>0</v>
      </c>
      <c r="P7" s="12"/>
      <c r="Q7" s="12">
        <f>SQRT(K7^2+M7^2)</f>
        <v>2.44500000000001E-2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f t="shared" si="1"/>
        <v>0.30479999999999996</v>
      </c>
      <c r="G8" s="9">
        <f t="shared" si="2"/>
        <v>1.4604999999999999</v>
      </c>
      <c r="H8" s="9">
        <f t="shared" si="3"/>
        <v>-1.4604999999999999</v>
      </c>
      <c r="I8" s="12">
        <f t="shared" si="0"/>
        <v>6.3500000000000778E-3</v>
      </c>
      <c r="J8" s="12">
        <f>F7</f>
        <v>0</v>
      </c>
      <c r="K8" s="12">
        <f t="shared" ref="K8:K26" si="4">F8-J8</f>
        <v>0.30479999999999996</v>
      </c>
      <c r="L8" s="12">
        <f t="shared" ref="L8:L26" si="5">M7</f>
        <v>-2.44500000000001E-2</v>
      </c>
      <c r="M8" s="12">
        <f t="shared" ref="M8:M26" si="6">$L$4-I8</f>
        <v>1.3649999999999923E-2</v>
      </c>
      <c r="N8">
        <f t="shared" ref="N8:N25" si="7">K8*(L8+M8)*0.5</f>
        <v>-1.6459200000000268E-3</v>
      </c>
      <c r="Q8" s="12">
        <f t="shared" ref="Q8:Q25" si="8">SQRT(K8^2+M8^2)</f>
        <v>0.30510549405082821</v>
      </c>
    </row>
    <row r="9" spans="2:18" x14ac:dyDescent="0.25">
      <c r="B9" s="7">
        <f t="shared" ref="B9:B22" si="9">B8+1</f>
        <v>2</v>
      </c>
      <c r="C9" s="7">
        <v>4</v>
      </c>
      <c r="D9" s="7">
        <v>9.75</v>
      </c>
      <c r="E9" s="7"/>
      <c r="F9" s="9">
        <f t="shared" si="1"/>
        <v>0.60959999999999992</v>
      </c>
      <c r="G9" s="9">
        <f t="shared" si="2"/>
        <v>1.46685</v>
      </c>
      <c r="H9" s="9">
        <f t="shared" si="3"/>
        <v>-1.46685</v>
      </c>
      <c r="I9" s="12">
        <f t="shared" si="0"/>
        <v>0</v>
      </c>
      <c r="J9" s="12">
        <f t="shared" ref="J9:J26" si="10">F8</f>
        <v>0.30479999999999996</v>
      </c>
      <c r="K9" s="12">
        <f t="shared" si="4"/>
        <v>0.30479999999999996</v>
      </c>
      <c r="L9" s="12">
        <f t="shared" si="5"/>
        <v>1.3649999999999923E-2</v>
      </c>
      <c r="M9" s="12">
        <f t="shared" si="6"/>
        <v>0.02</v>
      </c>
      <c r="N9">
        <f t="shared" si="7"/>
        <v>5.1282599999999878E-3</v>
      </c>
      <c r="Q9" s="12">
        <f t="shared" si="8"/>
        <v>0.30545546320208444</v>
      </c>
    </row>
    <row r="10" spans="2:18" x14ac:dyDescent="0.25">
      <c r="B10" s="7">
        <f t="shared" si="9"/>
        <v>3</v>
      </c>
      <c r="C10" s="7">
        <v>4</v>
      </c>
      <c r="D10" s="7">
        <v>9.25</v>
      </c>
      <c r="E10" s="7"/>
      <c r="F10" s="9">
        <f t="shared" si="1"/>
        <v>0.91439999999999999</v>
      </c>
      <c r="G10" s="9">
        <f t="shared" si="2"/>
        <v>1.4541499999999998</v>
      </c>
      <c r="H10" s="9">
        <f t="shared" si="3"/>
        <v>-1.4541499999999998</v>
      </c>
      <c r="I10" s="12">
        <f t="shared" si="0"/>
        <v>1.2700000000000156E-2</v>
      </c>
      <c r="J10" s="12">
        <f t="shared" si="10"/>
        <v>0.60959999999999992</v>
      </c>
      <c r="K10" s="12">
        <f t="shared" si="4"/>
        <v>0.30480000000000007</v>
      </c>
      <c r="L10" s="12">
        <f t="shared" si="5"/>
        <v>0.02</v>
      </c>
      <c r="M10" s="12">
        <f t="shared" si="6"/>
        <v>7.2999999999998448E-3</v>
      </c>
      <c r="N10">
        <f t="shared" si="7"/>
        <v>4.1605199999999775E-3</v>
      </c>
      <c r="Q10" s="12">
        <f t="shared" si="8"/>
        <v>0.30488740544666659</v>
      </c>
    </row>
    <row r="11" spans="2:18" x14ac:dyDescent="0.25">
      <c r="B11" s="7">
        <f t="shared" si="9"/>
        <v>4</v>
      </c>
      <c r="C11" s="7">
        <v>4</v>
      </c>
      <c r="D11" s="7">
        <v>9.75</v>
      </c>
      <c r="E11" s="7"/>
      <c r="F11" s="9">
        <f t="shared" si="1"/>
        <v>1.2191999999999998</v>
      </c>
      <c r="G11" s="9">
        <f t="shared" si="2"/>
        <v>1.46685</v>
      </c>
      <c r="H11" s="9">
        <f t="shared" si="3"/>
        <v>-1.46685</v>
      </c>
      <c r="I11" s="12">
        <f t="shared" si="0"/>
        <v>0</v>
      </c>
      <c r="J11" s="12">
        <f t="shared" si="10"/>
        <v>0.91439999999999999</v>
      </c>
      <c r="K11" s="12">
        <f t="shared" si="4"/>
        <v>0.30479999999999985</v>
      </c>
      <c r="L11" s="12">
        <f t="shared" si="5"/>
        <v>7.2999999999998448E-3</v>
      </c>
      <c r="M11" s="12">
        <f t="shared" si="6"/>
        <v>0.02</v>
      </c>
      <c r="N11">
        <f t="shared" si="7"/>
        <v>4.160519999999974E-3</v>
      </c>
      <c r="Q11" s="12">
        <f t="shared" si="8"/>
        <v>0.30545546320208433</v>
      </c>
    </row>
    <row r="12" spans="2:18" x14ac:dyDescent="0.25">
      <c r="B12" s="7">
        <f t="shared" si="9"/>
        <v>5</v>
      </c>
      <c r="C12" s="7">
        <v>4</v>
      </c>
      <c r="D12" s="7">
        <v>9.75</v>
      </c>
      <c r="E12" s="7"/>
      <c r="F12" s="9">
        <f t="shared" si="1"/>
        <v>1.524</v>
      </c>
      <c r="G12" s="9">
        <f t="shared" si="2"/>
        <v>1.46685</v>
      </c>
      <c r="H12" s="9">
        <f t="shared" si="3"/>
        <v>-1.46685</v>
      </c>
      <c r="I12" s="12">
        <f t="shared" si="0"/>
        <v>0</v>
      </c>
      <c r="J12" s="12">
        <f t="shared" si="10"/>
        <v>1.2191999999999998</v>
      </c>
      <c r="K12" s="12">
        <f t="shared" si="4"/>
        <v>0.30480000000000018</v>
      </c>
      <c r="L12" s="12">
        <f t="shared" si="5"/>
        <v>0.02</v>
      </c>
      <c r="M12" s="12">
        <f t="shared" si="6"/>
        <v>0.02</v>
      </c>
      <c r="N12">
        <f t="shared" si="7"/>
        <v>6.0960000000000042E-3</v>
      </c>
      <c r="Q12" s="12">
        <f t="shared" si="8"/>
        <v>0.30545546320208466</v>
      </c>
    </row>
    <row r="13" spans="2:18" x14ac:dyDescent="0.25">
      <c r="B13" s="7">
        <f t="shared" si="9"/>
        <v>6</v>
      </c>
      <c r="C13" s="7">
        <v>4</v>
      </c>
      <c r="D13" s="7">
        <v>9.25</v>
      </c>
      <c r="E13" s="7"/>
      <c r="F13" s="9">
        <f t="shared" si="1"/>
        <v>1.8288</v>
      </c>
      <c r="G13" s="9">
        <f t="shared" si="2"/>
        <v>1.4541499999999998</v>
      </c>
      <c r="H13" s="9">
        <f t="shared" si="3"/>
        <v>-1.4541499999999998</v>
      </c>
      <c r="I13" s="12">
        <f t="shared" si="0"/>
        <v>1.2700000000000156E-2</v>
      </c>
      <c r="J13" s="12">
        <f t="shared" si="10"/>
        <v>1.524</v>
      </c>
      <c r="K13" s="12">
        <f t="shared" si="4"/>
        <v>0.30479999999999996</v>
      </c>
      <c r="L13" s="12">
        <f t="shared" si="5"/>
        <v>0.02</v>
      </c>
      <c r="M13" s="12">
        <f t="shared" si="6"/>
        <v>7.2999999999998448E-3</v>
      </c>
      <c r="N13">
        <f t="shared" si="7"/>
        <v>4.1605199999999757E-3</v>
      </c>
      <c r="Q13" s="12">
        <f t="shared" si="8"/>
        <v>0.30488740544666643</v>
      </c>
    </row>
    <row r="14" spans="2:18" x14ac:dyDescent="0.25">
      <c r="B14" s="7">
        <f t="shared" si="9"/>
        <v>7</v>
      </c>
      <c r="C14" s="7">
        <v>4</v>
      </c>
      <c r="D14" s="7">
        <v>8.25</v>
      </c>
      <c r="E14" s="7"/>
      <c r="F14" s="9">
        <f t="shared" si="1"/>
        <v>2.1335999999999999</v>
      </c>
      <c r="G14" s="9">
        <f t="shared" si="2"/>
        <v>1.42875</v>
      </c>
      <c r="H14" s="9">
        <f t="shared" si="3"/>
        <v>-1.42875</v>
      </c>
      <c r="I14" s="12">
        <f t="shared" si="0"/>
        <v>3.8100000000000023E-2</v>
      </c>
      <c r="J14" s="12">
        <f t="shared" si="10"/>
        <v>1.8288</v>
      </c>
      <c r="K14" s="12">
        <f t="shared" si="4"/>
        <v>0.30479999999999996</v>
      </c>
      <c r="L14" s="12">
        <f t="shared" si="5"/>
        <v>7.2999999999998448E-3</v>
      </c>
      <c r="M14" s="12">
        <f t="shared" si="6"/>
        <v>-1.8100000000000022E-2</v>
      </c>
      <c r="N14">
        <f t="shared" si="7"/>
        <v>-1.6459200000000268E-3</v>
      </c>
      <c r="Q14" s="12">
        <f t="shared" si="8"/>
        <v>0.3053369450295853</v>
      </c>
    </row>
    <row r="15" spans="2:18" x14ac:dyDescent="0.25">
      <c r="B15" s="7">
        <f t="shared" si="9"/>
        <v>8</v>
      </c>
      <c r="C15" s="7">
        <v>4</v>
      </c>
      <c r="D15" s="7">
        <v>8</v>
      </c>
      <c r="E15" s="7"/>
      <c r="F15" s="9">
        <f t="shared" si="1"/>
        <v>2.4383999999999997</v>
      </c>
      <c r="G15" s="9">
        <f t="shared" si="2"/>
        <v>1.4223999999999999</v>
      </c>
      <c r="H15" s="9">
        <f t="shared" si="3"/>
        <v>-1.4223999999999999</v>
      </c>
      <c r="I15" s="12">
        <f t="shared" si="0"/>
        <v>4.4450000000000101E-2</v>
      </c>
      <c r="J15" s="12">
        <f t="shared" si="10"/>
        <v>2.1335999999999999</v>
      </c>
      <c r="K15" s="12">
        <f t="shared" si="4"/>
        <v>0.30479999999999974</v>
      </c>
      <c r="L15" s="12">
        <f t="shared" si="5"/>
        <v>-1.8100000000000022E-2</v>
      </c>
      <c r="M15" s="12">
        <f t="shared" si="6"/>
        <v>-2.44500000000001E-2</v>
      </c>
      <c r="N15">
        <f t="shared" si="7"/>
        <v>-6.484620000000013E-3</v>
      </c>
      <c r="Q15" s="12">
        <f t="shared" si="8"/>
        <v>0.305779074660121</v>
      </c>
    </row>
    <row r="16" spans="2:18" x14ac:dyDescent="0.25">
      <c r="B16" s="7">
        <f t="shared" si="9"/>
        <v>9</v>
      </c>
      <c r="C16" s="7">
        <v>4</v>
      </c>
      <c r="D16" s="7">
        <v>5.75</v>
      </c>
      <c r="E16" s="7"/>
      <c r="F16" s="9">
        <f t="shared" si="1"/>
        <v>2.7431999999999999</v>
      </c>
      <c r="G16" s="9">
        <f t="shared" si="2"/>
        <v>1.3652499999999999</v>
      </c>
      <c r="H16" s="9">
        <f t="shared" si="3"/>
        <v>-1.3652499999999999</v>
      </c>
      <c r="I16" s="12">
        <f t="shared" si="0"/>
        <v>0.10160000000000013</v>
      </c>
      <c r="J16" s="12">
        <f t="shared" si="10"/>
        <v>2.4383999999999997</v>
      </c>
      <c r="K16" s="12">
        <f t="shared" si="4"/>
        <v>0.30480000000000018</v>
      </c>
      <c r="L16" s="12">
        <f t="shared" si="5"/>
        <v>-2.44500000000001E-2</v>
      </c>
      <c r="M16" s="12">
        <f t="shared" si="6"/>
        <v>-8.1600000000000131E-2</v>
      </c>
      <c r="N16">
        <f t="shared" si="7"/>
        <v>-1.6162020000000044E-2</v>
      </c>
      <c r="Q16" s="12">
        <f t="shared" si="8"/>
        <v>0.31553383336815111</v>
      </c>
    </row>
    <row r="17" spans="1:17" x14ac:dyDescent="0.25">
      <c r="B17" s="7">
        <f t="shared" si="9"/>
        <v>10</v>
      </c>
      <c r="C17" s="7">
        <v>4</v>
      </c>
      <c r="D17" s="7">
        <v>6</v>
      </c>
      <c r="E17" s="7"/>
      <c r="F17" s="9">
        <f t="shared" si="1"/>
        <v>3.048</v>
      </c>
      <c r="G17" s="9">
        <f t="shared" si="2"/>
        <v>1.3715999999999999</v>
      </c>
      <c r="H17" s="9">
        <f t="shared" si="3"/>
        <v>-1.3715999999999999</v>
      </c>
      <c r="I17" s="12">
        <f t="shared" si="0"/>
        <v>9.5250000000000057E-2</v>
      </c>
      <c r="J17" s="12">
        <f t="shared" si="10"/>
        <v>2.7431999999999999</v>
      </c>
      <c r="K17" s="12">
        <f t="shared" si="4"/>
        <v>0.30480000000000018</v>
      </c>
      <c r="L17" s="12">
        <f t="shared" si="5"/>
        <v>-8.1600000000000131E-2</v>
      </c>
      <c r="M17" s="12">
        <f t="shared" si="6"/>
        <v>-7.5250000000000053E-2</v>
      </c>
      <c r="N17">
        <f t="shared" si="7"/>
        <v>-2.3903940000000044E-2</v>
      </c>
      <c r="Q17" s="12">
        <f t="shared" si="8"/>
        <v>0.313951592606249</v>
      </c>
    </row>
    <row r="18" spans="1:17" x14ac:dyDescent="0.25">
      <c r="B18" s="7">
        <f t="shared" si="9"/>
        <v>11</v>
      </c>
      <c r="C18" s="7">
        <v>4</v>
      </c>
      <c r="D18" s="7">
        <v>7</v>
      </c>
      <c r="E18" s="7"/>
      <c r="F18" s="9">
        <f t="shared" si="1"/>
        <v>3.3527999999999998</v>
      </c>
      <c r="G18" s="9">
        <f t="shared" si="2"/>
        <v>1.397</v>
      </c>
      <c r="H18" s="9">
        <f t="shared" si="3"/>
        <v>-1.397</v>
      </c>
      <c r="I18" s="12">
        <f t="shared" si="0"/>
        <v>6.9849999999999968E-2</v>
      </c>
      <c r="J18" s="12">
        <f t="shared" si="10"/>
        <v>3.048</v>
      </c>
      <c r="K18" s="12">
        <f t="shared" si="4"/>
        <v>0.30479999999999974</v>
      </c>
      <c r="L18" s="12">
        <f t="shared" si="5"/>
        <v>-7.5250000000000053E-2</v>
      </c>
      <c r="M18" s="12">
        <f t="shared" si="6"/>
        <v>-4.9849999999999964E-2</v>
      </c>
      <c r="N18">
        <f t="shared" si="7"/>
        <v>-1.9065239999999987E-2</v>
      </c>
      <c r="Q18" s="12">
        <f t="shared" si="8"/>
        <v>0.30884957908341049</v>
      </c>
    </row>
    <row r="19" spans="1:17" x14ac:dyDescent="0.25">
      <c r="B19" s="7">
        <f t="shared" si="9"/>
        <v>12</v>
      </c>
      <c r="C19" s="7">
        <v>4</v>
      </c>
      <c r="D19" s="7">
        <v>7.25</v>
      </c>
      <c r="E19" s="7"/>
      <c r="F19" s="9">
        <f t="shared" si="1"/>
        <v>3.6576</v>
      </c>
      <c r="G19" s="9">
        <f t="shared" si="2"/>
        <v>1.4033499999999999</v>
      </c>
      <c r="H19" s="9">
        <f t="shared" si="3"/>
        <v>-1.4033499999999999</v>
      </c>
      <c r="I19" s="12">
        <f t="shared" si="0"/>
        <v>6.3500000000000112E-2</v>
      </c>
      <c r="J19" s="12">
        <f t="shared" si="10"/>
        <v>3.3527999999999998</v>
      </c>
      <c r="K19" s="12">
        <f t="shared" si="4"/>
        <v>0.30480000000000018</v>
      </c>
      <c r="L19" s="12">
        <f t="shared" si="5"/>
        <v>-4.9849999999999964E-2</v>
      </c>
      <c r="M19" s="12">
        <f t="shared" si="6"/>
        <v>-4.3500000000000108E-2</v>
      </c>
      <c r="N19">
        <f t="shared" si="7"/>
        <v>-1.422654000000002E-2</v>
      </c>
      <c r="Q19" s="12">
        <f t="shared" si="8"/>
        <v>0.30788843758738349</v>
      </c>
    </row>
    <row r="20" spans="1:17" x14ac:dyDescent="0.25">
      <c r="B20" s="7">
        <f t="shared" si="9"/>
        <v>13</v>
      </c>
      <c r="C20" s="7">
        <v>4</v>
      </c>
      <c r="D20" s="7">
        <v>7.5</v>
      </c>
      <c r="E20" s="7"/>
      <c r="F20" s="9">
        <f t="shared" si="1"/>
        <v>3.9623999999999997</v>
      </c>
      <c r="G20" s="9">
        <f t="shared" si="2"/>
        <v>1.4097</v>
      </c>
      <c r="H20" s="9">
        <f t="shared" si="3"/>
        <v>-1.4097</v>
      </c>
      <c r="I20" s="12">
        <f t="shared" si="0"/>
        <v>5.7150000000000034E-2</v>
      </c>
      <c r="J20" s="12">
        <f t="shared" si="10"/>
        <v>3.6576</v>
      </c>
      <c r="K20" s="12">
        <f t="shared" si="4"/>
        <v>0.30479999999999974</v>
      </c>
      <c r="L20" s="12">
        <f t="shared" si="5"/>
        <v>-4.3500000000000108E-2</v>
      </c>
      <c r="M20" s="12">
        <f t="shared" si="6"/>
        <v>-3.715000000000003E-2</v>
      </c>
      <c r="N20">
        <f t="shared" si="7"/>
        <v>-1.229106000000001E-2</v>
      </c>
      <c r="Q20" s="12">
        <f t="shared" si="8"/>
        <v>0.30705563420982823</v>
      </c>
    </row>
    <row r="21" spans="1:17" x14ac:dyDescent="0.25">
      <c r="B21" s="7">
        <f t="shared" si="9"/>
        <v>14</v>
      </c>
      <c r="C21" s="7">
        <v>4</v>
      </c>
      <c r="D21" s="7">
        <v>5</v>
      </c>
      <c r="E21" s="7"/>
      <c r="F21" s="9">
        <f t="shared" si="1"/>
        <v>4.2671999999999999</v>
      </c>
      <c r="G21" s="9">
        <f t="shared" si="2"/>
        <v>1.3461999999999998</v>
      </c>
      <c r="H21" s="9">
        <f t="shared" si="3"/>
        <v>-1.3461999999999998</v>
      </c>
      <c r="I21" s="12">
        <f t="shared" si="0"/>
        <v>0.12065000000000015</v>
      </c>
      <c r="J21" s="12">
        <f t="shared" si="10"/>
        <v>3.9623999999999997</v>
      </c>
      <c r="K21" s="12">
        <f t="shared" si="4"/>
        <v>0.30480000000000018</v>
      </c>
      <c r="L21" s="12">
        <f t="shared" si="5"/>
        <v>-3.715000000000003E-2</v>
      </c>
      <c r="M21" s="12">
        <f t="shared" si="6"/>
        <v>-0.10065000000000014</v>
      </c>
      <c r="N21">
        <f t="shared" si="7"/>
        <v>-2.1000720000000039E-2</v>
      </c>
      <c r="Q21" s="12">
        <f t="shared" si="8"/>
        <v>0.32098825913107809</v>
      </c>
    </row>
    <row r="22" spans="1:17" x14ac:dyDescent="0.25">
      <c r="B22" s="7">
        <f t="shared" si="9"/>
        <v>15</v>
      </c>
      <c r="C22" s="7">
        <v>4</v>
      </c>
      <c r="D22" s="7">
        <v>4.5</v>
      </c>
      <c r="E22" s="7"/>
      <c r="F22" s="9">
        <f t="shared" si="1"/>
        <v>4.5720000000000001</v>
      </c>
      <c r="G22" s="9">
        <f t="shared" si="2"/>
        <v>1.3334999999999999</v>
      </c>
      <c r="H22" s="9">
        <f t="shared" si="3"/>
        <v>-1.3334999999999999</v>
      </c>
      <c r="I22" s="12">
        <f t="shared" si="0"/>
        <v>0.13335000000000008</v>
      </c>
      <c r="J22" s="12">
        <f t="shared" si="10"/>
        <v>4.2671999999999999</v>
      </c>
      <c r="K22" s="12">
        <f t="shared" si="4"/>
        <v>0.30480000000000018</v>
      </c>
      <c r="L22" s="12">
        <f t="shared" si="5"/>
        <v>-0.10065000000000014</v>
      </c>
      <c r="M22" s="12">
        <f t="shared" si="6"/>
        <v>-0.11335000000000008</v>
      </c>
      <c r="N22">
        <f t="shared" si="7"/>
        <v>-3.2613600000000055E-2</v>
      </c>
      <c r="Q22" s="12">
        <f t="shared" si="8"/>
        <v>0.3251941919838055</v>
      </c>
    </row>
    <row r="23" spans="1:17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9">
        <f t="shared" si="1"/>
        <v>4.7244000000000002</v>
      </c>
      <c r="G23" s="9">
        <f t="shared" si="2"/>
        <v>1.3208</v>
      </c>
      <c r="H23" s="9">
        <f t="shared" si="3"/>
        <v>-1.3208</v>
      </c>
      <c r="I23" s="12">
        <f t="shared" si="0"/>
        <v>0.14605000000000001</v>
      </c>
      <c r="J23" s="12">
        <f t="shared" si="10"/>
        <v>4.5720000000000001</v>
      </c>
      <c r="K23" s="12">
        <f t="shared" si="4"/>
        <v>0.15240000000000009</v>
      </c>
      <c r="L23" s="12">
        <f t="shared" si="5"/>
        <v>-0.11335000000000008</v>
      </c>
      <c r="M23" s="12">
        <f t="shared" si="6"/>
        <v>-0.12605000000000002</v>
      </c>
      <c r="N23">
        <f t="shared" si="7"/>
        <v>-1.824228000000002E-2</v>
      </c>
      <c r="Q23" s="12">
        <f t="shared" si="8"/>
        <v>0.19777351314066308</v>
      </c>
    </row>
    <row r="24" spans="1:17" x14ac:dyDescent="0.25">
      <c r="B24" s="7">
        <f>B22+1</f>
        <v>16</v>
      </c>
      <c r="C24" s="7">
        <v>4</v>
      </c>
      <c r="D24" s="7">
        <v>3.75</v>
      </c>
      <c r="E24" s="7"/>
      <c r="F24" s="9">
        <f t="shared" si="1"/>
        <v>4.8767999999999994</v>
      </c>
      <c r="G24" s="9">
        <f t="shared" si="2"/>
        <v>1.3144499999999999</v>
      </c>
      <c r="H24" s="9">
        <f t="shared" si="3"/>
        <v>-1.3144499999999999</v>
      </c>
      <c r="I24" s="12">
        <f t="shared" si="0"/>
        <v>0.15240000000000009</v>
      </c>
      <c r="J24" s="12">
        <f t="shared" si="10"/>
        <v>4.7244000000000002</v>
      </c>
      <c r="K24" s="12">
        <f t="shared" si="4"/>
        <v>0.1523999999999992</v>
      </c>
      <c r="L24" s="12">
        <f t="shared" si="5"/>
        <v>-0.12605000000000002</v>
      </c>
      <c r="M24" s="12">
        <f t="shared" si="6"/>
        <v>-0.1324000000000001</v>
      </c>
      <c r="N24">
        <f t="shared" si="7"/>
        <v>-1.9693889999999905E-2</v>
      </c>
      <c r="Q24" s="12">
        <f t="shared" si="8"/>
        <v>0.20187996433524497</v>
      </c>
    </row>
    <row r="25" spans="1:17" x14ac:dyDescent="0.25">
      <c r="A25" t="s">
        <v>10</v>
      </c>
      <c r="B25" s="7">
        <v>16.149999999999999</v>
      </c>
      <c r="C25" s="6">
        <v>4</v>
      </c>
      <c r="D25" s="6">
        <v>3.5</v>
      </c>
      <c r="E25" s="7"/>
      <c r="F25" s="9">
        <f>B25*12*0.0254</f>
        <v>4.9225199999999996</v>
      </c>
      <c r="G25" s="9">
        <f>((C25*12)+D25)*0.0254</f>
        <v>1.3081</v>
      </c>
      <c r="H25" s="9">
        <f>-G25</f>
        <v>-1.3081</v>
      </c>
      <c r="I25" s="12">
        <f t="shared" si="0"/>
        <v>0.15874999999999995</v>
      </c>
      <c r="J25" s="12">
        <f t="shared" si="10"/>
        <v>4.8767999999999994</v>
      </c>
      <c r="K25" s="12">
        <f t="shared" si="4"/>
        <v>4.5720000000000205E-2</v>
      </c>
      <c r="L25" s="12">
        <f t="shared" si="5"/>
        <v>-0.1324000000000001</v>
      </c>
      <c r="M25" s="12">
        <f t="shared" si="6"/>
        <v>-0.13874999999999996</v>
      </c>
      <c r="N25">
        <f t="shared" si="7"/>
        <v>-6.1984890000000292E-3</v>
      </c>
      <c r="Q25" s="12">
        <f t="shared" si="8"/>
        <v>0.14608860633191081</v>
      </c>
    </row>
    <row r="26" spans="1:17" x14ac:dyDescent="0.25">
      <c r="B26" s="7">
        <v>16.149999999999999</v>
      </c>
      <c r="C26" s="15">
        <v>0</v>
      </c>
      <c r="D26" s="15">
        <v>0</v>
      </c>
      <c r="E26" s="7"/>
      <c r="F26" s="9">
        <f>B26*12*0.0254</f>
        <v>4.9225199999999996</v>
      </c>
      <c r="G26" s="9">
        <f>((C26*12)+D26)*0.0254</f>
        <v>0</v>
      </c>
      <c r="H26" s="9">
        <f>-G26</f>
        <v>0</v>
      </c>
      <c r="I26" s="12">
        <f t="shared" si="0"/>
        <v>1.46685</v>
      </c>
      <c r="J26" s="12">
        <f t="shared" si="10"/>
        <v>4.9225199999999996</v>
      </c>
      <c r="K26" s="12">
        <f t="shared" si="4"/>
        <v>0</v>
      </c>
      <c r="L26" s="12">
        <f t="shared" si="5"/>
        <v>-0.13874999999999996</v>
      </c>
      <c r="M26" s="12">
        <f t="shared" si="6"/>
        <v>-1.44685</v>
      </c>
      <c r="N26">
        <f>K26*(L26+M26)*0.5</f>
        <v>0</v>
      </c>
      <c r="Q26" s="12">
        <f>SQRT(K26^2+M26^2)</f>
        <v>1.44685</v>
      </c>
    </row>
  </sheetData>
  <conditionalFormatting sqref="L6:M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LBJ</vt:lpstr>
      <vt:lpstr>LBJ_m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2014-10-26T02:43:09Z</dcterms:created>
  <dcterms:modified xsi:type="dcterms:W3CDTF">2014-12-22T19:09:53Z</dcterms:modified>
</cp:coreProperties>
</file>