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 activeTab="1"/>
  </bookViews>
  <sheets>
    <sheet name="Fagaalu" sheetId="1" r:id="rId1"/>
    <sheet name="Fagaalu_Revised" sheetId="3" r:id="rId2"/>
    <sheet name="Nuuul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V3" i="3" s="1"/>
  <c r="L4" i="3"/>
  <c r="L3" i="3"/>
  <c r="K4" i="3"/>
  <c r="K3" i="3"/>
  <c r="J4" i="3"/>
  <c r="J3" i="3"/>
  <c r="I4" i="3"/>
  <c r="I3" i="3"/>
  <c r="G4" i="3"/>
  <c r="G3" i="3"/>
  <c r="F4" i="3"/>
  <c r="F3" i="3"/>
  <c r="O2" i="3"/>
  <c r="E3" i="3"/>
  <c r="D4" i="3"/>
  <c r="E4" i="3" s="1"/>
  <c r="E6" i="3" s="1"/>
  <c r="D6" i="3"/>
  <c r="N6" i="3"/>
  <c r="S6" i="3" s="1"/>
  <c r="N5" i="3"/>
  <c r="T5" i="3" s="1"/>
  <c r="C5" i="3"/>
  <c r="N4" i="3"/>
  <c r="V4" i="3" s="1"/>
  <c r="C4" i="3"/>
  <c r="C3" i="3"/>
  <c r="N2" i="3"/>
  <c r="T2" i="3" s="1"/>
  <c r="C2" i="3"/>
  <c r="O4" i="3" l="1"/>
  <c r="O3" i="3"/>
  <c r="Q4" i="3"/>
  <c r="Q3" i="3"/>
  <c r="S3" i="3"/>
  <c r="S4" i="3"/>
  <c r="P6" i="3"/>
  <c r="Q2" i="3"/>
  <c r="T3" i="3"/>
  <c r="T4" i="3"/>
  <c r="Q5" i="3"/>
  <c r="Q6" i="3"/>
  <c r="U2" i="3"/>
  <c r="P3" i="3"/>
  <c r="U3" i="3"/>
  <c r="P4" i="3"/>
  <c r="U4" i="3"/>
  <c r="U5" i="3"/>
  <c r="T6" i="3"/>
  <c r="U6" i="3"/>
  <c r="R2" i="3"/>
  <c r="V2" i="3"/>
  <c r="R5" i="3"/>
  <c r="V5" i="3"/>
  <c r="S2" i="3"/>
  <c r="O5" i="3"/>
  <c r="S5" i="3"/>
  <c r="R6" i="3"/>
  <c r="V6" i="3"/>
  <c r="P2" i="3"/>
  <c r="R3" i="3"/>
  <c r="R4" i="3"/>
  <c r="P5" i="3"/>
  <c r="O6" i="3"/>
  <c r="E7" i="1"/>
  <c r="E6" i="1"/>
  <c r="E5" i="1"/>
  <c r="E2" i="1"/>
  <c r="E3" i="1"/>
  <c r="E4" i="1"/>
  <c r="S2" i="1"/>
  <c r="N3" i="2" l="1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<sst xmlns="http://schemas.openxmlformats.org/spreadsheetml/2006/main" count="81" uniqueCount="45">
  <si>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</si>
  <si>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</si>
  <si>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</si>
  <si>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</si>
  <si>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</si>
  <si>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</si>
  <si>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</si>
  <si>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</si>
  <si>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</si>
  <si>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</si>
  <si>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</si>
  <si>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</si>
  <si>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</si>
  <si>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</si>
  <si>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</si>
  <si>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</si>
  <si>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</si>
  <si>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</si>
  <si>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</si>
  <si>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</si>
  <si>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</si>
  <si>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</si>
  <si>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</si>
  <si>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</si>
  <si>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</si>
  <si>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</si>
  <si>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</si>
  <si>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</si>
  <si>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</si>
  <si>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</si>
  <si>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</si>
  <si>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</si>
  <si>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</si>
  <si>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</si>
  <si>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</si>
  <si>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</si>
  <si>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</si>
  <si>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</si>
  <si>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</si>
  <si>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</si>
  <si>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</si>
  <si>
    <t>QUARRY(LOWER)</t>
  </si>
  <si>
    <t>VILLAGE(LOWER)</t>
  </si>
  <si>
    <t>% of area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</si>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</sst>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0.8554687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x14ac:dyDescent="0.25">
      <c r="A1" s="48" t="s">
        <v>35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24" t="s">
        <v>36</v>
      </c>
      <c r="B2" s="31">
        <v>0.89724999999999999</v>
      </c>
      <c r="C2" s="33">
        <f>B2/$B$5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 t="shared" ref="N2:N6" si="0">SUM(F2:M2)</f>
        <v>897219</v>
      </c>
      <c r="O2" s="35">
        <f>F2/$N2</f>
        <v>0</v>
      </c>
      <c r="P2" s="35">
        <f>G2/$N2</f>
        <v>0</v>
      </c>
      <c r="Q2" s="35">
        <f>H2/$N2</f>
        <v>0</v>
      </c>
      <c r="R2" s="35">
        <f>I2/$N2</f>
        <v>5.3052822109206333E-4</v>
      </c>
      <c r="S2" s="35">
        <f>J2/$N2</f>
        <v>0.82419565345807433</v>
      </c>
      <c r="T2" s="35">
        <f>K2/$N2</f>
        <v>0.17129039844229782</v>
      </c>
      <c r="U2" s="35">
        <f>L2/$N2</f>
        <v>3.9834198785357868E-3</v>
      </c>
      <c r="V2" s="36">
        <f>M2/$N2</f>
        <v>0</v>
      </c>
    </row>
    <row r="3" spans="1:22" x14ac:dyDescent="0.25">
      <c r="A3" s="24" t="s">
        <v>41</v>
      </c>
      <c r="B3" s="26">
        <v>1.171996</v>
      </c>
      <c r="C3" s="28">
        <f>B3/$B$5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 t="shared" si="0"/>
        <v>274763</v>
      </c>
      <c r="O3" s="29">
        <f>F3/$N3</f>
        <v>7.3081164494491618E-3</v>
      </c>
      <c r="P3" s="29">
        <f>G3/$N3</f>
        <v>1.2665460778925838E-3</v>
      </c>
      <c r="Q3" s="29">
        <f>H3/$N3</f>
        <v>0</v>
      </c>
      <c r="R3" s="29">
        <f>I3/$N3</f>
        <v>4.8769302999312134E-3</v>
      </c>
      <c r="S3" s="29">
        <f>J3/$N3</f>
        <v>0.92082995163104198</v>
      </c>
      <c r="T3" s="29">
        <f>K3/$N3</f>
        <v>8.8330670432336233E-3</v>
      </c>
      <c r="U3" s="29">
        <f>L3/$N3</f>
        <v>5.6885388498451393E-2</v>
      </c>
      <c r="V3" s="30">
        <f>M3/$N3</f>
        <v>0</v>
      </c>
    </row>
    <row r="4" spans="1:22" x14ac:dyDescent="0.25">
      <c r="A4" s="24" t="s">
        <v>42</v>
      </c>
      <c r="B4" s="37">
        <v>1.776413</v>
      </c>
      <c r="C4" s="39">
        <f>B4/$B$5</f>
        <v>0.95470556115681693</v>
      </c>
      <c r="D4" s="37">
        <f>B4-B3</f>
        <v>0.60441699999999998</v>
      </c>
      <c r="E4" s="38">
        <f>D4/1.86</f>
        <v>0.324955376344086</v>
      </c>
      <c r="F4" s="40">
        <f>56406-F3</f>
        <v>54398</v>
      </c>
      <c r="G4" s="40">
        <f>16249-G3</f>
        <v>15901</v>
      </c>
      <c r="H4" s="25"/>
      <c r="I4" s="40">
        <f>2874-I3</f>
        <v>1534</v>
      </c>
      <c r="J4" s="40">
        <f>1521947-J3</f>
        <v>1268937</v>
      </c>
      <c r="K4" s="40">
        <f>159545-K3</f>
        <v>157118</v>
      </c>
      <c r="L4" s="40">
        <f>19379-L3</f>
        <v>3749</v>
      </c>
      <c r="M4" s="40"/>
      <c r="N4" s="40">
        <f t="shared" si="0"/>
        <v>1501637</v>
      </c>
      <c r="O4" s="41">
        <f>F4/$N4</f>
        <v>3.6225798911454631E-2</v>
      </c>
      <c r="P4" s="41">
        <f>G4/$N4</f>
        <v>1.0589110417497704E-2</v>
      </c>
      <c r="Q4" s="41">
        <f>H4/$N4</f>
        <v>0</v>
      </c>
      <c r="R4" s="41">
        <f>I4/$N4</f>
        <v>1.0215518131212803E-3</v>
      </c>
      <c r="S4" s="41">
        <f>J4/$N4</f>
        <v>0.84503578428075499</v>
      </c>
      <c r="T4" s="41">
        <f>K4/$N4</f>
        <v>0.10463114587613384</v>
      </c>
      <c r="U4" s="41">
        <f>L4/$N4</f>
        <v>2.4966087010376008E-3</v>
      </c>
      <c r="V4" s="42">
        <f>M4/$N4</f>
        <v>0</v>
      </c>
    </row>
    <row r="5" spans="1:22" ht="15.75" thickBot="1" x14ac:dyDescent="0.3">
      <c r="A5" s="12" t="s">
        <v>40</v>
      </c>
      <c r="B5" s="43">
        <v>1.860692</v>
      </c>
      <c r="C5" s="45">
        <f>B5/$B$5</f>
        <v>1</v>
      </c>
      <c r="D5" s="43">
        <v>8.4278999999999993E-2</v>
      </c>
      <c r="E5" s="44">
        <v>4.5294438843183071E-2</v>
      </c>
      <c r="F5" s="13">
        <v>85528</v>
      </c>
      <c r="G5" s="13">
        <v>21192</v>
      </c>
      <c r="H5" s="13"/>
      <c r="I5" s="13">
        <v>2874</v>
      </c>
      <c r="J5" s="13">
        <v>1571530</v>
      </c>
      <c r="K5" s="13">
        <v>160179</v>
      </c>
      <c r="L5" s="13">
        <v>19379</v>
      </c>
      <c r="M5" s="13"/>
      <c r="N5" s="13">
        <f t="shared" si="0"/>
        <v>1860682</v>
      </c>
      <c r="O5" s="46">
        <f>F5/$N5</f>
        <v>4.5965941520367266E-2</v>
      </c>
      <c r="P5" s="46">
        <f>G5/$N5</f>
        <v>1.1389372283926001E-2</v>
      </c>
      <c r="Q5" s="46">
        <f>H5/$N5</f>
        <v>0</v>
      </c>
      <c r="R5" s="46">
        <f>I5/$N5</f>
        <v>1.5445949388450042E-3</v>
      </c>
      <c r="S5" s="46">
        <f>J5/$N5</f>
        <v>0.84459891588138114</v>
      </c>
      <c r="T5" s="46">
        <f>K5/$N5</f>
        <v>8.608617700391577E-2</v>
      </c>
      <c r="U5" s="46">
        <f>L5/$N5</f>
        <v>1.0414998371564834E-2</v>
      </c>
      <c r="V5" s="47">
        <f>M5/$N5</f>
        <v>0</v>
      </c>
    </row>
    <row r="6" spans="1:22" x14ac:dyDescent="0.25">
      <c r="A6" s="2" t="s">
        <v>24</v>
      </c>
      <c r="B6" s="3">
        <v>2.4778150000000001</v>
      </c>
      <c r="D6" s="3">
        <f>SUM(D2:D5)</f>
        <v>1.863442</v>
      </c>
      <c r="E6" s="50">
        <f>SUM(E2:E5)</f>
        <v>0.99541110550984968</v>
      </c>
      <c r="F6">
        <v>177490</v>
      </c>
      <c r="G6">
        <v>61384</v>
      </c>
      <c r="H6">
        <v>11447</v>
      </c>
      <c r="I6">
        <v>7294</v>
      </c>
      <c r="J6">
        <v>2024813</v>
      </c>
      <c r="K6">
        <v>166192</v>
      </c>
      <c r="L6">
        <v>26936</v>
      </c>
      <c r="M6">
        <v>2269</v>
      </c>
      <c r="N6">
        <f t="shared" si="0"/>
        <v>2477825</v>
      </c>
      <c r="O6" s="1">
        <f>F6/$N6</f>
        <v>7.163137025415435E-2</v>
      </c>
      <c r="P6" s="1">
        <f>G6/$N6</f>
        <v>2.4773339521556203E-2</v>
      </c>
      <c r="Q6" s="1">
        <f>H6/$N6</f>
        <v>4.619777425766549E-3</v>
      </c>
      <c r="R6" s="1">
        <f>I6/$N6</f>
        <v>2.9437107140334769E-3</v>
      </c>
      <c r="S6" s="1">
        <f>J6/$N6</f>
        <v>0.81717352920403985</v>
      </c>
      <c r="T6" s="1">
        <f>K6/$N6</f>
        <v>6.7071726211495972E-2</v>
      </c>
      <c r="U6" s="1">
        <f>L6/$N6</f>
        <v>1.0870824210749346E-2</v>
      </c>
      <c r="V6" s="1">
        <f>M6/$N6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Fagaalu</vt:lpstr>
      <vt:lpstr>Fagaalu_Revised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2015-03-25T05:14:22Z</dcterms:modified>
</cp:coreProperties>
</file>