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5"/>
  </bookViews>
  <sheets>
    <sheet name="LBJ" sheetId="1" r:id="rId1"/>
    <sheet name="LBJ_m" sheetId="2" r:id="rId2"/>
    <sheet name="R2" sheetId="3" r:id="rId3"/>
    <sheet name="R2_m" sheetId="4" r:id="rId4"/>
    <sheet name="DAM" sheetId="6" r:id="rId5"/>
    <sheet name="DAM_m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7" l="1"/>
  <c r="F22" i="7"/>
  <c r="F7" i="7" l="1"/>
  <c r="G7" i="7"/>
  <c r="H7" i="7"/>
  <c r="F8" i="7"/>
  <c r="J9" i="7" s="1"/>
  <c r="G8" i="7"/>
  <c r="H8" i="7"/>
  <c r="F9" i="7"/>
  <c r="I35" i="7"/>
  <c r="M35" i="7" s="1"/>
  <c r="L36" i="7" s="1"/>
  <c r="F10" i="7"/>
  <c r="G10" i="7"/>
  <c r="H10" i="7"/>
  <c r="F11" i="7"/>
  <c r="F12" i="7"/>
  <c r="G12" i="7"/>
  <c r="H12" i="7"/>
  <c r="F13" i="7"/>
  <c r="F14" i="7"/>
  <c r="G14" i="7"/>
  <c r="H14" i="7"/>
  <c r="F15" i="7"/>
  <c r="F16" i="7"/>
  <c r="G16" i="7"/>
  <c r="H16" i="7"/>
  <c r="F17" i="7"/>
  <c r="F18" i="7"/>
  <c r="G18" i="7"/>
  <c r="H18" i="7"/>
  <c r="I18" i="7" s="1"/>
  <c r="M18" i="7" s="1"/>
  <c r="L19" i="7" s="1"/>
  <c r="F19" i="7"/>
  <c r="F20" i="7"/>
  <c r="G20" i="7"/>
  <c r="H20" i="7"/>
  <c r="F21" i="7"/>
  <c r="G21" i="7"/>
  <c r="H21" i="7"/>
  <c r="G22" i="7"/>
  <c r="H22" i="7"/>
  <c r="F23" i="7"/>
  <c r="F24" i="7"/>
  <c r="G24" i="7"/>
  <c r="H24" i="7"/>
  <c r="F25" i="7"/>
  <c r="F26" i="7"/>
  <c r="G26" i="7"/>
  <c r="H26" i="7"/>
  <c r="F27" i="7"/>
  <c r="F28" i="7"/>
  <c r="G28" i="7"/>
  <c r="H28" i="7"/>
  <c r="F29" i="7"/>
  <c r="G30" i="7"/>
  <c r="H30" i="7"/>
  <c r="I30" i="7" s="1"/>
  <c r="M30" i="7" s="1"/>
  <c r="L31" i="7" s="1"/>
  <c r="F31" i="7"/>
  <c r="G31" i="7"/>
  <c r="H31" i="7"/>
  <c r="F32" i="7"/>
  <c r="G32" i="7"/>
  <c r="H32" i="7"/>
  <c r="F33" i="7"/>
  <c r="G33" i="7"/>
  <c r="H33" i="7"/>
  <c r="F34" i="7"/>
  <c r="G34" i="7"/>
  <c r="H34" i="7"/>
  <c r="I34" i="7" s="1"/>
  <c r="M34" i="7" s="1"/>
  <c r="L35" i="7" s="1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G6" i="7"/>
  <c r="G7" i="6"/>
  <c r="I22" i="6"/>
  <c r="M22" i="6" s="1"/>
  <c r="L23" i="6" s="1"/>
  <c r="H6" i="7"/>
  <c r="F6" i="7"/>
  <c r="I39" i="7"/>
  <c r="M39" i="7" s="1"/>
  <c r="I31" i="7"/>
  <c r="M31" i="7" s="1"/>
  <c r="L32" i="7" s="1"/>
  <c r="I22" i="7"/>
  <c r="M22" i="7" s="1"/>
  <c r="L23" i="7" s="1"/>
  <c r="J11" i="7"/>
  <c r="I27" i="7"/>
  <c r="M27" i="7" s="1"/>
  <c r="L28" i="7" s="1"/>
  <c r="B9" i="7"/>
  <c r="B10" i="7" s="1"/>
  <c r="B8" i="7"/>
  <c r="J7" i="7"/>
  <c r="F6" i="6"/>
  <c r="J20" i="6"/>
  <c r="K20" i="6"/>
  <c r="J21" i="6"/>
  <c r="K21" i="6" s="1"/>
  <c r="J22" i="6"/>
  <c r="K22" i="6" s="1"/>
  <c r="J23" i="6"/>
  <c r="K23" i="6"/>
  <c r="J24" i="6"/>
  <c r="K24" i="6"/>
  <c r="I25" i="6"/>
  <c r="M25" i="6" s="1"/>
  <c r="L26" i="6" s="1"/>
  <c r="J25" i="6"/>
  <c r="K25" i="6" s="1"/>
  <c r="J26" i="6"/>
  <c r="K26" i="6" s="1"/>
  <c r="J27" i="6"/>
  <c r="K27" i="6"/>
  <c r="I28" i="6"/>
  <c r="M28" i="6" s="1"/>
  <c r="L29" i="6" s="1"/>
  <c r="J28" i="6"/>
  <c r="K28" i="6"/>
  <c r="J29" i="6"/>
  <c r="K29" i="6" s="1"/>
  <c r="J30" i="6"/>
  <c r="K30" i="6" s="1"/>
  <c r="J31" i="6"/>
  <c r="K31" i="6"/>
  <c r="J32" i="6"/>
  <c r="K32" i="6"/>
  <c r="I33" i="6"/>
  <c r="M33" i="6" s="1"/>
  <c r="L34" i="6" s="1"/>
  <c r="J33" i="6"/>
  <c r="K33" i="6" s="1"/>
  <c r="I34" i="6"/>
  <c r="M34" i="6" s="1"/>
  <c r="L35" i="6" s="1"/>
  <c r="J34" i="6"/>
  <c r="K34" i="6" s="1"/>
  <c r="J35" i="6"/>
  <c r="K35" i="6"/>
  <c r="I36" i="6"/>
  <c r="M36" i="6" s="1"/>
  <c r="L37" i="6" s="1"/>
  <c r="J36" i="6"/>
  <c r="K36" i="6"/>
  <c r="I37" i="6"/>
  <c r="M37" i="6" s="1"/>
  <c r="L38" i="6" s="1"/>
  <c r="J37" i="6"/>
  <c r="K37" i="6" s="1"/>
  <c r="J38" i="6"/>
  <c r="K38" i="6" s="1"/>
  <c r="I39" i="6"/>
  <c r="M39" i="6" s="1"/>
  <c r="J39" i="6"/>
  <c r="K39" i="6"/>
  <c r="F40" i="6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8" i="6"/>
  <c r="G28" i="6"/>
  <c r="G27" i="6"/>
  <c r="G26" i="6"/>
  <c r="H26" i="6" s="1"/>
  <c r="G25" i="6"/>
  <c r="G24" i="6"/>
  <c r="H24" i="6" s="1"/>
  <c r="G23" i="6"/>
  <c r="G22" i="6"/>
  <c r="H22" i="6" s="1"/>
  <c r="G21" i="6"/>
  <c r="H21" i="6" s="1"/>
  <c r="G20" i="6"/>
  <c r="H20" i="6" s="1"/>
  <c r="G19" i="6"/>
  <c r="H18" i="6"/>
  <c r="G18" i="6"/>
  <c r="G17" i="6"/>
  <c r="G16" i="6"/>
  <c r="H16" i="6" s="1"/>
  <c r="G15" i="6"/>
  <c r="G14" i="6"/>
  <c r="H14" i="6" s="1"/>
  <c r="G13" i="6"/>
  <c r="G12" i="6"/>
  <c r="H12" i="6" s="1"/>
  <c r="G11" i="6"/>
  <c r="H10" i="6"/>
  <c r="G10" i="6"/>
  <c r="G9" i="6"/>
  <c r="G8" i="6"/>
  <c r="H8" i="6" s="1"/>
  <c r="B8" i="6"/>
  <c r="F8" i="6" s="1"/>
  <c r="J9" i="6" s="1"/>
  <c r="F7" i="6"/>
  <c r="I13" i="6"/>
  <c r="M13" i="6" s="1"/>
  <c r="L14" i="6" s="1"/>
  <c r="I18" i="6"/>
  <c r="M18" i="6" s="1"/>
  <c r="L19" i="6" s="1"/>
  <c r="J8" i="6"/>
  <c r="J7" i="6"/>
  <c r="K7" i="6" s="1"/>
  <c r="I8" i="7" l="1"/>
  <c r="M8" i="7" s="1"/>
  <c r="L9" i="7" s="1"/>
  <c r="I24" i="7"/>
  <c r="M24" i="7" s="1"/>
  <c r="L25" i="7" s="1"/>
  <c r="I33" i="7"/>
  <c r="M33" i="7" s="1"/>
  <c r="L34" i="7" s="1"/>
  <c r="I12" i="7"/>
  <c r="M12" i="7" s="1"/>
  <c r="L13" i="7" s="1"/>
  <c r="I28" i="7"/>
  <c r="M28" i="7" s="1"/>
  <c r="L29" i="7" s="1"/>
  <c r="I32" i="6"/>
  <c r="M32" i="6" s="1"/>
  <c r="I31" i="6"/>
  <c r="M31" i="6" s="1"/>
  <c r="Q31" i="6" s="1"/>
  <c r="I26" i="6"/>
  <c r="M26" i="6" s="1"/>
  <c r="L27" i="6" s="1"/>
  <c r="I24" i="6"/>
  <c r="M24" i="6" s="1"/>
  <c r="L25" i="6" s="1"/>
  <c r="N25" i="6" s="1"/>
  <c r="I21" i="6"/>
  <c r="M21" i="6" s="1"/>
  <c r="L22" i="6" s="1"/>
  <c r="I38" i="6"/>
  <c r="M38" i="6" s="1"/>
  <c r="L39" i="6" s="1"/>
  <c r="I29" i="6"/>
  <c r="M29" i="6" s="1"/>
  <c r="L30" i="6" s="1"/>
  <c r="I23" i="6"/>
  <c r="M23" i="6" s="1"/>
  <c r="L24" i="6" s="1"/>
  <c r="N24" i="6" s="1"/>
  <c r="I20" i="6"/>
  <c r="M20" i="6" s="1"/>
  <c r="L21" i="6" s="1"/>
  <c r="I11" i="6"/>
  <c r="M11" i="6" s="1"/>
  <c r="L12" i="6" s="1"/>
  <c r="I35" i="6"/>
  <c r="M35" i="6" s="1"/>
  <c r="L36" i="6" s="1"/>
  <c r="N36" i="6" s="1"/>
  <c r="I30" i="6"/>
  <c r="M30" i="6" s="1"/>
  <c r="L31" i="6" s="1"/>
  <c r="N31" i="6" s="1"/>
  <c r="I27" i="6"/>
  <c r="M27" i="6" s="1"/>
  <c r="Q27" i="6" s="1"/>
  <c r="L28" i="6"/>
  <c r="N28" i="6" s="1"/>
  <c r="N39" i="6"/>
  <c r="L32" i="6"/>
  <c r="Q28" i="6"/>
  <c r="Q36" i="6"/>
  <c r="Q35" i="6"/>
  <c r="N32" i="6"/>
  <c r="Q20" i="6"/>
  <c r="I14" i="7"/>
  <c r="M14" i="7" s="1"/>
  <c r="L15" i="7" s="1"/>
  <c r="I21" i="7"/>
  <c r="M21" i="7" s="1"/>
  <c r="L22" i="7" s="1"/>
  <c r="I32" i="7"/>
  <c r="M32" i="7" s="1"/>
  <c r="L33" i="7" s="1"/>
  <c r="I36" i="7"/>
  <c r="M36" i="7" s="1"/>
  <c r="L37" i="7" s="1"/>
  <c r="B11" i="7"/>
  <c r="I19" i="7"/>
  <c r="M19" i="7" s="1"/>
  <c r="L20" i="7" s="1"/>
  <c r="I37" i="7"/>
  <c r="M37" i="7" s="1"/>
  <c r="L38" i="7" s="1"/>
  <c r="J8" i="7"/>
  <c r="K7" i="7"/>
  <c r="I13" i="7"/>
  <c r="M13" i="7" s="1"/>
  <c r="L14" i="7" s="1"/>
  <c r="I20" i="7"/>
  <c r="M20" i="7" s="1"/>
  <c r="L21" i="7" s="1"/>
  <c r="I16" i="7"/>
  <c r="M16" i="7" s="1"/>
  <c r="L17" i="7" s="1"/>
  <c r="I25" i="7"/>
  <c r="M25" i="7" s="1"/>
  <c r="L26" i="7" s="1"/>
  <c r="I10" i="7"/>
  <c r="M10" i="7" s="1"/>
  <c r="L11" i="7" s="1"/>
  <c r="I26" i="7"/>
  <c r="M26" i="7" s="1"/>
  <c r="L27" i="7" s="1"/>
  <c r="I38" i="7"/>
  <c r="M38" i="7" s="1"/>
  <c r="L39" i="7" s="1"/>
  <c r="I23" i="7"/>
  <c r="M23" i="7" s="1"/>
  <c r="L24" i="7" s="1"/>
  <c r="K8" i="7"/>
  <c r="I11" i="7"/>
  <c r="M11" i="7" s="1"/>
  <c r="L12" i="7" s="1"/>
  <c r="I15" i="7"/>
  <c r="M15" i="7" s="1"/>
  <c r="L16" i="7" s="1"/>
  <c r="I29" i="7"/>
  <c r="M29" i="7" s="1"/>
  <c r="L30" i="7" s="1"/>
  <c r="I7" i="7"/>
  <c r="M7" i="7" s="1"/>
  <c r="L8" i="7" s="1"/>
  <c r="I9" i="7"/>
  <c r="M9" i="7" s="1"/>
  <c r="L10" i="7" s="1"/>
  <c r="I17" i="7"/>
  <c r="M17" i="7" s="1"/>
  <c r="L18" i="7" s="1"/>
  <c r="Q26" i="6"/>
  <c r="Q33" i="6"/>
  <c r="N37" i="6"/>
  <c r="Q37" i="6"/>
  <c r="Q38" i="6"/>
  <c r="N38" i="6"/>
  <c r="Q22" i="6"/>
  <c r="N22" i="6"/>
  <c r="Q34" i="6"/>
  <c r="N34" i="6"/>
  <c r="N21" i="6"/>
  <c r="Q21" i="6"/>
  <c r="Q25" i="6"/>
  <c r="Q23" i="6"/>
  <c r="Q39" i="6"/>
  <c r="H7" i="6"/>
  <c r="I9" i="6"/>
  <c r="M9" i="6" s="1"/>
  <c r="L10" i="6" s="1"/>
  <c r="I19" i="6"/>
  <c r="M19" i="6" s="1"/>
  <c r="L20" i="6" s="1"/>
  <c r="N20" i="6" s="1"/>
  <c r="B9" i="6"/>
  <c r="I17" i="6"/>
  <c r="M17" i="6" s="1"/>
  <c r="L18" i="6" s="1"/>
  <c r="K8" i="6"/>
  <c r="I7" i="6"/>
  <c r="M7" i="6" s="1"/>
  <c r="L8" i="6" s="1"/>
  <c r="I15" i="6"/>
  <c r="M15" i="6" s="1"/>
  <c r="L16" i="6" s="1"/>
  <c r="I8" i="6"/>
  <c r="I10" i="6"/>
  <c r="M10" i="6" s="1"/>
  <c r="L11" i="6" s="1"/>
  <c r="I12" i="6"/>
  <c r="M12" i="6" s="1"/>
  <c r="L13" i="6" s="1"/>
  <c r="I14" i="6"/>
  <c r="M14" i="6" s="1"/>
  <c r="L15" i="6" s="1"/>
  <c r="I16" i="6"/>
  <c r="M16" i="6" s="1"/>
  <c r="L17" i="6" s="1"/>
  <c r="N27" i="6" l="1"/>
  <c r="Q29" i="6"/>
  <c r="N35" i="6"/>
  <c r="N29" i="6"/>
  <c r="N26" i="6"/>
  <c r="N7" i="6"/>
  <c r="N30" i="6"/>
  <c r="Q30" i="6"/>
  <c r="N23" i="6"/>
  <c r="Q24" i="6"/>
  <c r="Q32" i="6"/>
  <c r="L33" i="6"/>
  <c r="N33" i="6" s="1"/>
  <c r="J10" i="7"/>
  <c r="K10" i="7" s="1"/>
  <c r="K9" i="7"/>
  <c r="N7" i="7"/>
  <c r="B12" i="7"/>
  <c r="Q8" i="7"/>
  <c r="N8" i="7"/>
  <c r="F9" i="6"/>
  <c r="B10" i="6"/>
  <c r="M8" i="6"/>
  <c r="N8" i="6" s="1"/>
  <c r="Q9" i="7" l="1"/>
  <c r="N9" i="7"/>
  <c r="B13" i="7"/>
  <c r="K11" i="7"/>
  <c r="J12" i="7"/>
  <c r="N10" i="7"/>
  <c r="Q10" i="7"/>
  <c r="B11" i="6"/>
  <c r="F10" i="6"/>
  <c r="K10" i="6" s="1"/>
  <c r="Q10" i="6" s="1"/>
  <c r="J10" i="6"/>
  <c r="K9" i="6"/>
  <c r="Q9" i="6" s="1"/>
  <c r="L9" i="6"/>
  <c r="Q8" i="6"/>
  <c r="J11" i="6"/>
  <c r="B14" i="7" l="1"/>
  <c r="Q11" i="7"/>
  <c r="N11" i="7"/>
  <c r="J13" i="7"/>
  <c r="K12" i="7"/>
  <c r="N9" i="6"/>
  <c r="F11" i="6"/>
  <c r="J12" i="6" s="1"/>
  <c r="B12" i="6"/>
  <c r="N10" i="6"/>
  <c r="B15" i="7" l="1"/>
  <c r="K13" i="7"/>
  <c r="J14" i="7"/>
  <c r="N12" i="7"/>
  <c r="Q12" i="7"/>
  <c r="B13" i="6"/>
  <c r="F12" i="6"/>
  <c r="J13" i="6" s="1"/>
  <c r="K11" i="6"/>
  <c r="K12" i="6"/>
  <c r="Q12" i="6" s="1"/>
  <c r="J15" i="7" l="1"/>
  <c r="K14" i="7"/>
  <c r="B16" i="7"/>
  <c r="Q13" i="7"/>
  <c r="N13" i="7"/>
  <c r="Q11" i="6"/>
  <c r="N11" i="6"/>
  <c r="B14" i="6"/>
  <c r="F13" i="6"/>
  <c r="N12" i="6"/>
  <c r="J16" i="7" l="1"/>
  <c r="K15" i="7"/>
  <c r="Q14" i="7"/>
  <c r="N14" i="7"/>
  <c r="B17" i="7"/>
  <c r="B15" i="6"/>
  <c r="F14" i="6"/>
  <c r="J15" i="6" s="1"/>
  <c r="J14" i="6"/>
  <c r="K14" i="6" s="1"/>
  <c r="Q14" i="6" s="1"/>
  <c r="K13" i="6"/>
  <c r="B18" i="7" l="1"/>
  <c r="N15" i="7"/>
  <c r="Q15" i="7"/>
  <c r="K16" i="7"/>
  <c r="J17" i="7"/>
  <c r="Q13" i="6"/>
  <c r="N13" i="6"/>
  <c r="B16" i="6"/>
  <c r="F15" i="6"/>
  <c r="N14" i="6"/>
  <c r="J18" i="7" l="1"/>
  <c r="K17" i="7"/>
  <c r="Q16" i="7"/>
  <c r="N16" i="7"/>
  <c r="B19" i="7"/>
  <c r="J16" i="6"/>
  <c r="K15" i="6"/>
  <c r="F16" i="6"/>
  <c r="J17" i="6" s="1"/>
  <c r="B17" i="6"/>
  <c r="K16" i="6"/>
  <c r="Q16" i="6" s="1"/>
  <c r="B20" i="7" l="1"/>
  <c r="Q17" i="7"/>
  <c r="N17" i="7"/>
  <c r="K18" i="7"/>
  <c r="J19" i="7"/>
  <c r="F17" i="6"/>
  <c r="B18" i="6"/>
  <c r="Q15" i="6"/>
  <c r="N15" i="6"/>
  <c r="N16" i="6"/>
  <c r="K19" i="7" l="1"/>
  <c r="J20" i="7"/>
  <c r="N18" i="7"/>
  <c r="Q18" i="7"/>
  <c r="B21" i="7"/>
  <c r="F18" i="6"/>
  <c r="B19" i="6"/>
  <c r="J18" i="6"/>
  <c r="K17" i="6"/>
  <c r="J21" i="7" l="1"/>
  <c r="K20" i="7"/>
  <c r="B22" i="7"/>
  <c r="Q19" i="7"/>
  <c r="N19" i="7"/>
  <c r="O5" i="7" s="1"/>
  <c r="Q17" i="6"/>
  <c r="N17" i="6"/>
  <c r="F19" i="6"/>
  <c r="K19" i="6" s="1"/>
  <c r="Q19" i="6" s="1"/>
  <c r="B20" i="6"/>
  <c r="K18" i="6"/>
  <c r="J19" i="6"/>
  <c r="J22" i="7" l="1"/>
  <c r="K21" i="7"/>
  <c r="N20" i="7"/>
  <c r="Q20" i="7"/>
  <c r="B23" i="7"/>
  <c r="F20" i="6"/>
  <c r="B21" i="6"/>
  <c r="N19" i="6"/>
  <c r="R5" i="6"/>
  <c r="Q18" i="6"/>
  <c r="N18" i="6"/>
  <c r="O5" i="6" l="1"/>
  <c r="B24" i="7"/>
  <c r="N21" i="7"/>
  <c r="Q21" i="7"/>
  <c r="K22" i="7"/>
  <c r="J23" i="7"/>
  <c r="F21" i="6"/>
  <c r="B22" i="6"/>
  <c r="J24" i="7" l="1"/>
  <c r="K23" i="7"/>
  <c r="Q22" i="7"/>
  <c r="N22" i="7"/>
  <c r="B25" i="7"/>
  <c r="F22" i="6"/>
  <c r="B23" i="6"/>
  <c r="N23" i="7" l="1"/>
  <c r="Q23" i="7"/>
  <c r="B26" i="7"/>
  <c r="K24" i="7"/>
  <c r="J25" i="7"/>
  <c r="B24" i="6"/>
  <c r="F23" i="6"/>
  <c r="K25" i="7" l="1"/>
  <c r="J26" i="7"/>
  <c r="B27" i="7"/>
  <c r="N24" i="7"/>
  <c r="Q24" i="7"/>
  <c r="B25" i="6"/>
  <c r="F24" i="6"/>
  <c r="J27" i="7" l="1"/>
  <c r="K26" i="7"/>
  <c r="B28" i="7"/>
  <c r="Q25" i="7"/>
  <c r="N25" i="7"/>
  <c r="F25" i="6"/>
  <c r="B26" i="6"/>
  <c r="K27" i="7" l="1"/>
  <c r="P5" i="7"/>
  <c r="J28" i="7"/>
  <c r="B29" i="7"/>
  <c r="N26" i="7"/>
  <c r="Q26" i="7"/>
  <c r="F26" i="6"/>
  <c r="B27" i="6"/>
  <c r="B30" i="7" l="1"/>
  <c r="J29" i="7"/>
  <c r="K28" i="7"/>
  <c r="Q27" i="7"/>
  <c r="R5" i="7" s="1"/>
  <c r="N27" i="7"/>
  <c r="F27" i="6"/>
  <c r="P5" i="6" s="1"/>
  <c r="B28" i="6"/>
  <c r="Q28" i="7" l="1"/>
  <c r="N28" i="7"/>
  <c r="B31" i="7"/>
  <c r="J30" i="7"/>
  <c r="K29" i="7"/>
  <c r="B29" i="6"/>
  <c r="F28" i="6"/>
  <c r="K30" i="7" l="1"/>
  <c r="J31" i="7"/>
  <c r="N29" i="7"/>
  <c r="Q29" i="7"/>
  <c r="B32" i="7"/>
  <c r="B30" i="6"/>
  <c r="F29" i="6"/>
  <c r="K31" i="7" l="1"/>
  <c r="J32" i="7"/>
  <c r="B33" i="7"/>
  <c r="Q30" i="7"/>
  <c r="N30" i="7"/>
  <c r="F30" i="6"/>
  <c r="B31" i="6"/>
  <c r="J33" i="7" l="1"/>
  <c r="K32" i="7"/>
  <c r="B34" i="7"/>
  <c r="Q31" i="7"/>
  <c r="N31" i="7"/>
  <c r="F31" i="6"/>
  <c r="B32" i="6"/>
  <c r="B35" i="7" l="1"/>
  <c r="J34" i="7"/>
  <c r="K33" i="7"/>
  <c r="N32" i="7"/>
  <c r="Q32" i="7"/>
  <c r="F32" i="6"/>
  <c r="B33" i="6"/>
  <c r="B36" i="7" l="1"/>
  <c r="N33" i="7"/>
  <c r="Q33" i="7"/>
  <c r="K34" i="7"/>
  <c r="J35" i="7"/>
  <c r="F33" i="6"/>
  <c r="B34" i="6"/>
  <c r="K35" i="7" l="1"/>
  <c r="J36" i="7"/>
  <c r="Q34" i="7"/>
  <c r="N34" i="7"/>
  <c r="B37" i="7"/>
  <c r="B35" i="6"/>
  <c r="F34" i="6"/>
  <c r="J37" i="7" l="1"/>
  <c r="K36" i="7"/>
  <c r="B38" i="7"/>
  <c r="Q35" i="7"/>
  <c r="N35" i="7"/>
  <c r="F35" i="6"/>
  <c r="B36" i="6"/>
  <c r="B39" i="7" l="1"/>
  <c r="J38" i="7"/>
  <c r="K37" i="7"/>
  <c r="N36" i="7"/>
  <c r="Q36" i="7"/>
  <c r="F36" i="6"/>
  <c r="B37" i="6"/>
  <c r="N37" i="7" l="1"/>
  <c r="Q37" i="7"/>
  <c r="K38" i="7"/>
  <c r="J39" i="7"/>
  <c r="K39" i="7" s="1"/>
  <c r="B38" i="6"/>
  <c r="F37" i="6"/>
  <c r="Q39" i="7" l="1"/>
  <c r="N39" i="7"/>
  <c r="Q38" i="7"/>
  <c r="N38" i="7"/>
  <c r="F38" i="6"/>
  <c r="B39" i="6"/>
  <c r="F39" i="6" s="1"/>
  <c r="I7" i="4" l="1"/>
  <c r="M7" i="4" s="1"/>
  <c r="L8" i="4" s="1"/>
  <c r="G7" i="4"/>
  <c r="H7" i="4"/>
  <c r="G8" i="4"/>
  <c r="H8" i="4"/>
  <c r="I8" i="4" s="1"/>
  <c r="M8" i="4" s="1"/>
  <c r="L9" i="4" s="1"/>
  <c r="G9" i="4"/>
  <c r="H9" i="4"/>
  <c r="G10" i="4"/>
  <c r="H10" i="4"/>
  <c r="I10" i="4" s="1"/>
  <c r="M10" i="4" s="1"/>
  <c r="L11" i="4" s="1"/>
  <c r="G11" i="4"/>
  <c r="H11" i="4"/>
  <c r="G12" i="4"/>
  <c r="H12" i="4"/>
  <c r="I12" i="4" s="1"/>
  <c r="M12" i="4" s="1"/>
  <c r="L13" i="4" s="1"/>
  <c r="G13" i="4"/>
  <c r="H13" i="4"/>
  <c r="G14" i="4"/>
  <c r="H14" i="4"/>
  <c r="I14" i="4" s="1"/>
  <c r="M14" i="4" s="1"/>
  <c r="L15" i="4" s="1"/>
  <c r="G15" i="4"/>
  <c r="H15" i="4"/>
  <c r="G16" i="4"/>
  <c r="H16" i="4"/>
  <c r="I16" i="4" s="1"/>
  <c r="M16" i="4" s="1"/>
  <c r="L17" i="4" s="1"/>
  <c r="G17" i="4"/>
  <c r="H17" i="4"/>
  <c r="G18" i="4"/>
  <c r="H18" i="4"/>
  <c r="I18" i="4" s="1"/>
  <c r="M18" i="4" s="1"/>
  <c r="L19" i="4" s="1"/>
  <c r="G19" i="4"/>
  <c r="H19" i="4"/>
  <c r="F19" i="4"/>
  <c r="F8" i="4"/>
  <c r="J9" i="4" s="1"/>
  <c r="K9" i="4" s="1"/>
  <c r="F9" i="4"/>
  <c r="F10" i="4"/>
  <c r="F11" i="4"/>
  <c r="J12" i="4" s="1"/>
  <c r="F12" i="4"/>
  <c r="J13" i="4" s="1"/>
  <c r="K13" i="4" s="1"/>
  <c r="F13" i="4"/>
  <c r="F14" i="4"/>
  <c r="F15" i="4"/>
  <c r="J16" i="4" s="1"/>
  <c r="F16" i="4"/>
  <c r="J17" i="4" s="1"/>
  <c r="K17" i="4" s="1"/>
  <c r="F17" i="4"/>
  <c r="F18" i="4"/>
  <c r="F7" i="4"/>
  <c r="J8" i="4" s="1"/>
  <c r="J19" i="4"/>
  <c r="J18" i="4"/>
  <c r="K18" i="4" s="1"/>
  <c r="I17" i="4"/>
  <c r="M17" i="4" s="1"/>
  <c r="L18" i="4" s="1"/>
  <c r="J15" i="4"/>
  <c r="J14" i="4"/>
  <c r="K14" i="4" s="1"/>
  <c r="J11" i="4"/>
  <c r="I11" i="4"/>
  <c r="M11" i="4" s="1"/>
  <c r="L12" i="4" s="1"/>
  <c r="J10" i="4"/>
  <c r="K10" i="4" s="1"/>
  <c r="I9" i="4"/>
  <c r="M9" i="4" s="1"/>
  <c r="L10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J7" i="4"/>
  <c r="I6" i="3"/>
  <c r="M6" i="3" s="1"/>
  <c r="L7" i="3" s="1"/>
  <c r="I18" i="3"/>
  <c r="M18" i="3" s="1"/>
  <c r="I15" i="3"/>
  <c r="M15" i="3" s="1"/>
  <c r="L16" i="3" s="1"/>
  <c r="I9" i="3"/>
  <c r="M9" i="3" s="1"/>
  <c r="L10" i="3" s="1"/>
  <c r="J8" i="3"/>
  <c r="J9" i="3"/>
  <c r="B8" i="3"/>
  <c r="B9" i="3" s="1"/>
  <c r="J6" i="3"/>
  <c r="K6" i="3" s="1"/>
  <c r="J7" i="3"/>
  <c r="K7" i="3" s="1"/>
  <c r="K8" i="4" l="1"/>
  <c r="I19" i="4"/>
  <c r="M19" i="4" s="1"/>
  <c r="N19" i="4" s="1"/>
  <c r="K16" i="4"/>
  <c r="K12" i="4"/>
  <c r="Q12" i="4" s="1"/>
  <c r="I15" i="4"/>
  <c r="M15" i="4" s="1"/>
  <c r="L16" i="4" s="1"/>
  <c r="I13" i="4"/>
  <c r="M13" i="4" s="1"/>
  <c r="L14" i="4" s="1"/>
  <c r="N14" i="4" s="1"/>
  <c r="K19" i="4"/>
  <c r="K11" i="4"/>
  <c r="N11" i="4" s="1"/>
  <c r="K15" i="4"/>
  <c r="K7" i="4"/>
  <c r="N7" i="4" s="1"/>
  <c r="Q8" i="4"/>
  <c r="N8" i="4"/>
  <c r="Q10" i="4"/>
  <c r="N10" i="4"/>
  <c r="Q14" i="4"/>
  <c r="Q16" i="4"/>
  <c r="N16" i="4"/>
  <c r="Q18" i="4"/>
  <c r="N18" i="4"/>
  <c r="Q9" i="4"/>
  <c r="N9" i="4"/>
  <c r="Q15" i="4"/>
  <c r="Q17" i="4"/>
  <c r="N17" i="4"/>
  <c r="Q19" i="4"/>
  <c r="I11" i="3"/>
  <c r="M11" i="3" s="1"/>
  <c r="L12" i="3" s="1"/>
  <c r="I16" i="3"/>
  <c r="M16" i="3" s="1"/>
  <c r="L17" i="3" s="1"/>
  <c r="I14" i="3"/>
  <c r="M14" i="3" s="1"/>
  <c r="L15" i="3" s="1"/>
  <c r="I8" i="3"/>
  <c r="M8" i="3" s="1"/>
  <c r="L9" i="3" s="1"/>
  <c r="I12" i="3"/>
  <c r="M12" i="3" s="1"/>
  <c r="L13" i="3" s="1"/>
  <c r="I17" i="3"/>
  <c r="M17" i="3" s="1"/>
  <c r="L18" i="3" s="1"/>
  <c r="I10" i="3"/>
  <c r="M10" i="3" s="1"/>
  <c r="L11" i="3" s="1"/>
  <c r="I7" i="3"/>
  <c r="P5" i="3" s="1"/>
  <c r="I13" i="3"/>
  <c r="M13" i="3" s="1"/>
  <c r="L14" i="3" s="1"/>
  <c r="N6" i="3"/>
  <c r="J10" i="3"/>
  <c r="K9" i="3"/>
  <c r="K8" i="3"/>
  <c r="B10" i="3"/>
  <c r="N15" i="4" l="1"/>
  <c r="Q11" i="4"/>
  <c r="N12" i="4"/>
  <c r="N13" i="4"/>
  <c r="O5" i="4" s="1"/>
  <c r="P5" i="4"/>
  <c r="Q13" i="4"/>
  <c r="R5" i="4" s="1"/>
  <c r="M7" i="3"/>
  <c r="N7" i="3"/>
  <c r="B11" i="3"/>
  <c r="N9" i="3"/>
  <c r="Q9" i="3"/>
  <c r="Q8" i="3"/>
  <c r="O5" i="2"/>
  <c r="L8" i="3" l="1"/>
  <c r="N8" i="3" s="1"/>
  <c r="Q7" i="3"/>
  <c r="K10" i="3"/>
  <c r="J11" i="3"/>
  <c r="B12" i="3"/>
  <c r="I6" i="2"/>
  <c r="M6" i="2"/>
  <c r="N6" i="2" s="1"/>
  <c r="J7" i="2"/>
  <c r="J6" i="2"/>
  <c r="P5" i="2"/>
  <c r="M8" i="2"/>
  <c r="L9" i="2" s="1"/>
  <c r="M9" i="2"/>
  <c r="L10" i="2" s="1"/>
  <c r="M10" i="2"/>
  <c r="L11" i="2" s="1"/>
  <c r="M11" i="2"/>
  <c r="L12" i="2" s="1"/>
  <c r="M12" i="2"/>
  <c r="L13" i="2" s="1"/>
  <c r="M13" i="2"/>
  <c r="L14" i="2" s="1"/>
  <c r="M14" i="2"/>
  <c r="L15" i="2" s="1"/>
  <c r="M15" i="2"/>
  <c r="L16" i="2" s="1"/>
  <c r="M16" i="2"/>
  <c r="L17" i="2" s="1"/>
  <c r="M17" i="2"/>
  <c r="L18" i="2" s="1"/>
  <c r="M18" i="2"/>
  <c r="L19" i="2" s="1"/>
  <c r="M19" i="2"/>
  <c r="L20" i="2" s="1"/>
  <c r="M20" i="2"/>
  <c r="L21" i="2" s="1"/>
  <c r="M21" i="2"/>
  <c r="L22" i="2" s="1"/>
  <c r="M22" i="2"/>
  <c r="L23" i="2" s="1"/>
  <c r="M23" i="2"/>
  <c r="L24" i="2" s="1"/>
  <c r="M24" i="2"/>
  <c r="L25" i="2" s="1"/>
  <c r="M25" i="2"/>
  <c r="L26" i="2" s="1"/>
  <c r="M26" i="2"/>
  <c r="Q26" i="2" s="1"/>
  <c r="M7" i="2"/>
  <c r="Q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K6" i="2"/>
  <c r="J8" i="2"/>
  <c r="I7" i="2"/>
  <c r="I8" i="2"/>
  <c r="F26" i="2"/>
  <c r="G26" i="2"/>
  <c r="H26" i="2" s="1"/>
  <c r="F6" i="2"/>
  <c r="G6" i="2"/>
  <c r="H6" i="2" s="1"/>
  <c r="G25" i="2"/>
  <c r="H25" i="2" s="1"/>
  <c r="Q10" i="3" l="1"/>
  <c r="N10" i="3"/>
  <c r="K11" i="3"/>
  <c r="J12" i="3"/>
  <c r="B13" i="3"/>
  <c r="N26" i="2"/>
  <c r="N22" i="2"/>
  <c r="N18" i="2"/>
  <c r="N14" i="2"/>
  <c r="Q22" i="2"/>
  <c r="Q10" i="2"/>
  <c r="N10" i="2"/>
  <c r="Q11" i="2"/>
  <c r="Q16" i="2"/>
  <c r="Q24" i="2"/>
  <c r="Q19" i="2"/>
  <c r="Q14" i="2"/>
  <c r="Q8" i="2"/>
  <c r="Q20" i="2"/>
  <c r="Q15" i="2"/>
  <c r="Q23" i="2"/>
  <c r="Q18" i="2"/>
  <c r="Q12" i="2"/>
  <c r="N25" i="2"/>
  <c r="N21" i="2"/>
  <c r="N17" i="2"/>
  <c r="N13" i="2"/>
  <c r="N9" i="2"/>
  <c r="N24" i="2"/>
  <c r="N20" i="2"/>
  <c r="N16" i="2"/>
  <c r="N12" i="2"/>
  <c r="L7" i="2"/>
  <c r="N7" i="2" s="1"/>
  <c r="L8" i="2"/>
  <c r="N8" i="2" s="1"/>
  <c r="N23" i="2"/>
  <c r="N19" i="2"/>
  <c r="N15" i="2"/>
  <c r="N11" i="2"/>
  <c r="Q25" i="2"/>
  <c r="Q21" i="2"/>
  <c r="Q17" i="2"/>
  <c r="Q13" i="2"/>
  <c r="Q9" i="2"/>
  <c r="F25" i="2"/>
  <c r="J26" i="2" s="1"/>
  <c r="F7" i="2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13" i="2"/>
  <c r="H13" i="2" s="1"/>
  <c r="G14" i="2"/>
  <c r="H14" i="2" s="1"/>
  <c r="G15" i="2"/>
  <c r="H15" i="2" s="1"/>
  <c r="I15" i="2" s="1"/>
  <c r="G16" i="2"/>
  <c r="H16" i="2" s="1"/>
  <c r="G17" i="2"/>
  <c r="H17" i="2" s="1"/>
  <c r="G18" i="2"/>
  <c r="H18" i="2"/>
  <c r="I18" i="2" s="1"/>
  <c r="G19" i="2"/>
  <c r="H19" i="2" s="1"/>
  <c r="G20" i="2"/>
  <c r="H20" i="2" s="1"/>
  <c r="G21" i="2"/>
  <c r="H21" i="2" s="1"/>
  <c r="G22" i="2"/>
  <c r="H22" i="2" s="1"/>
  <c r="I22" i="2" s="1"/>
  <c r="F23" i="2"/>
  <c r="J24" i="2" s="1"/>
  <c r="G23" i="2"/>
  <c r="H23" i="2" s="1"/>
  <c r="G24" i="2"/>
  <c r="H24" i="2" s="1"/>
  <c r="B8" i="2"/>
  <c r="F8" i="2" s="1"/>
  <c r="J9" i="2" s="1"/>
  <c r="Q11" i="3" l="1"/>
  <c r="N11" i="3"/>
  <c r="J13" i="3"/>
  <c r="K12" i="3"/>
  <c r="B14" i="3"/>
  <c r="R5" i="2"/>
  <c r="I26" i="2"/>
  <c r="I24" i="2"/>
  <c r="I21" i="2"/>
  <c r="I14" i="2"/>
  <c r="I23" i="2"/>
  <c r="I20" i="2"/>
  <c r="I17" i="2"/>
  <c r="I13" i="2"/>
  <c r="I25" i="2"/>
  <c r="I11" i="2"/>
  <c r="I19" i="2"/>
  <c r="I16" i="2"/>
  <c r="I12" i="2"/>
  <c r="I9" i="2"/>
  <c r="B9" i="2"/>
  <c r="F9" i="2" s="1"/>
  <c r="J10" i="2" s="1"/>
  <c r="F25" i="1"/>
  <c r="G24" i="1"/>
  <c r="H24" i="1" s="1"/>
  <c r="G23" i="1"/>
  <c r="H23" i="1" s="1"/>
  <c r="F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B8" i="1"/>
  <c r="F8" i="1" s="1"/>
  <c r="G7" i="1"/>
  <c r="H7" i="1" s="1"/>
  <c r="F7" i="1"/>
  <c r="H6" i="1"/>
  <c r="G6" i="1"/>
  <c r="F6" i="1"/>
  <c r="Q12" i="3" l="1"/>
  <c r="N12" i="3"/>
  <c r="B15" i="3"/>
  <c r="J14" i="3"/>
  <c r="K13" i="3"/>
  <c r="B10" i="2"/>
  <c r="F10" i="2" s="1"/>
  <c r="J11" i="2" s="1"/>
  <c r="B9" i="1"/>
  <c r="K14" i="3" l="1"/>
  <c r="J15" i="3"/>
  <c r="Q13" i="3"/>
  <c r="N13" i="3"/>
  <c r="B16" i="3"/>
  <c r="B11" i="2"/>
  <c r="F11" i="2" s="1"/>
  <c r="J12" i="2" s="1"/>
  <c r="F9" i="1"/>
  <c r="B10" i="1"/>
  <c r="B17" i="3" l="1"/>
  <c r="Q14" i="3"/>
  <c r="N14" i="3"/>
  <c r="K15" i="3"/>
  <c r="J16" i="3"/>
  <c r="B12" i="2"/>
  <c r="F12" i="2" s="1"/>
  <c r="J13" i="2" s="1"/>
  <c r="F10" i="1"/>
  <c r="B11" i="1"/>
  <c r="Q15" i="3" l="1"/>
  <c r="N15" i="3"/>
  <c r="J17" i="3"/>
  <c r="K16" i="3"/>
  <c r="B18" i="3"/>
  <c r="B13" i="2"/>
  <c r="F13" i="2" s="1"/>
  <c r="J14" i="2" s="1"/>
  <c r="F11" i="1"/>
  <c r="B12" i="1"/>
  <c r="Q16" i="3" l="1"/>
  <c r="N16" i="3"/>
  <c r="J18" i="3"/>
  <c r="K17" i="3"/>
  <c r="B14" i="2"/>
  <c r="F14" i="2" s="1"/>
  <c r="J15" i="2" s="1"/>
  <c r="F12" i="1"/>
  <c r="B13" i="1"/>
  <c r="Q17" i="3" l="1"/>
  <c r="N17" i="3"/>
  <c r="K18" i="3"/>
  <c r="B15" i="2"/>
  <c r="F15" i="2" s="1"/>
  <c r="J16" i="2" s="1"/>
  <c r="F13" i="1"/>
  <c r="B14" i="1"/>
  <c r="Q18" i="3" l="1"/>
  <c r="N18" i="3"/>
  <c r="O5" i="3" s="1"/>
  <c r="B16" i="2"/>
  <c r="F16" i="2" s="1"/>
  <c r="J17" i="2" s="1"/>
  <c r="F14" i="1"/>
  <c r="B15" i="1"/>
  <c r="B17" i="2" l="1"/>
  <c r="F17" i="2" s="1"/>
  <c r="J18" i="2" s="1"/>
  <c r="F15" i="1"/>
  <c r="B16" i="1"/>
  <c r="B18" i="2" l="1"/>
  <c r="F18" i="2" s="1"/>
  <c r="J19" i="2" s="1"/>
  <c r="F16" i="1"/>
  <c r="B17" i="1"/>
  <c r="B19" i="2" l="1"/>
  <c r="F19" i="2" s="1"/>
  <c r="J20" i="2" s="1"/>
  <c r="F17" i="1"/>
  <c r="B18" i="1"/>
  <c r="B20" i="2" l="1"/>
  <c r="F20" i="2" s="1"/>
  <c r="J21" i="2" s="1"/>
  <c r="F18" i="1"/>
  <c r="B19" i="1"/>
  <c r="R5" i="3" l="1"/>
  <c r="B21" i="2"/>
  <c r="F21" i="2" s="1"/>
  <c r="J22" i="2" s="1"/>
  <c r="F19" i="1"/>
  <c r="B20" i="1"/>
  <c r="B22" i="2" l="1"/>
  <c r="F22" i="2" s="1"/>
  <c r="J23" i="2" s="1"/>
  <c r="F20" i="1"/>
  <c r="B21" i="1"/>
  <c r="B24" i="2" l="1"/>
  <c r="F24" i="2" s="1"/>
  <c r="J25" i="2" s="1"/>
  <c r="F21" i="1"/>
  <c r="B22" i="1"/>
  <c r="B24" i="1" l="1"/>
  <c r="F24" i="1" s="1"/>
  <c r="F22" i="1"/>
</calcChain>
</file>

<file path=xl/sharedStrings.xml><?xml version="1.0" encoding="utf-8"?>
<sst xmlns="http://schemas.openxmlformats.org/spreadsheetml/2006/main" count="137" uniqueCount="24">
  <si>
    <t>LBJ Bridge Cross Section</t>
  </si>
  <si>
    <t xml:space="preserve">Bankfull = 6'6" = </t>
  </si>
  <si>
    <t>Dist</t>
  </si>
  <si>
    <t>Rod Reading</t>
  </si>
  <si>
    <t>Depth</t>
  </si>
  <si>
    <t>ft</t>
  </si>
  <si>
    <t>in</t>
  </si>
  <si>
    <t>cm</t>
  </si>
  <si>
    <t>LWE</t>
  </si>
  <si>
    <t>RWE</t>
  </si>
  <si>
    <t>Wall</t>
  </si>
  <si>
    <t>m</t>
  </si>
  <si>
    <t>depth</t>
  </si>
  <si>
    <t>y</t>
  </si>
  <si>
    <t>dist_prev</t>
  </si>
  <si>
    <t>width</t>
  </si>
  <si>
    <t>stage</t>
  </si>
  <si>
    <t>a</t>
  </si>
  <si>
    <t>Area</t>
  </si>
  <si>
    <t>b</t>
  </si>
  <si>
    <t>Avg Area</t>
  </si>
  <si>
    <t>WP</t>
  </si>
  <si>
    <t>DAM CrossSections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</si>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</sst>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0" xfId="0" applyFont="1" applyFill="1" applyBorder="1"/>
    <xf numFmtId="166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LBJ!$H$5:$H$5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LBJ!$B$6:$B$24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</c:numCache>
            </c:numRef>
          </c:xVal>
          <c:yVal>
            <c:numRef>
              <c:f>LBJ!$H$6:$H$24</c:f>
              <c:numCache>
                <c:formatCode>0.0</c:formatCode>
                <c:ptCount val="19"/>
                <c:pt idx="0">
                  <c:v>-133.98500000000001</c:v>
                </c:pt>
                <c:pt idx="1">
                  <c:v>-142.24</c:v>
                </c:pt>
                <c:pt idx="2">
                  <c:v>-146.05000000000001</c:v>
                </c:pt>
                <c:pt idx="3">
                  <c:v>-146.685</c:v>
                </c:pt>
                <c:pt idx="4">
                  <c:v>-145.41499999999999</c:v>
                </c:pt>
                <c:pt idx="5">
                  <c:v>-146.685</c:v>
                </c:pt>
                <c:pt idx="6">
                  <c:v>-146.685</c:v>
                </c:pt>
                <c:pt idx="7">
                  <c:v>-145.41499999999999</c:v>
                </c:pt>
                <c:pt idx="8">
                  <c:v>-142.875</c:v>
                </c:pt>
                <c:pt idx="9">
                  <c:v>-142.24</c:v>
                </c:pt>
                <c:pt idx="10">
                  <c:v>-136.52500000000001</c:v>
                </c:pt>
                <c:pt idx="11">
                  <c:v>-137.16</c:v>
                </c:pt>
                <c:pt idx="12">
                  <c:v>-139.69999999999999</c:v>
                </c:pt>
                <c:pt idx="13">
                  <c:v>-140.33500000000001</c:v>
                </c:pt>
                <c:pt idx="14">
                  <c:v>-140.97</c:v>
                </c:pt>
                <c:pt idx="15">
                  <c:v>-134.62</c:v>
                </c:pt>
                <c:pt idx="16">
                  <c:v>-133.35</c:v>
                </c:pt>
                <c:pt idx="17">
                  <c:v>-132.08000000000001</c:v>
                </c:pt>
                <c:pt idx="18">
                  <c:v>-131.44499999999999</c:v>
                </c:pt>
              </c:numCache>
            </c:numRef>
          </c:yVal>
          <c:smooth val="0"/>
        </c:ser>
        <c:ser>
          <c:idx val="1"/>
          <c:order val="1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rgbClr val="4F81BD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(LBJ!$B$6,LBJ!$B$23)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(LBJ!$H$6,LBJ!$H$23)</c:f>
              <c:numCache>
                <c:formatCode>0.0</c:formatCode>
                <c:ptCount val="2"/>
                <c:pt idx="0">
                  <c:v>-133.98500000000001</c:v>
                </c:pt>
                <c:pt idx="1">
                  <c:v>-132.08000000000001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4784"/>
        <c:axId val="218769096"/>
      </c:scatterChart>
      <c:valAx>
        <c:axId val="218764784"/>
        <c:scaling>
          <c:orientation val="maxMin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769096"/>
        <c:crosses val="autoZero"/>
        <c:crossBetween val="midCat"/>
      </c:valAx>
      <c:valAx>
        <c:axId val="21876909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876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DAM_m!$F$7:$F$40</c:f>
              <c:numCache>
                <c:formatCode>General</c:formatCode>
                <c:ptCount val="34"/>
                <c:pt idx="0">
                  <c:v>0.30480000000000002</c:v>
                </c:pt>
                <c:pt idx="1">
                  <c:v>0.60960000000000003</c:v>
                </c:pt>
                <c:pt idx="2">
                  <c:v>0.91439999999999999</c:v>
                </c:pt>
                <c:pt idx="3">
                  <c:v>1.2192000000000001</c:v>
                </c:pt>
                <c:pt idx="4">
                  <c:v>1.524</c:v>
                </c:pt>
                <c:pt idx="5">
                  <c:v>1.8288</c:v>
                </c:pt>
                <c:pt idx="6">
                  <c:v>2.1336000000000004</c:v>
                </c:pt>
                <c:pt idx="7">
                  <c:v>2.4384000000000001</c:v>
                </c:pt>
                <c:pt idx="8">
                  <c:v>2.7431999999999999</c:v>
                </c:pt>
                <c:pt idx="9">
                  <c:v>3.048</c:v>
                </c:pt>
                <c:pt idx="10">
                  <c:v>3.3528000000000002</c:v>
                </c:pt>
                <c:pt idx="11">
                  <c:v>3.6576</c:v>
                </c:pt>
                <c:pt idx="12">
                  <c:v>3.9624000000000001</c:v>
                </c:pt>
                <c:pt idx="13">
                  <c:v>4.2672000000000008</c:v>
                </c:pt>
                <c:pt idx="14">
                  <c:v>4.5720000000000001</c:v>
                </c:pt>
                <c:pt idx="15">
                  <c:v>4.5720000000000001</c:v>
                </c:pt>
                <c:pt idx="16">
                  <c:v>5.1815999999999995</c:v>
                </c:pt>
                <c:pt idx="17">
                  <c:v>5.4863999999999997</c:v>
                </c:pt>
                <c:pt idx="18">
                  <c:v>5.7911999999999999</c:v>
                </c:pt>
                <c:pt idx="19">
                  <c:v>6.0960000000000001</c:v>
                </c:pt>
                <c:pt idx="20">
                  <c:v>6.4008000000000003</c:v>
                </c:pt>
                <c:pt idx="21">
                  <c:v>6.7056000000000004</c:v>
                </c:pt>
                <c:pt idx="22">
                  <c:v>7.0103999999999997</c:v>
                </c:pt>
                <c:pt idx="23">
                  <c:v>7.62</c:v>
                </c:pt>
                <c:pt idx="24">
                  <c:v>7.62</c:v>
                </c:pt>
                <c:pt idx="25">
                  <c:v>7.9248000000000003</c:v>
                </c:pt>
                <c:pt idx="26">
                  <c:v>8.2296000000000014</c:v>
                </c:pt>
                <c:pt idx="27">
                  <c:v>8.5344000000000015</c:v>
                </c:pt>
                <c:pt idx="28">
                  <c:v>8.8391999999999999</c:v>
                </c:pt>
                <c:pt idx="29">
                  <c:v>9.1440000000000001</c:v>
                </c:pt>
                <c:pt idx="30">
                  <c:v>9.4488000000000003</c:v>
                </c:pt>
                <c:pt idx="31">
                  <c:v>9.7536000000000005</c:v>
                </c:pt>
                <c:pt idx="32">
                  <c:v>10.058400000000001</c:v>
                </c:pt>
                <c:pt idx="33">
                  <c:v>10.058400000000001</c:v>
                </c:pt>
              </c:numCache>
            </c:numRef>
          </c:xVal>
          <c:yVal>
            <c:numRef>
              <c:f>DAM_m!$H$7:$H$40</c:f>
              <c:numCache>
                <c:formatCode>General</c:formatCode>
                <c:ptCount val="34"/>
                <c:pt idx="0">
                  <c:v>-0.3175</c:v>
                </c:pt>
                <c:pt idx="1">
                  <c:v>-0.40640000000000004</c:v>
                </c:pt>
                <c:pt idx="3">
                  <c:v>-0.55880000000000007</c:v>
                </c:pt>
                <c:pt idx="5">
                  <c:v>-0.70484999999999998</c:v>
                </c:pt>
                <c:pt idx="7">
                  <c:v>-0.90170000000000006</c:v>
                </c:pt>
                <c:pt idx="9">
                  <c:v>-1.0287000000000002</c:v>
                </c:pt>
                <c:pt idx="11">
                  <c:v>-1.2001500000000001</c:v>
                </c:pt>
                <c:pt idx="13">
                  <c:v>-1.3525499999999999</c:v>
                </c:pt>
                <c:pt idx="14">
                  <c:v>-1.4097</c:v>
                </c:pt>
                <c:pt idx="15">
                  <c:v>-1.8605500000000001</c:v>
                </c:pt>
                <c:pt idx="17">
                  <c:v>-1.8605500000000001</c:v>
                </c:pt>
                <c:pt idx="19">
                  <c:v>-1.8669</c:v>
                </c:pt>
                <c:pt idx="21">
                  <c:v>-1.8669</c:v>
                </c:pt>
                <c:pt idx="23">
                  <c:v>-1.8605500000000001</c:v>
                </c:pt>
                <c:pt idx="24">
                  <c:v>-1.4224000000000001</c:v>
                </c:pt>
                <c:pt idx="25">
                  <c:v>-1.3334999999999999</c:v>
                </c:pt>
                <c:pt idx="26">
                  <c:v>-1.27</c:v>
                </c:pt>
                <c:pt idx="27">
                  <c:v>-1.1684000000000001</c:v>
                </c:pt>
                <c:pt idx="28">
                  <c:v>-1.016</c:v>
                </c:pt>
                <c:pt idx="29">
                  <c:v>-0.99695000000000011</c:v>
                </c:pt>
                <c:pt idx="30">
                  <c:v>-0.95250000000000001</c:v>
                </c:pt>
                <c:pt idx="31">
                  <c:v>-0.85724999999999996</c:v>
                </c:pt>
                <c:pt idx="32">
                  <c:v>-0.82550000000000001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1768"/>
        <c:axId val="418618240"/>
      </c:scatterChart>
      <c:valAx>
        <c:axId val="41862176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8240"/>
        <c:crosses val="autoZero"/>
        <c:crossBetween val="midCat"/>
      </c:valAx>
      <c:valAx>
        <c:axId val="4186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2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LBJ_m!$H$6:$H$26</c:f>
              <c:numCache>
                <c:formatCode>0.00</c:formatCode>
                <c:ptCount val="21"/>
                <c:pt idx="0">
                  <c:v>0</c:v>
                </c:pt>
                <c:pt idx="1">
                  <c:v>-1.4223999999999999</c:v>
                </c:pt>
                <c:pt idx="2">
                  <c:v>-1.4604999999999999</c:v>
                </c:pt>
                <c:pt idx="3">
                  <c:v>-1.46685</c:v>
                </c:pt>
                <c:pt idx="4">
                  <c:v>-1.4541499999999998</c:v>
                </c:pt>
                <c:pt idx="5">
                  <c:v>-1.46685</c:v>
                </c:pt>
                <c:pt idx="6">
                  <c:v>-1.46685</c:v>
                </c:pt>
                <c:pt idx="7">
                  <c:v>-1.4541499999999998</c:v>
                </c:pt>
                <c:pt idx="8">
                  <c:v>-1.42875</c:v>
                </c:pt>
                <c:pt idx="9">
                  <c:v>-1.4223999999999999</c:v>
                </c:pt>
                <c:pt idx="10">
                  <c:v>-1.3652499999999999</c:v>
                </c:pt>
                <c:pt idx="11">
                  <c:v>-1.3715999999999999</c:v>
                </c:pt>
                <c:pt idx="12">
                  <c:v>-1.397</c:v>
                </c:pt>
                <c:pt idx="13">
                  <c:v>-1.4033499999999999</c:v>
                </c:pt>
                <c:pt idx="14">
                  <c:v>-1.4097</c:v>
                </c:pt>
                <c:pt idx="15">
                  <c:v>-1.3461999999999998</c:v>
                </c:pt>
                <c:pt idx="16">
                  <c:v>-1.3334999999999999</c:v>
                </c:pt>
                <c:pt idx="17">
                  <c:v>-1.3208</c:v>
                </c:pt>
                <c:pt idx="18">
                  <c:v>-1.3144499999999999</c:v>
                </c:pt>
                <c:pt idx="19">
                  <c:v>-1.3081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6352"/>
        <c:axId val="218766744"/>
      </c:scatterChart>
      <c:valAx>
        <c:axId val="218766352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744"/>
        <c:crosses val="autoZero"/>
        <c:crossBetween val="midCat"/>
      </c:valAx>
      <c:valAx>
        <c:axId val="2187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LBJ_m!$I$6:$I$26</c:f>
              <c:numCache>
                <c:formatCode>0.00</c:formatCode>
                <c:ptCount val="21"/>
                <c:pt idx="0">
                  <c:v>1.46685</c:v>
                </c:pt>
                <c:pt idx="1">
                  <c:v>4.4450000000000101E-2</c:v>
                </c:pt>
                <c:pt idx="2">
                  <c:v>6.3500000000000778E-3</c:v>
                </c:pt>
                <c:pt idx="3">
                  <c:v>0</c:v>
                </c:pt>
                <c:pt idx="4">
                  <c:v>1.2700000000000156E-2</c:v>
                </c:pt>
                <c:pt idx="5">
                  <c:v>0</c:v>
                </c:pt>
                <c:pt idx="6">
                  <c:v>0</c:v>
                </c:pt>
                <c:pt idx="7">
                  <c:v>1.2700000000000156E-2</c:v>
                </c:pt>
                <c:pt idx="8">
                  <c:v>3.8100000000000023E-2</c:v>
                </c:pt>
                <c:pt idx="9">
                  <c:v>4.4450000000000101E-2</c:v>
                </c:pt>
                <c:pt idx="10">
                  <c:v>0.10160000000000013</c:v>
                </c:pt>
                <c:pt idx="11">
                  <c:v>9.5250000000000057E-2</c:v>
                </c:pt>
                <c:pt idx="12">
                  <c:v>6.9849999999999968E-2</c:v>
                </c:pt>
                <c:pt idx="13">
                  <c:v>6.3500000000000112E-2</c:v>
                </c:pt>
                <c:pt idx="14">
                  <c:v>5.7150000000000034E-2</c:v>
                </c:pt>
                <c:pt idx="15">
                  <c:v>0.12065000000000015</c:v>
                </c:pt>
                <c:pt idx="16">
                  <c:v>0.13335000000000008</c:v>
                </c:pt>
                <c:pt idx="17">
                  <c:v>0.14605000000000001</c:v>
                </c:pt>
                <c:pt idx="18">
                  <c:v>0.15240000000000009</c:v>
                </c:pt>
                <c:pt idx="19">
                  <c:v>0.15874999999999995</c:v>
                </c:pt>
                <c:pt idx="20">
                  <c:v>1.46685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LBJ_m!$I$27:$I$28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8904"/>
        <c:axId val="218770272"/>
      </c:scatterChart>
      <c:valAx>
        <c:axId val="21875890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0272"/>
        <c:crosses val="autoZero"/>
        <c:crossBetween val="midCat"/>
        <c:majorUnit val="1"/>
      </c:valAx>
      <c:valAx>
        <c:axId val="218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'R2'!$H$6:$H$26</c:f>
              <c:numCache>
                <c:formatCode>0.00</c:formatCode>
                <c:ptCount val="21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8512"/>
        <c:axId val="538899944"/>
      </c:scatterChart>
      <c:valAx>
        <c:axId val="218758512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9944"/>
        <c:crosses val="autoZero"/>
        <c:crossBetween val="midCat"/>
      </c:valAx>
      <c:valAx>
        <c:axId val="5388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'R2'!$I$6:$I$26</c:f>
              <c:numCache>
                <c:formatCode>0.00</c:formatCode>
                <c:ptCount val="21"/>
                <c:pt idx="0">
                  <c:v>82.55</c:v>
                </c:pt>
                <c:pt idx="1">
                  <c:v>62.230000000000004</c:v>
                </c:pt>
                <c:pt idx="2">
                  <c:v>53.34</c:v>
                </c:pt>
                <c:pt idx="3">
                  <c:v>30.480000000000004</c:v>
                </c:pt>
                <c:pt idx="4">
                  <c:v>22.86</c:v>
                </c:pt>
                <c:pt idx="5">
                  <c:v>26.034999999999997</c:v>
                </c:pt>
                <c:pt idx="6">
                  <c:v>19.050000000000011</c:v>
                </c:pt>
                <c:pt idx="7">
                  <c:v>0</c:v>
                </c:pt>
                <c:pt idx="8">
                  <c:v>20.319999999999993</c:v>
                </c:pt>
                <c:pt idx="9">
                  <c:v>3.8100000000000023</c:v>
                </c:pt>
                <c:pt idx="10">
                  <c:v>16.509999999999991</c:v>
                </c:pt>
                <c:pt idx="11">
                  <c:v>11.430000000000007</c:v>
                </c:pt>
                <c:pt idx="12">
                  <c:v>13.969999999999999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'R2'!$I$27:$I$28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09744"/>
        <c:axId val="538902296"/>
      </c:scatterChart>
      <c:valAx>
        <c:axId val="5389097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2296"/>
        <c:crosses val="autoZero"/>
        <c:crossBetween val="midCat"/>
        <c:majorUnit val="1"/>
      </c:valAx>
      <c:valAx>
        <c:axId val="5389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'R2_m'!$H$7:$H$27</c:f>
              <c:numCache>
                <c:formatCode>0.000</c:formatCode>
                <c:ptCount val="21"/>
                <c:pt idx="0">
                  <c:v>-0.6604000000000001</c:v>
                </c:pt>
                <c:pt idx="1">
                  <c:v>-0.86360000000000003</c:v>
                </c:pt>
                <c:pt idx="2">
                  <c:v>-0.95250000000000001</c:v>
                </c:pt>
                <c:pt idx="3">
                  <c:v>-1.1811</c:v>
                </c:pt>
                <c:pt idx="4">
                  <c:v>-1.2573000000000001</c:v>
                </c:pt>
                <c:pt idx="5">
                  <c:v>-1.2255500000000001</c:v>
                </c:pt>
                <c:pt idx="6">
                  <c:v>-1.2953999999999999</c:v>
                </c:pt>
                <c:pt idx="7">
                  <c:v>-1.4859</c:v>
                </c:pt>
                <c:pt idx="8">
                  <c:v>-1.2827000000000002</c:v>
                </c:pt>
                <c:pt idx="9">
                  <c:v>-1.4478</c:v>
                </c:pt>
                <c:pt idx="10">
                  <c:v>-1.3208000000000002</c:v>
                </c:pt>
                <c:pt idx="11">
                  <c:v>-1.3715999999999999</c:v>
                </c:pt>
                <c:pt idx="12">
                  <c:v>-1.3462000000000001</c:v>
                </c:pt>
                <c:pt idx="13" formatCode="0.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10528"/>
        <c:axId val="538909352"/>
      </c:scatterChart>
      <c:valAx>
        <c:axId val="53891052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9352"/>
        <c:crosses val="autoZero"/>
        <c:crossBetween val="midCat"/>
      </c:valAx>
      <c:valAx>
        <c:axId val="5389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'R2_m'!$I$7:$I$27</c:f>
              <c:numCache>
                <c:formatCode>0.00</c:formatCode>
                <c:ptCount val="21"/>
                <c:pt idx="0">
                  <c:v>0.8254999999999999</c:v>
                </c:pt>
                <c:pt idx="1">
                  <c:v>0.62229999999999996</c:v>
                </c:pt>
                <c:pt idx="2">
                  <c:v>0.53339999999999999</c:v>
                </c:pt>
                <c:pt idx="3">
                  <c:v>0.30479999999999996</c:v>
                </c:pt>
                <c:pt idx="4">
                  <c:v>0.22859999999999991</c:v>
                </c:pt>
                <c:pt idx="5">
                  <c:v>0.26034999999999986</c:v>
                </c:pt>
                <c:pt idx="6">
                  <c:v>0.19050000000000011</c:v>
                </c:pt>
                <c:pt idx="7">
                  <c:v>0</c:v>
                </c:pt>
                <c:pt idx="8">
                  <c:v>0.20319999999999983</c:v>
                </c:pt>
                <c:pt idx="9">
                  <c:v>3.8100000000000023E-2</c:v>
                </c:pt>
                <c:pt idx="10">
                  <c:v>0.1650999999999998</c:v>
                </c:pt>
                <c:pt idx="11">
                  <c:v>0.11430000000000007</c:v>
                </c:pt>
                <c:pt idx="12">
                  <c:v>0.13969999999999994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'R2_m'!$I$28:$I$29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04256"/>
        <c:axId val="538898768"/>
      </c:scatterChart>
      <c:valAx>
        <c:axId val="53890425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8768"/>
        <c:crosses val="autoZero"/>
        <c:crossBetween val="midCat"/>
        <c:majorUnit val="1"/>
      </c:valAx>
      <c:valAx>
        <c:axId val="5388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DAM!$H$7:$H$27</c:f>
              <c:numCache>
                <c:formatCode>General</c:formatCode>
                <c:ptCount val="21"/>
                <c:pt idx="0">
                  <c:v>-31.75</c:v>
                </c:pt>
                <c:pt idx="1">
                  <c:v>-40.64</c:v>
                </c:pt>
                <c:pt idx="3">
                  <c:v>-55.88</c:v>
                </c:pt>
                <c:pt idx="5">
                  <c:v>-70.484999999999999</c:v>
                </c:pt>
                <c:pt idx="7">
                  <c:v>-90.17</c:v>
                </c:pt>
                <c:pt idx="9">
                  <c:v>-102.87</c:v>
                </c:pt>
                <c:pt idx="11">
                  <c:v>-120.015</c:v>
                </c:pt>
                <c:pt idx="13">
                  <c:v>-135.255</c:v>
                </c:pt>
                <c:pt idx="14">
                  <c:v>-140.97</c:v>
                </c:pt>
                <c:pt idx="15">
                  <c:v>-186.05500000000001</c:v>
                </c:pt>
                <c:pt idx="17">
                  <c:v>-186.05500000000001</c:v>
                </c:pt>
                <c:pt idx="19">
                  <c:v>-186.69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5496"/>
        <c:axId val="418603736"/>
      </c:scatterChart>
      <c:valAx>
        <c:axId val="418615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3736"/>
        <c:crosses val="autoZero"/>
        <c:crossBetween val="midCat"/>
      </c:valAx>
      <c:valAx>
        <c:axId val="4186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DAM!$I$7:$I$27</c:f>
              <c:numCache>
                <c:formatCode>0.00</c:formatCode>
                <c:ptCount val="21"/>
                <c:pt idx="0">
                  <c:v>154.94</c:v>
                </c:pt>
                <c:pt idx="1">
                  <c:v>146.05000000000001</c:v>
                </c:pt>
                <c:pt idx="2">
                  <c:v>186.69</c:v>
                </c:pt>
                <c:pt idx="3">
                  <c:v>130.81</c:v>
                </c:pt>
                <c:pt idx="4">
                  <c:v>186.69</c:v>
                </c:pt>
                <c:pt idx="5">
                  <c:v>116.205</c:v>
                </c:pt>
                <c:pt idx="6">
                  <c:v>186.69</c:v>
                </c:pt>
                <c:pt idx="7">
                  <c:v>96.52</c:v>
                </c:pt>
                <c:pt idx="8">
                  <c:v>186.69</c:v>
                </c:pt>
                <c:pt idx="9">
                  <c:v>83.82</c:v>
                </c:pt>
                <c:pt idx="10">
                  <c:v>186.69</c:v>
                </c:pt>
                <c:pt idx="11">
                  <c:v>66.674999999999997</c:v>
                </c:pt>
                <c:pt idx="12">
                  <c:v>186.69</c:v>
                </c:pt>
                <c:pt idx="13">
                  <c:v>51.435000000000002</c:v>
                </c:pt>
                <c:pt idx="14">
                  <c:v>45.72</c:v>
                </c:pt>
                <c:pt idx="15">
                  <c:v>0.63499999999999091</c:v>
                </c:pt>
                <c:pt idx="16">
                  <c:v>186.69</c:v>
                </c:pt>
                <c:pt idx="17">
                  <c:v>0.63499999999999091</c:v>
                </c:pt>
                <c:pt idx="18">
                  <c:v>186.69</c:v>
                </c:pt>
                <c:pt idx="19">
                  <c:v>0</c:v>
                </c:pt>
                <c:pt idx="20">
                  <c:v>186.69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DAM!$I$28:$I$29</c:f>
              <c:numCache>
                <c:formatCode>0.00</c:formatCode>
                <c:ptCount val="2"/>
                <c:pt idx="0">
                  <c:v>0</c:v>
                </c:pt>
                <c:pt idx="1">
                  <c:v>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8832"/>
        <c:axId val="418607656"/>
      </c:scatterChart>
      <c:valAx>
        <c:axId val="4186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7656"/>
        <c:crosses val="autoZero"/>
        <c:crossBetween val="midCat"/>
        <c:majorUnit val="1"/>
      </c:valAx>
      <c:valAx>
        <c:axId val="418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25</xdr:row>
      <xdr:rowOff>57149</xdr:rowOff>
    </xdr:from>
    <xdr:to>
      <xdr:col>17</xdr:col>
      <xdr:colOff>400050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K8" sqref="K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  <c r="E2" t="s">
        <v>1</v>
      </c>
    </row>
    <row r="3" spans="1:8" ht="15.75" x14ac:dyDescent="0.25">
      <c r="B3" s="2">
        <v>41390</v>
      </c>
      <c r="C3" s="1">
        <v>941</v>
      </c>
    </row>
    <row r="4" spans="1:8" x14ac:dyDescent="0.25">
      <c r="B4" s="5" t="s">
        <v>5</v>
      </c>
      <c r="C4" s="5" t="s">
        <v>5</v>
      </c>
      <c r="D4" s="5" t="s">
        <v>6</v>
      </c>
      <c r="E4" s="4"/>
      <c r="F4" s="5" t="s">
        <v>7</v>
      </c>
      <c r="G4" s="5" t="s">
        <v>7</v>
      </c>
      <c r="H4" s="5" t="s">
        <v>7</v>
      </c>
    </row>
    <row r="5" spans="1: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4</v>
      </c>
    </row>
    <row r="6" spans="1:8" x14ac:dyDescent="0.25">
      <c r="A6" t="s">
        <v>8</v>
      </c>
      <c r="B6" s="6">
        <v>0</v>
      </c>
      <c r="C6" s="6">
        <v>4</v>
      </c>
      <c r="D6" s="6">
        <v>4.75</v>
      </c>
      <c r="E6" s="7"/>
      <c r="F6" s="8">
        <f>B6*12*2.54</f>
        <v>0</v>
      </c>
      <c r="G6" s="8">
        <f>((C6*12)+D6)*2.54</f>
        <v>133.98500000000001</v>
      </c>
      <c r="H6" s="8">
        <f>-G6</f>
        <v>-133.98500000000001</v>
      </c>
    </row>
    <row r="7" spans="1:8" x14ac:dyDescent="0.25">
      <c r="B7" s="7">
        <v>0</v>
      </c>
      <c r="C7" s="7">
        <v>4</v>
      </c>
      <c r="D7" s="7">
        <v>8</v>
      </c>
      <c r="E7" s="7"/>
      <c r="F7" s="8">
        <f t="shared" ref="F7:F25" si="0">B7*12*2.54</f>
        <v>0</v>
      </c>
      <c r="G7" s="8">
        <f t="shared" ref="G7:G24" si="1">((C7*12)+D7)*2.54</f>
        <v>142.24</v>
      </c>
      <c r="H7" s="8">
        <f t="shared" ref="H7:H24" si="2">-G7</f>
        <v>-142.24</v>
      </c>
    </row>
    <row r="8" spans="1:8" x14ac:dyDescent="0.25">
      <c r="B8" s="7">
        <f>B7+1</f>
        <v>1</v>
      </c>
      <c r="C8" s="7">
        <v>4</v>
      </c>
      <c r="D8" s="7">
        <v>9.5</v>
      </c>
      <c r="E8" s="7"/>
      <c r="F8" s="8">
        <f t="shared" si="0"/>
        <v>30.48</v>
      </c>
      <c r="G8" s="8">
        <f t="shared" si="1"/>
        <v>146.05000000000001</v>
      </c>
      <c r="H8" s="8">
        <f t="shared" si="2"/>
        <v>-146.05000000000001</v>
      </c>
    </row>
    <row r="9" spans="1:8" x14ac:dyDescent="0.25">
      <c r="B9" s="7">
        <f t="shared" ref="B9:B22" si="3">B8+1</f>
        <v>2</v>
      </c>
      <c r="C9" s="7">
        <v>4</v>
      </c>
      <c r="D9" s="7">
        <v>9.75</v>
      </c>
      <c r="E9" s="7"/>
      <c r="F9" s="8">
        <f t="shared" si="0"/>
        <v>60.96</v>
      </c>
      <c r="G9" s="8">
        <f t="shared" si="1"/>
        <v>146.685</v>
      </c>
      <c r="H9" s="8">
        <f t="shared" si="2"/>
        <v>-146.685</v>
      </c>
    </row>
    <row r="10" spans="1:8" x14ac:dyDescent="0.25">
      <c r="B10" s="7">
        <f t="shared" si="3"/>
        <v>3</v>
      </c>
      <c r="C10" s="7">
        <v>4</v>
      </c>
      <c r="D10" s="7">
        <v>9.25</v>
      </c>
      <c r="E10" s="7"/>
      <c r="F10" s="8">
        <f t="shared" si="0"/>
        <v>91.44</v>
      </c>
      <c r="G10" s="8">
        <f t="shared" si="1"/>
        <v>145.41499999999999</v>
      </c>
      <c r="H10" s="8">
        <f t="shared" si="2"/>
        <v>-145.41499999999999</v>
      </c>
    </row>
    <row r="11" spans="1:8" x14ac:dyDescent="0.25">
      <c r="B11" s="7">
        <f t="shared" si="3"/>
        <v>4</v>
      </c>
      <c r="C11" s="7">
        <v>4</v>
      </c>
      <c r="D11" s="7">
        <v>9.75</v>
      </c>
      <c r="E11" s="7"/>
      <c r="F11" s="8">
        <f t="shared" si="0"/>
        <v>121.92</v>
      </c>
      <c r="G11" s="8">
        <f t="shared" si="1"/>
        <v>146.685</v>
      </c>
      <c r="H11" s="8">
        <f t="shared" si="2"/>
        <v>-146.685</v>
      </c>
    </row>
    <row r="12" spans="1:8" x14ac:dyDescent="0.25">
      <c r="B12" s="7">
        <f t="shared" si="3"/>
        <v>5</v>
      </c>
      <c r="C12" s="7">
        <v>4</v>
      </c>
      <c r="D12" s="7">
        <v>9.75</v>
      </c>
      <c r="E12" s="7"/>
      <c r="F12" s="8">
        <f t="shared" si="0"/>
        <v>152.4</v>
      </c>
      <c r="G12" s="8">
        <f t="shared" si="1"/>
        <v>146.685</v>
      </c>
      <c r="H12" s="8">
        <f t="shared" si="2"/>
        <v>-146.685</v>
      </c>
    </row>
    <row r="13" spans="1:8" x14ac:dyDescent="0.25">
      <c r="B13" s="7">
        <f t="shared" si="3"/>
        <v>6</v>
      </c>
      <c r="C13" s="7">
        <v>4</v>
      </c>
      <c r="D13" s="7">
        <v>9.25</v>
      </c>
      <c r="E13" s="7"/>
      <c r="F13" s="8">
        <f t="shared" si="0"/>
        <v>182.88</v>
      </c>
      <c r="G13" s="8">
        <f t="shared" si="1"/>
        <v>145.41499999999999</v>
      </c>
      <c r="H13" s="8">
        <f t="shared" si="2"/>
        <v>-145.41499999999999</v>
      </c>
    </row>
    <row r="14" spans="1:8" x14ac:dyDescent="0.25">
      <c r="B14" s="7">
        <f t="shared" si="3"/>
        <v>7</v>
      </c>
      <c r="C14" s="7">
        <v>4</v>
      </c>
      <c r="D14" s="7">
        <v>8.25</v>
      </c>
      <c r="E14" s="7"/>
      <c r="F14" s="8">
        <f t="shared" si="0"/>
        <v>213.36</v>
      </c>
      <c r="G14" s="8">
        <f t="shared" si="1"/>
        <v>142.875</v>
      </c>
      <c r="H14" s="8">
        <f t="shared" si="2"/>
        <v>-142.875</v>
      </c>
    </row>
    <row r="15" spans="1:8" x14ac:dyDescent="0.25">
      <c r="B15" s="7">
        <f t="shared" si="3"/>
        <v>8</v>
      </c>
      <c r="C15" s="7">
        <v>4</v>
      </c>
      <c r="D15" s="7">
        <v>8</v>
      </c>
      <c r="E15" s="7"/>
      <c r="F15" s="8">
        <f t="shared" si="0"/>
        <v>243.84</v>
      </c>
      <c r="G15" s="8">
        <f t="shared" si="1"/>
        <v>142.24</v>
      </c>
      <c r="H15" s="8">
        <f t="shared" si="2"/>
        <v>-142.24</v>
      </c>
    </row>
    <row r="16" spans="1:8" x14ac:dyDescent="0.25">
      <c r="B16" s="7">
        <f t="shared" si="3"/>
        <v>9</v>
      </c>
      <c r="C16" s="7">
        <v>4</v>
      </c>
      <c r="D16" s="7">
        <v>5.75</v>
      </c>
      <c r="E16" s="7"/>
      <c r="F16" s="8">
        <f t="shared" si="0"/>
        <v>274.32</v>
      </c>
      <c r="G16" s="8">
        <f t="shared" si="1"/>
        <v>136.52500000000001</v>
      </c>
      <c r="H16" s="8">
        <f t="shared" si="2"/>
        <v>-136.52500000000001</v>
      </c>
    </row>
    <row r="17" spans="1:8" x14ac:dyDescent="0.25">
      <c r="B17" s="7">
        <f t="shared" si="3"/>
        <v>10</v>
      </c>
      <c r="C17" s="7">
        <v>4</v>
      </c>
      <c r="D17" s="7">
        <v>6</v>
      </c>
      <c r="E17" s="7"/>
      <c r="F17" s="8">
        <f t="shared" si="0"/>
        <v>304.8</v>
      </c>
      <c r="G17" s="8">
        <f t="shared" si="1"/>
        <v>137.16</v>
      </c>
      <c r="H17" s="8">
        <f t="shared" si="2"/>
        <v>-137.16</v>
      </c>
    </row>
    <row r="18" spans="1:8" x14ac:dyDescent="0.25">
      <c r="B18" s="7">
        <f t="shared" si="3"/>
        <v>11</v>
      </c>
      <c r="C18" s="7">
        <v>4</v>
      </c>
      <c r="D18" s="7">
        <v>7</v>
      </c>
      <c r="E18" s="7"/>
      <c r="F18" s="8">
        <f t="shared" si="0"/>
        <v>335.28000000000003</v>
      </c>
      <c r="G18" s="8">
        <f t="shared" si="1"/>
        <v>139.69999999999999</v>
      </c>
      <c r="H18" s="8">
        <f t="shared" si="2"/>
        <v>-139.69999999999999</v>
      </c>
    </row>
    <row r="19" spans="1:8" x14ac:dyDescent="0.25">
      <c r="B19" s="7">
        <f t="shared" si="3"/>
        <v>12</v>
      </c>
      <c r="C19" s="7">
        <v>4</v>
      </c>
      <c r="D19" s="7">
        <v>7.25</v>
      </c>
      <c r="E19" s="7"/>
      <c r="F19" s="8">
        <f t="shared" si="0"/>
        <v>365.76</v>
      </c>
      <c r="G19" s="8">
        <f t="shared" si="1"/>
        <v>140.33500000000001</v>
      </c>
      <c r="H19" s="8">
        <f t="shared" si="2"/>
        <v>-140.33500000000001</v>
      </c>
    </row>
    <row r="20" spans="1:8" x14ac:dyDescent="0.25">
      <c r="B20" s="7">
        <f t="shared" si="3"/>
        <v>13</v>
      </c>
      <c r="C20" s="7">
        <v>4</v>
      </c>
      <c r="D20" s="7">
        <v>7.5</v>
      </c>
      <c r="E20" s="7"/>
      <c r="F20" s="8">
        <f t="shared" si="0"/>
        <v>396.24</v>
      </c>
      <c r="G20" s="8">
        <f t="shared" si="1"/>
        <v>140.97</v>
      </c>
      <c r="H20" s="8">
        <f t="shared" si="2"/>
        <v>-140.97</v>
      </c>
    </row>
    <row r="21" spans="1:8" x14ac:dyDescent="0.25">
      <c r="B21" s="7">
        <f t="shared" si="3"/>
        <v>14</v>
      </c>
      <c r="C21" s="7">
        <v>4</v>
      </c>
      <c r="D21" s="7">
        <v>5</v>
      </c>
      <c r="E21" s="7"/>
      <c r="F21" s="8">
        <f t="shared" si="0"/>
        <v>426.72</v>
      </c>
      <c r="G21" s="8">
        <f t="shared" si="1"/>
        <v>134.62</v>
      </c>
      <c r="H21" s="8">
        <f t="shared" si="2"/>
        <v>-134.62</v>
      </c>
    </row>
    <row r="22" spans="1:8" x14ac:dyDescent="0.25">
      <c r="B22" s="7">
        <f t="shared" si="3"/>
        <v>15</v>
      </c>
      <c r="C22" s="7">
        <v>4</v>
      </c>
      <c r="D22" s="7">
        <v>4.5</v>
      </c>
      <c r="E22" s="7"/>
      <c r="F22" s="8">
        <f t="shared" si="0"/>
        <v>457.2</v>
      </c>
      <c r="G22" s="8">
        <f t="shared" si="1"/>
        <v>133.35</v>
      </c>
      <c r="H22" s="8">
        <f t="shared" si="2"/>
        <v>-133.35</v>
      </c>
    </row>
    <row r="23" spans="1:8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8">
        <f t="shared" si="0"/>
        <v>472.44</v>
      </c>
      <c r="G23" s="8">
        <f t="shared" si="1"/>
        <v>132.08000000000001</v>
      </c>
      <c r="H23" s="8">
        <f t="shared" si="2"/>
        <v>-132.08000000000001</v>
      </c>
    </row>
    <row r="24" spans="1:8" x14ac:dyDescent="0.25">
      <c r="B24" s="7">
        <f>B22+1</f>
        <v>16</v>
      </c>
      <c r="C24" s="7">
        <v>4</v>
      </c>
      <c r="D24" s="7">
        <v>3.75</v>
      </c>
      <c r="E24" s="7"/>
      <c r="F24" s="8">
        <f t="shared" si="0"/>
        <v>487.68</v>
      </c>
      <c r="G24" s="8">
        <f t="shared" si="1"/>
        <v>131.44499999999999</v>
      </c>
      <c r="H24" s="8">
        <f t="shared" si="2"/>
        <v>-131.44499999999999</v>
      </c>
    </row>
    <row r="25" spans="1:8" x14ac:dyDescent="0.25">
      <c r="A25" t="s">
        <v>10</v>
      </c>
      <c r="B25" s="7">
        <v>16.149999999999999</v>
      </c>
      <c r="C25" s="7">
        <v>0</v>
      </c>
      <c r="D25" s="7"/>
      <c r="E25" s="7"/>
      <c r="F25" s="8">
        <f t="shared" si="0"/>
        <v>492.25199999999995</v>
      </c>
      <c r="G25" s="8"/>
      <c r="H2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opLeftCell="A4" workbookViewId="0">
      <selection activeCell="H1" sqref="H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SUM(N9:N13)</f>
        <v>2.3705819999999919E-2</v>
      </c>
      <c r="P5">
        <f>F26*AVERAGE(I7:I25)</f>
        <v>0.3257412840000003</v>
      </c>
      <c r="Q5" s="13" t="s">
        <v>21</v>
      </c>
      <c r="R5">
        <f>SUM(Q6:Q26)</f>
        <v>6.6588663260178453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f>B6*12*0.0254</f>
        <v>0</v>
      </c>
      <c r="G6" s="9">
        <f>((C6*12)+D6)*0.0254</f>
        <v>0</v>
      </c>
      <c r="H6" s="9">
        <f>-G6</f>
        <v>0</v>
      </c>
      <c r="I6" s="12">
        <f t="shared" ref="I6:I26" si="0">H6+MAX($G$6:$G$26)</f>
        <v>1.46685</v>
      </c>
      <c r="J6">
        <f>0</f>
        <v>0</v>
      </c>
      <c r="K6" s="12">
        <f>F6-J6</f>
        <v>0</v>
      </c>
      <c r="L6" s="12"/>
      <c r="M6" s="12">
        <f>$L$4-I6</f>
        <v>-1.44685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f t="shared" ref="F7:F24" si="1">B7*12*0.0254</f>
        <v>0</v>
      </c>
      <c r="G7" s="9">
        <f t="shared" ref="G7:G24" si="2">((C7*12)+D7)*0.0254</f>
        <v>1.4223999999999999</v>
      </c>
      <c r="H7" s="9">
        <f t="shared" ref="H7:H24" si="3">-G7</f>
        <v>-1.4223999999999999</v>
      </c>
      <c r="I7" s="12">
        <f t="shared" si="0"/>
        <v>4.4450000000000101E-2</v>
      </c>
      <c r="J7" s="12">
        <f>F6</f>
        <v>0</v>
      </c>
      <c r="K7" s="12">
        <f>F7-J7</f>
        <v>0</v>
      </c>
      <c r="L7" s="12">
        <f>M6</f>
        <v>-1.44685</v>
      </c>
      <c r="M7" s="12">
        <f>$L$4-I7</f>
        <v>-2.44500000000001E-2</v>
      </c>
      <c r="N7">
        <f>K7*(L7+M7)*0.5</f>
        <v>0</v>
      </c>
      <c r="P7" s="12"/>
      <c r="Q7" s="12">
        <f>SQRT(K7^2+M7^2)</f>
        <v>2.44500000000001E-2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f t="shared" si="1"/>
        <v>0.30479999999999996</v>
      </c>
      <c r="G8" s="9">
        <f t="shared" si="2"/>
        <v>1.4604999999999999</v>
      </c>
      <c r="H8" s="9">
        <f t="shared" si="3"/>
        <v>-1.4604999999999999</v>
      </c>
      <c r="I8" s="12">
        <f t="shared" si="0"/>
        <v>6.3500000000000778E-3</v>
      </c>
      <c r="J8" s="12">
        <f>F7</f>
        <v>0</v>
      </c>
      <c r="K8" s="12">
        <f t="shared" ref="K8:K26" si="4">F8-J8</f>
        <v>0.30479999999999996</v>
      </c>
      <c r="L8" s="12">
        <f t="shared" ref="L8:L26" si="5">M7</f>
        <v>-2.44500000000001E-2</v>
      </c>
      <c r="M8" s="12">
        <f t="shared" ref="M8:M26" si="6">$L$4-I8</f>
        <v>1.3649999999999923E-2</v>
      </c>
      <c r="N8">
        <f t="shared" ref="N8:N25" si="7">K8*(L8+M8)*0.5</f>
        <v>-1.6459200000000268E-3</v>
      </c>
      <c r="Q8" s="12">
        <f t="shared" ref="Q8:Q25" si="8">SQRT(K8^2+M8^2)</f>
        <v>0.30510549405082821</v>
      </c>
    </row>
    <row r="9" spans="2:18" x14ac:dyDescent="0.25">
      <c r="B9" s="7">
        <f t="shared" ref="B9:B22" si="9">B8+1</f>
        <v>2</v>
      </c>
      <c r="C9" s="7">
        <v>4</v>
      </c>
      <c r="D9" s="7">
        <v>9.75</v>
      </c>
      <c r="E9" s="7"/>
      <c r="F9" s="9">
        <f t="shared" si="1"/>
        <v>0.60959999999999992</v>
      </c>
      <c r="G9" s="9">
        <f t="shared" si="2"/>
        <v>1.46685</v>
      </c>
      <c r="H9" s="9">
        <f t="shared" si="3"/>
        <v>-1.46685</v>
      </c>
      <c r="I9" s="12">
        <f t="shared" si="0"/>
        <v>0</v>
      </c>
      <c r="J9" s="12">
        <f t="shared" ref="J9:J26" si="10">F8</f>
        <v>0.30479999999999996</v>
      </c>
      <c r="K9" s="12">
        <f t="shared" si="4"/>
        <v>0.30479999999999996</v>
      </c>
      <c r="L9" s="12">
        <f t="shared" si="5"/>
        <v>1.3649999999999923E-2</v>
      </c>
      <c r="M9" s="12">
        <f t="shared" si="6"/>
        <v>0.02</v>
      </c>
      <c r="N9">
        <f t="shared" si="7"/>
        <v>5.1282599999999878E-3</v>
      </c>
      <c r="Q9" s="12">
        <f t="shared" si="8"/>
        <v>0.30545546320208444</v>
      </c>
    </row>
    <row r="10" spans="2:18" x14ac:dyDescent="0.25">
      <c r="B10" s="7">
        <f t="shared" si="9"/>
        <v>3</v>
      </c>
      <c r="C10" s="7">
        <v>4</v>
      </c>
      <c r="D10" s="7">
        <v>9.25</v>
      </c>
      <c r="E10" s="7"/>
      <c r="F10" s="9">
        <f t="shared" si="1"/>
        <v>0.91439999999999999</v>
      </c>
      <c r="G10" s="9">
        <f t="shared" si="2"/>
        <v>1.4541499999999998</v>
      </c>
      <c r="H10" s="9">
        <f t="shared" si="3"/>
        <v>-1.4541499999999998</v>
      </c>
      <c r="I10" s="12">
        <f t="shared" si="0"/>
        <v>1.2700000000000156E-2</v>
      </c>
      <c r="J10" s="12">
        <f t="shared" si="10"/>
        <v>0.60959999999999992</v>
      </c>
      <c r="K10" s="12">
        <f t="shared" si="4"/>
        <v>0.30480000000000007</v>
      </c>
      <c r="L10" s="12">
        <f t="shared" si="5"/>
        <v>0.02</v>
      </c>
      <c r="M10" s="12">
        <f t="shared" si="6"/>
        <v>7.2999999999998448E-3</v>
      </c>
      <c r="N10">
        <f t="shared" si="7"/>
        <v>4.1605199999999775E-3</v>
      </c>
      <c r="Q10" s="12">
        <f t="shared" si="8"/>
        <v>0.30488740544666659</v>
      </c>
    </row>
    <row r="11" spans="2:18" x14ac:dyDescent="0.25">
      <c r="B11" s="7">
        <f t="shared" si="9"/>
        <v>4</v>
      </c>
      <c r="C11" s="7">
        <v>4</v>
      </c>
      <c r="D11" s="7">
        <v>9.75</v>
      </c>
      <c r="E11" s="7"/>
      <c r="F11" s="9">
        <f t="shared" si="1"/>
        <v>1.2191999999999998</v>
      </c>
      <c r="G11" s="9">
        <f t="shared" si="2"/>
        <v>1.46685</v>
      </c>
      <c r="H11" s="9">
        <f t="shared" si="3"/>
        <v>-1.46685</v>
      </c>
      <c r="I11" s="12">
        <f t="shared" si="0"/>
        <v>0</v>
      </c>
      <c r="J11" s="12">
        <f t="shared" si="10"/>
        <v>0.91439999999999999</v>
      </c>
      <c r="K11" s="12">
        <f t="shared" si="4"/>
        <v>0.30479999999999985</v>
      </c>
      <c r="L11" s="12">
        <f t="shared" si="5"/>
        <v>7.2999999999998448E-3</v>
      </c>
      <c r="M11" s="12">
        <f t="shared" si="6"/>
        <v>0.02</v>
      </c>
      <c r="N11">
        <f t="shared" si="7"/>
        <v>4.160519999999974E-3</v>
      </c>
      <c r="Q11" s="12">
        <f t="shared" si="8"/>
        <v>0.30545546320208433</v>
      </c>
    </row>
    <row r="12" spans="2:18" x14ac:dyDescent="0.25">
      <c r="B12" s="7">
        <f t="shared" si="9"/>
        <v>5</v>
      </c>
      <c r="C12" s="7">
        <v>4</v>
      </c>
      <c r="D12" s="7">
        <v>9.75</v>
      </c>
      <c r="E12" s="7"/>
      <c r="F12" s="9">
        <f t="shared" si="1"/>
        <v>1.524</v>
      </c>
      <c r="G12" s="9">
        <f t="shared" si="2"/>
        <v>1.46685</v>
      </c>
      <c r="H12" s="9">
        <f t="shared" si="3"/>
        <v>-1.46685</v>
      </c>
      <c r="I12" s="12">
        <f t="shared" si="0"/>
        <v>0</v>
      </c>
      <c r="J12" s="12">
        <f t="shared" si="10"/>
        <v>1.2191999999999998</v>
      </c>
      <c r="K12" s="12">
        <f t="shared" si="4"/>
        <v>0.30480000000000018</v>
      </c>
      <c r="L12" s="12">
        <f t="shared" si="5"/>
        <v>0.02</v>
      </c>
      <c r="M12" s="12">
        <f t="shared" si="6"/>
        <v>0.02</v>
      </c>
      <c r="N12">
        <f t="shared" si="7"/>
        <v>6.0960000000000042E-3</v>
      </c>
      <c r="Q12" s="12">
        <f t="shared" si="8"/>
        <v>0.30545546320208466</v>
      </c>
    </row>
    <row r="13" spans="2:18" x14ac:dyDescent="0.25">
      <c r="B13" s="7">
        <f t="shared" si="9"/>
        <v>6</v>
      </c>
      <c r="C13" s="7">
        <v>4</v>
      </c>
      <c r="D13" s="7">
        <v>9.25</v>
      </c>
      <c r="E13" s="7"/>
      <c r="F13" s="9">
        <f t="shared" si="1"/>
        <v>1.8288</v>
      </c>
      <c r="G13" s="9">
        <f t="shared" si="2"/>
        <v>1.4541499999999998</v>
      </c>
      <c r="H13" s="9">
        <f t="shared" si="3"/>
        <v>-1.4541499999999998</v>
      </c>
      <c r="I13" s="12">
        <f t="shared" si="0"/>
        <v>1.2700000000000156E-2</v>
      </c>
      <c r="J13" s="12">
        <f t="shared" si="10"/>
        <v>1.524</v>
      </c>
      <c r="K13" s="12">
        <f t="shared" si="4"/>
        <v>0.30479999999999996</v>
      </c>
      <c r="L13" s="12">
        <f t="shared" si="5"/>
        <v>0.02</v>
      </c>
      <c r="M13" s="12">
        <f t="shared" si="6"/>
        <v>7.2999999999998448E-3</v>
      </c>
      <c r="N13">
        <f t="shared" si="7"/>
        <v>4.1605199999999757E-3</v>
      </c>
      <c r="Q13" s="12">
        <f t="shared" si="8"/>
        <v>0.30488740544666643</v>
      </c>
    </row>
    <row r="14" spans="2:18" x14ac:dyDescent="0.25">
      <c r="B14" s="7">
        <f t="shared" si="9"/>
        <v>7</v>
      </c>
      <c r="C14" s="7">
        <v>4</v>
      </c>
      <c r="D14" s="7">
        <v>8.25</v>
      </c>
      <c r="E14" s="7"/>
      <c r="F14" s="9">
        <f t="shared" si="1"/>
        <v>2.1335999999999999</v>
      </c>
      <c r="G14" s="9">
        <f t="shared" si="2"/>
        <v>1.42875</v>
      </c>
      <c r="H14" s="9">
        <f t="shared" si="3"/>
        <v>-1.42875</v>
      </c>
      <c r="I14" s="12">
        <f t="shared" si="0"/>
        <v>3.8100000000000023E-2</v>
      </c>
      <c r="J14" s="12">
        <f t="shared" si="10"/>
        <v>1.8288</v>
      </c>
      <c r="K14" s="12">
        <f t="shared" si="4"/>
        <v>0.30479999999999996</v>
      </c>
      <c r="L14" s="12">
        <f t="shared" si="5"/>
        <v>7.2999999999998448E-3</v>
      </c>
      <c r="M14" s="12">
        <f t="shared" si="6"/>
        <v>-1.8100000000000022E-2</v>
      </c>
      <c r="N14">
        <f t="shared" si="7"/>
        <v>-1.6459200000000268E-3</v>
      </c>
      <c r="Q14" s="12">
        <f t="shared" si="8"/>
        <v>0.3053369450295853</v>
      </c>
    </row>
    <row r="15" spans="2:18" x14ac:dyDescent="0.25">
      <c r="B15" s="7">
        <f t="shared" si="9"/>
        <v>8</v>
      </c>
      <c r="C15" s="7">
        <v>4</v>
      </c>
      <c r="D15" s="7">
        <v>8</v>
      </c>
      <c r="E15" s="7"/>
      <c r="F15" s="9">
        <f t="shared" si="1"/>
        <v>2.4383999999999997</v>
      </c>
      <c r="G15" s="9">
        <f t="shared" si="2"/>
        <v>1.4223999999999999</v>
      </c>
      <c r="H15" s="9">
        <f t="shared" si="3"/>
        <v>-1.4223999999999999</v>
      </c>
      <c r="I15" s="12">
        <f t="shared" si="0"/>
        <v>4.4450000000000101E-2</v>
      </c>
      <c r="J15" s="12">
        <f t="shared" si="10"/>
        <v>2.1335999999999999</v>
      </c>
      <c r="K15" s="12">
        <f t="shared" si="4"/>
        <v>0.30479999999999974</v>
      </c>
      <c r="L15" s="12">
        <f t="shared" si="5"/>
        <v>-1.8100000000000022E-2</v>
      </c>
      <c r="M15" s="12">
        <f t="shared" si="6"/>
        <v>-2.44500000000001E-2</v>
      </c>
      <c r="N15">
        <f t="shared" si="7"/>
        <v>-6.484620000000013E-3</v>
      </c>
      <c r="Q15" s="12">
        <f t="shared" si="8"/>
        <v>0.305779074660121</v>
      </c>
    </row>
    <row r="16" spans="2:18" x14ac:dyDescent="0.25">
      <c r="B16" s="7">
        <f t="shared" si="9"/>
        <v>9</v>
      </c>
      <c r="C16" s="7">
        <v>4</v>
      </c>
      <c r="D16" s="7">
        <v>5.75</v>
      </c>
      <c r="E16" s="7"/>
      <c r="F16" s="9">
        <f t="shared" si="1"/>
        <v>2.7431999999999999</v>
      </c>
      <c r="G16" s="9">
        <f t="shared" si="2"/>
        <v>1.3652499999999999</v>
      </c>
      <c r="H16" s="9">
        <f t="shared" si="3"/>
        <v>-1.3652499999999999</v>
      </c>
      <c r="I16" s="12">
        <f t="shared" si="0"/>
        <v>0.10160000000000013</v>
      </c>
      <c r="J16" s="12">
        <f t="shared" si="10"/>
        <v>2.4383999999999997</v>
      </c>
      <c r="K16" s="12">
        <f t="shared" si="4"/>
        <v>0.30480000000000018</v>
      </c>
      <c r="L16" s="12">
        <f t="shared" si="5"/>
        <v>-2.44500000000001E-2</v>
      </c>
      <c r="M16" s="12">
        <f t="shared" si="6"/>
        <v>-8.1600000000000131E-2</v>
      </c>
      <c r="N16">
        <f t="shared" si="7"/>
        <v>-1.6162020000000044E-2</v>
      </c>
      <c r="Q16" s="12">
        <f t="shared" si="8"/>
        <v>0.31553383336815111</v>
      </c>
    </row>
    <row r="17" spans="1:17" x14ac:dyDescent="0.25">
      <c r="B17" s="7">
        <f t="shared" si="9"/>
        <v>10</v>
      </c>
      <c r="C17" s="7">
        <v>4</v>
      </c>
      <c r="D17" s="7">
        <v>6</v>
      </c>
      <c r="E17" s="7"/>
      <c r="F17" s="9">
        <f t="shared" si="1"/>
        <v>3.048</v>
      </c>
      <c r="G17" s="9">
        <f t="shared" si="2"/>
        <v>1.3715999999999999</v>
      </c>
      <c r="H17" s="9">
        <f t="shared" si="3"/>
        <v>-1.3715999999999999</v>
      </c>
      <c r="I17" s="12">
        <f t="shared" si="0"/>
        <v>9.5250000000000057E-2</v>
      </c>
      <c r="J17" s="12">
        <f t="shared" si="10"/>
        <v>2.7431999999999999</v>
      </c>
      <c r="K17" s="12">
        <f t="shared" si="4"/>
        <v>0.30480000000000018</v>
      </c>
      <c r="L17" s="12">
        <f t="shared" si="5"/>
        <v>-8.1600000000000131E-2</v>
      </c>
      <c r="M17" s="12">
        <f t="shared" si="6"/>
        <v>-7.5250000000000053E-2</v>
      </c>
      <c r="N17">
        <f t="shared" si="7"/>
        <v>-2.3903940000000044E-2</v>
      </c>
      <c r="Q17" s="12">
        <f t="shared" si="8"/>
        <v>0.313951592606249</v>
      </c>
    </row>
    <row r="18" spans="1:17" x14ac:dyDescent="0.25">
      <c r="B18" s="7">
        <f t="shared" si="9"/>
        <v>11</v>
      </c>
      <c r="C18" s="7">
        <v>4</v>
      </c>
      <c r="D18" s="7">
        <v>7</v>
      </c>
      <c r="E18" s="7"/>
      <c r="F18" s="9">
        <f t="shared" si="1"/>
        <v>3.3527999999999998</v>
      </c>
      <c r="G18" s="9">
        <f t="shared" si="2"/>
        <v>1.397</v>
      </c>
      <c r="H18" s="9">
        <f t="shared" si="3"/>
        <v>-1.397</v>
      </c>
      <c r="I18" s="12">
        <f t="shared" si="0"/>
        <v>6.9849999999999968E-2</v>
      </c>
      <c r="J18" s="12">
        <f t="shared" si="10"/>
        <v>3.048</v>
      </c>
      <c r="K18" s="12">
        <f t="shared" si="4"/>
        <v>0.30479999999999974</v>
      </c>
      <c r="L18" s="12">
        <f t="shared" si="5"/>
        <v>-7.5250000000000053E-2</v>
      </c>
      <c r="M18" s="12">
        <f t="shared" si="6"/>
        <v>-4.9849999999999964E-2</v>
      </c>
      <c r="N18">
        <f t="shared" si="7"/>
        <v>-1.9065239999999987E-2</v>
      </c>
      <c r="Q18" s="12">
        <f t="shared" si="8"/>
        <v>0.30884957908341049</v>
      </c>
    </row>
    <row r="19" spans="1:17" x14ac:dyDescent="0.25">
      <c r="B19" s="7">
        <f t="shared" si="9"/>
        <v>12</v>
      </c>
      <c r="C19" s="7">
        <v>4</v>
      </c>
      <c r="D19" s="7">
        <v>7.25</v>
      </c>
      <c r="E19" s="7"/>
      <c r="F19" s="9">
        <f t="shared" si="1"/>
        <v>3.6576</v>
      </c>
      <c r="G19" s="9">
        <f t="shared" si="2"/>
        <v>1.4033499999999999</v>
      </c>
      <c r="H19" s="9">
        <f t="shared" si="3"/>
        <v>-1.4033499999999999</v>
      </c>
      <c r="I19" s="12">
        <f t="shared" si="0"/>
        <v>6.3500000000000112E-2</v>
      </c>
      <c r="J19" s="12">
        <f t="shared" si="10"/>
        <v>3.3527999999999998</v>
      </c>
      <c r="K19" s="12">
        <f t="shared" si="4"/>
        <v>0.30480000000000018</v>
      </c>
      <c r="L19" s="12">
        <f t="shared" si="5"/>
        <v>-4.9849999999999964E-2</v>
      </c>
      <c r="M19" s="12">
        <f t="shared" si="6"/>
        <v>-4.3500000000000108E-2</v>
      </c>
      <c r="N19">
        <f t="shared" si="7"/>
        <v>-1.422654000000002E-2</v>
      </c>
      <c r="Q19" s="12">
        <f t="shared" si="8"/>
        <v>0.30788843758738349</v>
      </c>
    </row>
    <row r="20" spans="1:17" x14ac:dyDescent="0.25">
      <c r="B20" s="7">
        <f t="shared" si="9"/>
        <v>13</v>
      </c>
      <c r="C20" s="7">
        <v>4</v>
      </c>
      <c r="D20" s="7">
        <v>7.5</v>
      </c>
      <c r="E20" s="7"/>
      <c r="F20" s="9">
        <f t="shared" si="1"/>
        <v>3.9623999999999997</v>
      </c>
      <c r="G20" s="9">
        <f t="shared" si="2"/>
        <v>1.4097</v>
      </c>
      <c r="H20" s="9">
        <f t="shared" si="3"/>
        <v>-1.4097</v>
      </c>
      <c r="I20" s="12">
        <f t="shared" si="0"/>
        <v>5.7150000000000034E-2</v>
      </c>
      <c r="J20" s="12">
        <f t="shared" si="10"/>
        <v>3.6576</v>
      </c>
      <c r="K20" s="12">
        <f t="shared" si="4"/>
        <v>0.30479999999999974</v>
      </c>
      <c r="L20" s="12">
        <f t="shared" si="5"/>
        <v>-4.3500000000000108E-2</v>
      </c>
      <c r="M20" s="12">
        <f t="shared" si="6"/>
        <v>-3.715000000000003E-2</v>
      </c>
      <c r="N20">
        <f t="shared" si="7"/>
        <v>-1.229106000000001E-2</v>
      </c>
      <c r="Q20" s="12">
        <f t="shared" si="8"/>
        <v>0.30705563420982823</v>
      </c>
    </row>
    <row r="21" spans="1:17" x14ac:dyDescent="0.25">
      <c r="B21" s="7">
        <f t="shared" si="9"/>
        <v>14</v>
      </c>
      <c r="C21" s="7">
        <v>4</v>
      </c>
      <c r="D21" s="7">
        <v>5</v>
      </c>
      <c r="E21" s="7"/>
      <c r="F21" s="9">
        <f t="shared" si="1"/>
        <v>4.2671999999999999</v>
      </c>
      <c r="G21" s="9">
        <f t="shared" si="2"/>
        <v>1.3461999999999998</v>
      </c>
      <c r="H21" s="9">
        <f t="shared" si="3"/>
        <v>-1.3461999999999998</v>
      </c>
      <c r="I21" s="12">
        <f t="shared" si="0"/>
        <v>0.12065000000000015</v>
      </c>
      <c r="J21" s="12">
        <f t="shared" si="10"/>
        <v>3.9623999999999997</v>
      </c>
      <c r="K21" s="12">
        <f t="shared" si="4"/>
        <v>0.30480000000000018</v>
      </c>
      <c r="L21" s="12">
        <f t="shared" si="5"/>
        <v>-3.715000000000003E-2</v>
      </c>
      <c r="M21" s="12">
        <f t="shared" si="6"/>
        <v>-0.10065000000000014</v>
      </c>
      <c r="N21">
        <f t="shared" si="7"/>
        <v>-2.1000720000000039E-2</v>
      </c>
      <c r="Q21" s="12">
        <f t="shared" si="8"/>
        <v>0.32098825913107809</v>
      </c>
    </row>
    <row r="22" spans="1:17" x14ac:dyDescent="0.25">
      <c r="B22" s="7">
        <f t="shared" si="9"/>
        <v>15</v>
      </c>
      <c r="C22" s="7">
        <v>4</v>
      </c>
      <c r="D22" s="7">
        <v>4.5</v>
      </c>
      <c r="E22" s="7"/>
      <c r="F22" s="9">
        <f t="shared" si="1"/>
        <v>4.5720000000000001</v>
      </c>
      <c r="G22" s="9">
        <f t="shared" si="2"/>
        <v>1.3334999999999999</v>
      </c>
      <c r="H22" s="9">
        <f t="shared" si="3"/>
        <v>-1.3334999999999999</v>
      </c>
      <c r="I22" s="12">
        <f t="shared" si="0"/>
        <v>0.13335000000000008</v>
      </c>
      <c r="J22" s="12">
        <f t="shared" si="10"/>
        <v>4.2671999999999999</v>
      </c>
      <c r="K22" s="12">
        <f t="shared" si="4"/>
        <v>0.30480000000000018</v>
      </c>
      <c r="L22" s="12">
        <f t="shared" si="5"/>
        <v>-0.10065000000000014</v>
      </c>
      <c r="M22" s="12">
        <f t="shared" si="6"/>
        <v>-0.11335000000000008</v>
      </c>
      <c r="N22">
        <f t="shared" si="7"/>
        <v>-3.2613600000000055E-2</v>
      </c>
      <c r="Q22" s="12">
        <f t="shared" si="8"/>
        <v>0.3251941919838055</v>
      </c>
    </row>
    <row r="23" spans="1:17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9">
        <f t="shared" si="1"/>
        <v>4.7244000000000002</v>
      </c>
      <c r="G23" s="9">
        <f t="shared" si="2"/>
        <v>1.3208</v>
      </c>
      <c r="H23" s="9">
        <f t="shared" si="3"/>
        <v>-1.3208</v>
      </c>
      <c r="I23" s="12">
        <f t="shared" si="0"/>
        <v>0.14605000000000001</v>
      </c>
      <c r="J23" s="12">
        <f t="shared" si="10"/>
        <v>4.5720000000000001</v>
      </c>
      <c r="K23" s="12">
        <f t="shared" si="4"/>
        <v>0.15240000000000009</v>
      </c>
      <c r="L23" s="12">
        <f t="shared" si="5"/>
        <v>-0.11335000000000008</v>
      </c>
      <c r="M23" s="12">
        <f t="shared" si="6"/>
        <v>-0.12605000000000002</v>
      </c>
      <c r="N23">
        <f t="shared" si="7"/>
        <v>-1.824228000000002E-2</v>
      </c>
      <c r="Q23" s="12">
        <f t="shared" si="8"/>
        <v>0.19777351314066308</v>
      </c>
    </row>
    <row r="24" spans="1:17" x14ac:dyDescent="0.25">
      <c r="B24" s="7">
        <f>B22+1</f>
        <v>16</v>
      </c>
      <c r="C24" s="7">
        <v>4</v>
      </c>
      <c r="D24" s="7">
        <v>3.75</v>
      </c>
      <c r="E24" s="7"/>
      <c r="F24" s="9">
        <f t="shared" si="1"/>
        <v>4.8767999999999994</v>
      </c>
      <c r="G24" s="9">
        <f t="shared" si="2"/>
        <v>1.3144499999999999</v>
      </c>
      <c r="H24" s="9">
        <f t="shared" si="3"/>
        <v>-1.3144499999999999</v>
      </c>
      <c r="I24" s="12">
        <f t="shared" si="0"/>
        <v>0.15240000000000009</v>
      </c>
      <c r="J24" s="12">
        <f t="shared" si="10"/>
        <v>4.7244000000000002</v>
      </c>
      <c r="K24" s="12">
        <f t="shared" si="4"/>
        <v>0.1523999999999992</v>
      </c>
      <c r="L24" s="12">
        <f t="shared" si="5"/>
        <v>-0.12605000000000002</v>
      </c>
      <c r="M24" s="12">
        <f t="shared" si="6"/>
        <v>-0.1324000000000001</v>
      </c>
      <c r="N24">
        <f t="shared" si="7"/>
        <v>-1.9693889999999905E-2</v>
      </c>
      <c r="Q24" s="12">
        <f t="shared" si="8"/>
        <v>0.20187996433524497</v>
      </c>
    </row>
    <row r="25" spans="1:17" x14ac:dyDescent="0.25">
      <c r="A25" t="s">
        <v>10</v>
      </c>
      <c r="B25" s="7">
        <v>16.149999999999999</v>
      </c>
      <c r="C25" s="6">
        <v>4</v>
      </c>
      <c r="D25" s="6">
        <v>3.5</v>
      </c>
      <c r="E25" s="7"/>
      <c r="F25" s="9">
        <f>B25*12*0.0254</f>
        <v>4.9225199999999996</v>
      </c>
      <c r="G25" s="9">
        <f>((C25*12)+D25)*0.0254</f>
        <v>1.3081</v>
      </c>
      <c r="H25" s="9">
        <f>-G25</f>
        <v>-1.3081</v>
      </c>
      <c r="I25" s="12">
        <f t="shared" si="0"/>
        <v>0.15874999999999995</v>
      </c>
      <c r="J25" s="12">
        <f t="shared" si="10"/>
        <v>4.8767999999999994</v>
      </c>
      <c r="K25" s="12">
        <f t="shared" si="4"/>
        <v>4.5720000000000205E-2</v>
      </c>
      <c r="L25" s="12">
        <f t="shared" si="5"/>
        <v>-0.1324000000000001</v>
      </c>
      <c r="M25" s="12">
        <f t="shared" si="6"/>
        <v>-0.13874999999999996</v>
      </c>
      <c r="N25">
        <f t="shared" si="7"/>
        <v>-6.1984890000000292E-3</v>
      </c>
      <c r="Q25" s="12">
        <f t="shared" si="8"/>
        <v>0.14608860633191081</v>
      </c>
    </row>
    <row r="26" spans="1:17" x14ac:dyDescent="0.25">
      <c r="B26" s="7">
        <v>16.149999999999999</v>
      </c>
      <c r="C26" s="15">
        <v>0</v>
      </c>
      <c r="D26" s="15">
        <v>0</v>
      </c>
      <c r="E26" s="7"/>
      <c r="F26" s="9">
        <f>B26*12*0.0254</f>
        <v>4.9225199999999996</v>
      </c>
      <c r="G26" s="9">
        <f>((C26*12)+D26)*0.0254</f>
        <v>0</v>
      </c>
      <c r="H26" s="9">
        <f>-G26</f>
        <v>0</v>
      </c>
      <c r="I26" s="12">
        <f t="shared" si="0"/>
        <v>1.46685</v>
      </c>
      <c r="J26" s="12">
        <f t="shared" si="10"/>
        <v>4.9225199999999996</v>
      </c>
      <c r="K26" s="12">
        <f t="shared" si="4"/>
        <v>0</v>
      </c>
      <c r="L26" s="12">
        <f t="shared" si="5"/>
        <v>-0.13874999999999996</v>
      </c>
      <c r="M26" s="12">
        <f t="shared" si="6"/>
        <v>-1.44685</v>
      </c>
      <c r="N26">
        <f>K26*(L26+M26)*0.5</f>
        <v>0</v>
      </c>
      <c r="Q26" s="12">
        <f>SQRT(K26^2+M26^2)</f>
        <v>1.44685</v>
      </c>
    </row>
  </sheetData>
  <conditionalFormatting sqref="L6:M26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B3" sqref="B3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23</v>
      </c>
      <c r="C2" s="1"/>
    </row>
    <row r="3" spans="2:18" ht="15.75" x14ac:dyDescent="0.25">
      <c r="B3" s="2"/>
      <c r="C3" s="1"/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SUM(N6:N18)</f>
        <v>-13786.83171</v>
      </c>
      <c r="P5">
        <f>F26*AVERAGE(I7:I25)</f>
        <v>0</v>
      </c>
      <c r="Q5" s="13" t="s">
        <v>21</v>
      </c>
      <c r="R5">
        <f>SUM(Q6:Q26)</f>
        <v>605.6871264360658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v>0</v>
      </c>
      <c r="G6" s="9">
        <v>66.040000000000006</v>
      </c>
      <c r="H6" s="9">
        <v>-66.040000000000006</v>
      </c>
      <c r="I6" s="12">
        <f t="shared" ref="I6:I18" si="0">H6+MAX($G$6:$G$26)</f>
        <v>82.55</v>
      </c>
      <c r="J6">
        <f>0</f>
        <v>0</v>
      </c>
      <c r="K6" s="12">
        <f t="shared" ref="K6:K18" si="1">F6-J6</f>
        <v>0</v>
      </c>
      <c r="L6" s="12"/>
      <c r="M6" s="12">
        <f>$L$4-I6</f>
        <v>-82.53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v>60.96</v>
      </c>
      <c r="G7" s="9">
        <v>86.36</v>
      </c>
      <c r="H7" s="9">
        <v>-86.36</v>
      </c>
      <c r="I7" s="12">
        <f t="shared" si="0"/>
        <v>62.230000000000004</v>
      </c>
      <c r="J7" s="12">
        <f t="shared" ref="J7:J18" si="2">F6</f>
        <v>0</v>
      </c>
      <c r="K7" s="12">
        <f t="shared" si="1"/>
        <v>60.96</v>
      </c>
      <c r="L7" s="12">
        <f>M6</f>
        <v>-82.53</v>
      </c>
      <c r="M7" s="12">
        <f>$L$4-I7</f>
        <v>-62.21</v>
      </c>
      <c r="N7">
        <f>K7*(L7+M7)*0.5</f>
        <v>-4411.6752000000006</v>
      </c>
      <c r="P7" s="12"/>
      <c r="Q7" s="12">
        <f>SQRT(K7^2+M7^2)</f>
        <v>87.098827202207502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v>121.92</v>
      </c>
      <c r="G8" s="9">
        <v>95.25</v>
      </c>
      <c r="H8" s="9">
        <v>-95.25</v>
      </c>
      <c r="I8" s="12">
        <f t="shared" si="0"/>
        <v>53.34</v>
      </c>
      <c r="J8" s="12">
        <f t="shared" si="2"/>
        <v>60.96</v>
      </c>
      <c r="K8" s="12">
        <f t="shared" si="1"/>
        <v>60.96</v>
      </c>
      <c r="L8" s="12">
        <f t="shared" ref="L8:L18" si="3">M7</f>
        <v>-62.21</v>
      </c>
      <c r="M8" s="12">
        <f t="shared" ref="M8:M18" si="4">$L$4-I8</f>
        <v>-53.32</v>
      </c>
      <c r="N8">
        <f t="shared" ref="N8:N18" si="5">K8*(L8+M8)*0.5</f>
        <v>-3521.3544000000002</v>
      </c>
      <c r="Q8" s="12">
        <f t="shared" ref="Q8:Q18" si="6">SQRT(K8^2+M8^2)</f>
        <v>80.988542399527105</v>
      </c>
    </row>
    <row r="9" spans="2:18" x14ac:dyDescent="0.25">
      <c r="B9" s="7">
        <f t="shared" ref="B9:B18" si="7">B8+1</f>
        <v>2</v>
      </c>
      <c r="C9" s="7">
        <v>4</v>
      </c>
      <c r="D9" s="7">
        <v>9.75</v>
      </c>
      <c r="E9" s="7"/>
      <c r="F9" s="9">
        <v>144.78</v>
      </c>
      <c r="G9" s="9">
        <v>118.11</v>
      </c>
      <c r="H9" s="9">
        <v>-118.11</v>
      </c>
      <c r="I9" s="12">
        <f t="shared" si="0"/>
        <v>30.480000000000004</v>
      </c>
      <c r="J9" s="12">
        <f t="shared" si="2"/>
        <v>121.92</v>
      </c>
      <c r="K9" s="12">
        <f t="shared" si="1"/>
        <v>22.86</v>
      </c>
      <c r="L9" s="12">
        <f t="shared" si="3"/>
        <v>-53.32</v>
      </c>
      <c r="M9" s="12">
        <f t="shared" si="4"/>
        <v>-30.460000000000004</v>
      </c>
      <c r="N9">
        <f t="shared" si="5"/>
        <v>-957.60540000000003</v>
      </c>
      <c r="Q9" s="12">
        <f t="shared" si="6"/>
        <v>38.084001890557673</v>
      </c>
    </row>
    <row r="10" spans="2:18" x14ac:dyDescent="0.25">
      <c r="B10" s="7">
        <f t="shared" si="7"/>
        <v>3</v>
      </c>
      <c r="C10" s="7">
        <v>4</v>
      </c>
      <c r="D10" s="7">
        <v>9.25</v>
      </c>
      <c r="E10" s="7"/>
      <c r="F10" s="9">
        <v>144.78</v>
      </c>
      <c r="G10" s="9">
        <v>125.73</v>
      </c>
      <c r="H10" s="9">
        <v>-125.73</v>
      </c>
      <c r="I10" s="12">
        <f t="shared" si="0"/>
        <v>22.86</v>
      </c>
      <c r="J10" s="12">
        <f t="shared" si="2"/>
        <v>144.78</v>
      </c>
      <c r="K10" s="12">
        <f t="shared" si="1"/>
        <v>0</v>
      </c>
      <c r="L10" s="12">
        <f t="shared" si="3"/>
        <v>-30.460000000000004</v>
      </c>
      <c r="M10" s="12">
        <f t="shared" si="4"/>
        <v>-22.84</v>
      </c>
      <c r="N10">
        <f t="shared" si="5"/>
        <v>0</v>
      </c>
      <c r="Q10" s="12">
        <f t="shared" si="6"/>
        <v>22.84</v>
      </c>
    </row>
    <row r="11" spans="2:18" x14ac:dyDescent="0.25">
      <c r="B11" s="7">
        <f t="shared" si="7"/>
        <v>4</v>
      </c>
      <c r="C11" s="7">
        <v>4</v>
      </c>
      <c r="D11" s="7">
        <v>9.75</v>
      </c>
      <c r="E11" s="7"/>
      <c r="F11" s="9">
        <v>182.88</v>
      </c>
      <c r="G11" s="9">
        <v>122.55500000000001</v>
      </c>
      <c r="H11" s="9">
        <v>-122.55500000000001</v>
      </c>
      <c r="I11" s="12">
        <f t="shared" si="0"/>
        <v>26.034999999999997</v>
      </c>
      <c r="J11" s="12">
        <f t="shared" si="2"/>
        <v>144.78</v>
      </c>
      <c r="K11" s="12">
        <f t="shared" si="1"/>
        <v>38.099999999999994</v>
      </c>
      <c r="L11" s="12">
        <f t="shared" si="3"/>
        <v>-22.84</v>
      </c>
      <c r="M11" s="12">
        <f t="shared" si="4"/>
        <v>-26.014999999999997</v>
      </c>
      <c r="N11">
        <f t="shared" si="5"/>
        <v>-930.68774999999982</v>
      </c>
      <c r="Q11" s="12">
        <f t="shared" si="6"/>
        <v>46.13447978464697</v>
      </c>
    </row>
    <row r="12" spans="2:18" x14ac:dyDescent="0.25">
      <c r="B12" s="7">
        <f t="shared" si="7"/>
        <v>5</v>
      </c>
      <c r="C12" s="7">
        <v>4</v>
      </c>
      <c r="D12" s="7">
        <v>9.75</v>
      </c>
      <c r="E12" s="7"/>
      <c r="F12" s="9">
        <v>243.84</v>
      </c>
      <c r="G12" s="9">
        <v>129.54</v>
      </c>
      <c r="H12" s="9">
        <v>-129.54</v>
      </c>
      <c r="I12" s="12">
        <f t="shared" si="0"/>
        <v>19.050000000000011</v>
      </c>
      <c r="J12" s="12">
        <f t="shared" si="2"/>
        <v>182.88</v>
      </c>
      <c r="K12" s="12">
        <f t="shared" si="1"/>
        <v>60.960000000000008</v>
      </c>
      <c r="L12" s="12">
        <f t="shared" si="3"/>
        <v>-26.014999999999997</v>
      </c>
      <c r="M12" s="12">
        <f t="shared" si="4"/>
        <v>-19.030000000000012</v>
      </c>
      <c r="N12">
        <f t="shared" si="5"/>
        <v>-1372.9716000000005</v>
      </c>
      <c r="Q12" s="12">
        <f t="shared" si="6"/>
        <v>63.861275433552073</v>
      </c>
    </row>
    <row r="13" spans="2:18" x14ac:dyDescent="0.25">
      <c r="B13" s="7">
        <f t="shared" si="7"/>
        <v>6</v>
      </c>
      <c r="C13" s="7">
        <v>4</v>
      </c>
      <c r="D13" s="7">
        <v>9.25</v>
      </c>
      <c r="E13" s="7"/>
      <c r="F13" s="9">
        <v>304.8</v>
      </c>
      <c r="G13" s="9">
        <v>148.59</v>
      </c>
      <c r="H13" s="9">
        <v>-148.59</v>
      </c>
      <c r="I13" s="12">
        <f t="shared" si="0"/>
        <v>0</v>
      </c>
      <c r="J13" s="12">
        <f t="shared" si="2"/>
        <v>243.84</v>
      </c>
      <c r="K13" s="12">
        <f t="shared" si="1"/>
        <v>60.960000000000008</v>
      </c>
      <c r="L13" s="12">
        <f t="shared" si="3"/>
        <v>-19.030000000000012</v>
      </c>
      <c r="M13" s="12">
        <f t="shared" si="4"/>
        <v>0.02</v>
      </c>
      <c r="N13">
        <f t="shared" si="5"/>
        <v>-579.42480000000046</v>
      </c>
      <c r="Q13" s="12">
        <f t="shared" si="6"/>
        <v>60.960003280839814</v>
      </c>
    </row>
    <row r="14" spans="2:18" x14ac:dyDescent="0.25">
      <c r="B14" s="7">
        <f t="shared" si="7"/>
        <v>7</v>
      </c>
      <c r="C14" s="7">
        <v>4</v>
      </c>
      <c r="D14" s="7">
        <v>8.25</v>
      </c>
      <c r="E14" s="7"/>
      <c r="F14" s="9">
        <v>365.76</v>
      </c>
      <c r="G14" s="9">
        <v>128.27000000000001</v>
      </c>
      <c r="H14" s="9">
        <v>-128.27000000000001</v>
      </c>
      <c r="I14" s="12">
        <f t="shared" si="0"/>
        <v>20.319999999999993</v>
      </c>
      <c r="J14" s="12">
        <f t="shared" si="2"/>
        <v>304.8</v>
      </c>
      <c r="K14" s="12">
        <f t="shared" si="1"/>
        <v>60.95999999999998</v>
      </c>
      <c r="L14" s="12">
        <f t="shared" si="3"/>
        <v>0.02</v>
      </c>
      <c r="M14" s="12">
        <f t="shared" si="4"/>
        <v>-20.299999999999994</v>
      </c>
      <c r="N14">
        <f t="shared" si="5"/>
        <v>-618.13439999999957</v>
      </c>
      <c r="Q14" s="12">
        <f t="shared" si="6"/>
        <v>64.251160300807001</v>
      </c>
    </row>
    <row r="15" spans="2:18" x14ac:dyDescent="0.25">
      <c r="B15" s="7">
        <f t="shared" si="7"/>
        <v>8</v>
      </c>
      <c r="C15" s="7">
        <v>4</v>
      </c>
      <c r="D15" s="7">
        <v>8</v>
      </c>
      <c r="E15" s="7"/>
      <c r="F15" s="9">
        <v>426.72</v>
      </c>
      <c r="G15" s="9">
        <v>144.78</v>
      </c>
      <c r="H15" s="9">
        <v>-144.78</v>
      </c>
      <c r="I15" s="12">
        <f t="shared" si="0"/>
        <v>3.8100000000000023</v>
      </c>
      <c r="J15" s="12">
        <f t="shared" si="2"/>
        <v>365.76</v>
      </c>
      <c r="K15" s="12">
        <f t="shared" si="1"/>
        <v>60.960000000000036</v>
      </c>
      <c r="L15" s="12">
        <f t="shared" si="3"/>
        <v>-20.299999999999994</v>
      </c>
      <c r="M15" s="12">
        <f t="shared" si="4"/>
        <v>-3.7900000000000023</v>
      </c>
      <c r="N15">
        <f t="shared" si="5"/>
        <v>-734.26320000000032</v>
      </c>
      <c r="Q15" s="12">
        <f t="shared" si="6"/>
        <v>61.077702150621256</v>
      </c>
    </row>
    <row r="16" spans="2:18" x14ac:dyDescent="0.25">
      <c r="B16" s="7">
        <f t="shared" si="7"/>
        <v>9</v>
      </c>
      <c r="C16" s="7">
        <v>4</v>
      </c>
      <c r="D16" s="7">
        <v>5.75</v>
      </c>
      <c r="E16" s="7"/>
      <c r="F16" s="9">
        <v>470.91599999999994</v>
      </c>
      <c r="G16" s="9">
        <v>132.08000000000001</v>
      </c>
      <c r="H16" s="9">
        <v>-132.08000000000001</v>
      </c>
      <c r="I16" s="12">
        <f t="shared" si="0"/>
        <v>16.509999999999991</v>
      </c>
      <c r="J16" s="12">
        <f t="shared" si="2"/>
        <v>426.72</v>
      </c>
      <c r="K16" s="12">
        <f t="shared" si="1"/>
        <v>44.195999999999913</v>
      </c>
      <c r="L16" s="12">
        <f t="shared" si="3"/>
        <v>-3.7900000000000023</v>
      </c>
      <c r="M16" s="12">
        <f t="shared" si="4"/>
        <v>-16.489999999999991</v>
      </c>
      <c r="N16">
        <f t="shared" si="5"/>
        <v>-448.14743999999899</v>
      </c>
      <c r="Q16" s="12">
        <f t="shared" si="6"/>
        <v>47.172094674712</v>
      </c>
    </row>
    <row r="17" spans="1:17" x14ac:dyDescent="0.25">
      <c r="B17" s="7">
        <f t="shared" si="7"/>
        <v>10</v>
      </c>
      <c r="C17" s="7">
        <v>4</v>
      </c>
      <c r="D17" s="7">
        <v>6</v>
      </c>
      <c r="E17" s="7"/>
      <c r="F17" s="9">
        <v>470.91599999999994</v>
      </c>
      <c r="G17" s="9">
        <v>137.16</v>
      </c>
      <c r="H17" s="9">
        <v>-137.16</v>
      </c>
      <c r="I17" s="12">
        <f t="shared" si="0"/>
        <v>11.430000000000007</v>
      </c>
      <c r="J17" s="12">
        <f t="shared" si="2"/>
        <v>470.91599999999994</v>
      </c>
      <c r="K17" s="12">
        <f t="shared" si="1"/>
        <v>0</v>
      </c>
      <c r="L17" s="12">
        <f t="shared" si="3"/>
        <v>-16.489999999999991</v>
      </c>
      <c r="M17" s="12">
        <f t="shared" si="4"/>
        <v>-11.410000000000007</v>
      </c>
      <c r="N17">
        <f t="shared" si="5"/>
        <v>0</v>
      </c>
      <c r="Q17" s="12">
        <f t="shared" si="6"/>
        <v>11.410000000000007</v>
      </c>
    </row>
    <row r="18" spans="1:17" x14ac:dyDescent="0.25">
      <c r="B18" s="7">
        <f t="shared" si="7"/>
        <v>11</v>
      </c>
      <c r="C18" s="7">
        <v>4</v>
      </c>
      <c r="D18" s="7">
        <v>7</v>
      </c>
      <c r="E18" s="7"/>
      <c r="F18" s="9">
        <v>487.68</v>
      </c>
      <c r="G18" s="9">
        <v>134.62</v>
      </c>
      <c r="H18" s="9">
        <v>-134.62</v>
      </c>
      <c r="I18" s="12">
        <f t="shared" si="0"/>
        <v>13.969999999999999</v>
      </c>
      <c r="J18" s="12">
        <f t="shared" si="2"/>
        <v>470.91599999999994</v>
      </c>
      <c r="K18" s="12">
        <f t="shared" si="1"/>
        <v>16.764000000000067</v>
      </c>
      <c r="L18" s="12">
        <f t="shared" si="3"/>
        <v>-11.410000000000007</v>
      </c>
      <c r="M18" s="12">
        <f t="shared" si="4"/>
        <v>-13.95</v>
      </c>
      <c r="N18">
        <f t="shared" si="5"/>
        <v>-212.56752000000091</v>
      </c>
      <c r="Q18" s="12">
        <f t="shared" si="6"/>
        <v>21.809039318594532</v>
      </c>
    </row>
    <row r="19" spans="1:17" x14ac:dyDescent="0.25">
      <c r="B19" s="7"/>
      <c r="C19" s="7"/>
      <c r="D19" s="7"/>
      <c r="E19" s="7"/>
      <c r="F19" s="9"/>
      <c r="G19" s="9"/>
      <c r="H19" s="9"/>
      <c r="I19" s="12"/>
      <c r="J19" s="12"/>
      <c r="K19" s="12"/>
      <c r="L19" s="12"/>
      <c r="M19" s="12"/>
      <c r="Q19" s="12"/>
    </row>
    <row r="20" spans="1:17" x14ac:dyDescent="0.25">
      <c r="B20" s="7"/>
      <c r="C20" s="7"/>
      <c r="D20" s="7"/>
      <c r="E20" s="7"/>
      <c r="F20" s="9"/>
      <c r="G20" s="9"/>
      <c r="H20" s="9"/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A23" t="s">
        <v>9</v>
      </c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A25" t="s">
        <v>10</v>
      </c>
      <c r="B25" s="7"/>
      <c r="C25" s="6"/>
      <c r="D25" s="6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B26" s="7"/>
      <c r="C26" s="15"/>
      <c r="D26" s="15"/>
      <c r="E26" s="7"/>
      <c r="F26" s="9"/>
      <c r="G26" s="9"/>
      <c r="H26" s="9"/>
      <c r="I26" s="12"/>
      <c r="J26" s="12"/>
      <c r="K26" s="12"/>
      <c r="L26" s="12"/>
      <c r="M26" s="12"/>
      <c r="Q26" s="12"/>
    </row>
  </sheetData>
  <conditionalFormatting sqref="L6:M2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G7" sqref="G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23</v>
      </c>
      <c r="C2" s="1"/>
    </row>
    <row r="3" spans="2:18" ht="15.75" x14ac:dyDescent="0.25">
      <c r="B3" s="2"/>
      <c r="C3" s="1"/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-1.2821225309999997</v>
      </c>
      <c r="P5">
        <f>F27*AVERAGE(I8:I26)</f>
        <v>0</v>
      </c>
      <c r="Q5" s="13" t="s">
        <v>21</v>
      </c>
      <c r="R5">
        <f>SUM(Q7:Q27)</f>
        <v>5.9330037021090369</v>
      </c>
    </row>
    <row r="6" spans="2:18" s="16" customFormat="1" x14ac:dyDescent="0.25">
      <c r="B6" s="17"/>
      <c r="C6" s="17"/>
      <c r="D6" s="17"/>
      <c r="E6" s="15"/>
      <c r="F6" s="17">
        <v>0</v>
      </c>
      <c r="G6" s="17">
        <v>0</v>
      </c>
      <c r="H6" s="17">
        <v>0</v>
      </c>
      <c r="I6" s="18"/>
      <c r="J6" s="18"/>
      <c r="K6" s="18"/>
      <c r="L6" s="18"/>
      <c r="M6" s="18"/>
      <c r="N6" s="18"/>
      <c r="Q6" s="18"/>
    </row>
    <row r="7" spans="2:18" x14ac:dyDescent="0.25">
      <c r="B7" s="10">
        <v>0</v>
      </c>
      <c r="C7" s="10">
        <v>0</v>
      </c>
      <c r="D7" s="10">
        <v>0</v>
      </c>
      <c r="E7" s="10"/>
      <c r="F7" s="14">
        <f>'R2'!F6*0.01</f>
        <v>0</v>
      </c>
      <c r="G7" s="14">
        <f>'R2'!G6*0.01</f>
        <v>0.6604000000000001</v>
      </c>
      <c r="H7" s="14">
        <f>'R2'!H6*0.01</f>
        <v>-0.6604000000000001</v>
      </c>
      <c r="I7" s="12">
        <f>H7+MAX($G$7:$G$19)</f>
        <v>0.8254999999999999</v>
      </c>
      <c r="J7">
        <f>0</f>
        <v>0</v>
      </c>
      <c r="K7" s="12">
        <f t="shared" ref="K7:K19" si="0">F7-J7</f>
        <v>0</v>
      </c>
      <c r="L7" s="12"/>
      <c r="M7" s="12">
        <f>$L$4-I7</f>
        <v>-0.80549999999999988</v>
      </c>
      <c r="N7">
        <f>K7*(L7+M7)*0.5</f>
        <v>0</v>
      </c>
    </row>
    <row r="8" spans="2:18" x14ac:dyDescent="0.25">
      <c r="B8" s="7">
        <v>0</v>
      </c>
      <c r="C8" s="7">
        <v>4</v>
      </c>
      <c r="D8" s="7">
        <v>8</v>
      </c>
      <c r="E8" s="7"/>
      <c r="F8" s="14">
        <f>'R2'!F7*0.01</f>
        <v>0.60960000000000003</v>
      </c>
      <c r="G8" s="14">
        <f>'R2'!G7*0.01</f>
        <v>0.86360000000000003</v>
      </c>
      <c r="H8" s="14">
        <f>'R2'!H7*0.01</f>
        <v>-0.86360000000000003</v>
      </c>
      <c r="I8" s="12">
        <f t="shared" ref="I8:I19" si="1">H8+MAX($G$7:$G$27)</f>
        <v>0.62229999999999996</v>
      </c>
      <c r="J8" s="12">
        <f t="shared" ref="J8:J19" si="2">F7</f>
        <v>0</v>
      </c>
      <c r="K8" s="12">
        <f t="shared" si="0"/>
        <v>0.60960000000000003</v>
      </c>
      <c r="L8" s="12">
        <f>M7</f>
        <v>-0.80549999999999988</v>
      </c>
      <c r="M8" s="12">
        <f>$L$4-I8</f>
        <v>-0.60229999999999995</v>
      </c>
      <c r="N8">
        <f>K8*(L8+M8)*0.5</f>
        <v>-0.42909744</v>
      </c>
      <c r="P8" s="12"/>
      <c r="Q8" s="12">
        <f>SQRT(K8^2+M8^2)</f>
        <v>0.85695825452585495</v>
      </c>
    </row>
    <row r="9" spans="2:18" x14ac:dyDescent="0.25">
      <c r="B9" s="7">
        <f>B8+1</f>
        <v>1</v>
      </c>
      <c r="C9" s="7">
        <v>4</v>
      </c>
      <c r="D9" s="7">
        <v>9.5</v>
      </c>
      <c r="E9" s="7"/>
      <c r="F9" s="14">
        <f>'R2'!F8*0.01</f>
        <v>1.2192000000000001</v>
      </c>
      <c r="G9" s="14">
        <f>'R2'!G8*0.01</f>
        <v>0.95250000000000001</v>
      </c>
      <c r="H9" s="14">
        <f>'R2'!H8*0.01</f>
        <v>-0.95250000000000001</v>
      </c>
      <c r="I9" s="12">
        <f t="shared" si="1"/>
        <v>0.53339999999999999</v>
      </c>
      <c r="J9" s="12">
        <f t="shared" si="2"/>
        <v>0.60960000000000003</v>
      </c>
      <c r="K9" s="12">
        <f t="shared" si="0"/>
        <v>0.60960000000000003</v>
      </c>
      <c r="L9" s="12">
        <f t="shared" ref="L9:L19" si="3">M8</f>
        <v>-0.60229999999999995</v>
      </c>
      <c r="M9" s="12">
        <f t="shared" ref="M9:M19" si="4">$L$4-I9</f>
        <v>-0.51339999999999997</v>
      </c>
      <c r="N9">
        <f t="shared" ref="N9:N19" si="5">K9*(L9+M9)*0.5</f>
        <v>-0.34006535999999998</v>
      </c>
      <c r="Q9" s="12">
        <f t="shared" ref="Q9:Q19" si="6">SQRT(K9^2+M9^2)</f>
        <v>0.79698915927382596</v>
      </c>
    </row>
    <row r="10" spans="2:18" x14ac:dyDescent="0.25">
      <c r="B10" s="7">
        <f t="shared" ref="B10:B19" si="7">B9+1</f>
        <v>2</v>
      </c>
      <c r="C10" s="7">
        <v>4</v>
      </c>
      <c r="D10" s="7">
        <v>9.75</v>
      </c>
      <c r="E10" s="7"/>
      <c r="F10" s="14">
        <f>'R2'!F9*0.01</f>
        <v>1.4478</v>
      </c>
      <c r="G10" s="14">
        <f>'R2'!G9*0.01</f>
        <v>1.1811</v>
      </c>
      <c r="H10" s="14">
        <f>'R2'!H9*0.01</f>
        <v>-1.1811</v>
      </c>
      <c r="I10" s="12">
        <f t="shared" si="1"/>
        <v>0.30479999999999996</v>
      </c>
      <c r="J10" s="12">
        <f t="shared" si="2"/>
        <v>1.2192000000000001</v>
      </c>
      <c r="K10" s="12">
        <f t="shared" si="0"/>
        <v>0.22859999999999991</v>
      </c>
      <c r="L10" s="12">
        <f t="shared" si="3"/>
        <v>-0.51339999999999997</v>
      </c>
      <c r="M10" s="12">
        <f t="shared" si="4"/>
        <v>-0.28479999999999994</v>
      </c>
      <c r="N10">
        <f t="shared" si="5"/>
        <v>-9.1234259999999956E-2</v>
      </c>
      <c r="Q10" s="12">
        <f t="shared" si="6"/>
        <v>0.36519720699917729</v>
      </c>
    </row>
    <row r="11" spans="2:18" x14ac:dyDescent="0.25">
      <c r="B11" s="7">
        <f t="shared" si="7"/>
        <v>3</v>
      </c>
      <c r="C11" s="7">
        <v>4</v>
      </c>
      <c r="D11" s="7">
        <v>9.25</v>
      </c>
      <c r="E11" s="7"/>
      <c r="F11" s="14">
        <f>'R2'!F10*0.01</f>
        <v>1.4478</v>
      </c>
      <c r="G11" s="14">
        <f>'R2'!G10*0.01</f>
        <v>1.2573000000000001</v>
      </c>
      <c r="H11" s="14">
        <f>'R2'!H10*0.01</f>
        <v>-1.2573000000000001</v>
      </c>
      <c r="I11" s="12">
        <f t="shared" si="1"/>
        <v>0.22859999999999991</v>
      </c>
      <c r="J11" s="12">
        <f t="shared" si="2"/>
        <v>1.4478</v>
      </c>
      <c r="K11" s="12">
        <f t="shared" si="0"/>
        <v>0</v>
      </c>
      <c r="L11" s="12">
        <f t="shared" si="3"/>
        <v>-0.28479999999999994</v>
      </c>
      <c r="M11" s="12">
        <f t="shared" si="4"/>
        <v>-0.20859999999999992</v>
      </c>
      <c r="N11">
        <f t="shared" si="5"/>
        <v>0</v>
      </c>
      <c r="Q11" s="12">
        <f t="shared" si="6"/>
        <v>0.20859999999999992</v>
      </c>
    </row>
    <row r="12" spans="2:18" x14ac:dyDescent="0.25">
      <c r="B12" s="7">
        <f t="shared" si="7"/>
        <v>4</v>
      </c>
      <c r="C12" s="7">
        <v>4</v>
      </c>
      <c r="D12" s="7">
        <v>9.75</v>
      </c>
      <c r="E12" s="7"/>
      <c r="F12" s="14">
        <f>'R2'!F11*0.01</f>
        <v>1.8288</v>
      </c>
      <c r="G12" s="14">
        <f>'R2'!G11*0.01</f>
        <v>1.2255500000000001</v>
      </c>
      <c r="H12" s="14">
        <f>'R2'!H11*0.01</f>
        <v>-1.2255500000000001</v>
      </c>
      <c r="I12" s="12">
        <f t="shared" si="1"/>
        <v>0.26034999999999986</v>
      </c>
      <c r="J12" s="12">
        <f t="shared" si="2"/>
        <v>1.4478</v>
      </c>
      <c r="K12" s="12">
        <f t="shared" si="0"/>
        <v>0.38100000000000001</v>
      </c>
      <c r="L12" s="12">
        <f t="shared" si="3"/>
        <v>-0.20859999999999992</v>
      </c>
      <c r="M12" s="12">
        <f t="shared" si="4"/>
        <v>-0.24034999999999987</v>
      </c>
      <c r="N12">
        <f t="shared" si="5"/>
        <v>-8.5524974999999961E-2</v>
      </c>
      <c r="Q12" s="12">
        <f t="shared" si="6"/>
        <v>0.45047655044408241</v>
      </c>
    </row>
    <row r="13" spans="2:18" x14ac:dyDescent="0.25">
      <c r="B13" s="7">
        <f t="shared" si="7"/>
        <v>5</v>
      </c>
      <c r="C13" s="7">
        <v>4</v>
      </c>
      <c r="D13" s="7">
        <v>9.75</v>
      </c>
      <c r="E13" s="7"/>
      <c r="F13" s="14">
        <f>'R2'!F12*0.01</f>
        <v>2.4384000000000001</v>
      </c>
      <c r="G13" s="14">
        <f>'R2'!G12*0.01</f>
        <v>1.2953999999999999</v>
      </c>
      <c r="H13" s="14">
        <f>'R2'!H12*0.01</f>
        <v>-1.2953999999999999</v>
      </c>
      <c r="I13" s="12">
        <f t="shared" si="1"/>
        <v>0.19050000000000011</v>
      </c>
      <c r="J13" s="12">
        <f t="shared" si="2"/>
        <v>1.8288</v>
      </c>
      <c r="K13" s="12">
        <f t="shared" si="0"/>
        <v>0.60960000000000014</v>
      </c>
      <c r="L13" s="12">
        <f t="shared" si="3"/>
        <v>-0.24034999999999987</v>
      </c>
      <c r="M13" s="12">
        <f t="shared" si="4"/>
        <v>-0.17050000000000012</v>
      </c>
      <c r="N13">
        <f t="shared" si="5"/>
        <v>-0.12522708000000002</v>
      </c>
      <c r="Q13" s="12">
        <f t="shared" si="6"/>
        <v>0.6329947946073492</v>
      </c>
    </row>
    <row r="14" spans="2:18" x14ac:dyDescent="0.25">
      <c r="B14" s="7">
        <f t="shared" si="7"/>
        <v>6</v>
      </c>
      <c r="C14" s="7">
        <v>4</v>
      </c>
      <c r="D14" s="7">
        <v>9.25</v>
      </c>
      <c r="E14" s="7"/>
      <c r="F14" s="14">
        <f>'R2'!F13*0.01</f>
        <v>3.048</v>
      </c>
      <c r="G14" s="14">
        <f>'R2'!G13*0.01</f>
        <v>1.4859</v>
      </c>
      <c r="H14" s="14">
        <f>'R2'!H13*0.01</f>
        <v>-1.4859</v>
      </c>
      <c r="I14" s="12">
        <f t="shared" si="1"/>
        <v>0</v>
      </c>
      <c r="J14" s="12">
        <f t="shared" si="2"/>
        <v>2.4384000000000001</v>
      </c>
      <c r="K14" s="12">
        <f t="shared" si="0"/>
        <v>0.60959999999999992</v>
      </c>
      <c r="L14" s="12">
        <f t="shared" si="3"/>
        <v>-0.17050000000000012</v>
      </c>
      <c r="M14" s="12">
        <f t="shared" si="4"/>
        <v>0.02</v>
      </c>
      <c r="N14">
        <f t="shared" si="5"/>
        <v>-4.5872400000000035E-2</v>
      </c>
      <c r="Q14" s="12">
        <f t="shared" si="6"/>
        <v>0.60992799575031797</v>
      </c>
    </row>
    <row r="15" spans="2:18" x14ac:dyDescent="0.25">
      <c r="B15" s="7">
        <f t="shared" si="7"/>
        <v>7</v>
      </c>
      <c r="C15" s="7">
        <v>4</v>
      </c>
      <c r="D15" s="7">
        <v>8.25</v>
      </c>
      <c r="E15" s="7"/>
      <c r="F15" s="14">
        <f>'R2'!F14*0.01</f>
        <v>3.6576</v>
      </c>
      <c r="G15" s="14">
        <f>'R2'!G14*0.01</f>
        <v>1.2827000000000002</v>
      </c>
      <c r="H15" s="14">
        <f>'R2'!H14*0.01</f>
        <v>-1.2827000000000002</v>
      </c>
      <c r="I15" s="12">
        <f t="shared" si="1"/>
        <v>0.20319999999999983</v>
      </c>
      <c r="J15" s="12">
        <f t="shared" si="2"/>
        <v>3.048</v>
      </c>
      <c r="K15" s="12">
        <f t="shared" si="0"/>
        <v>0.60959999999999992</v>
      </c>
      <c r="L15" s="12">
        <f t="shared" si="3"/>
        <v>0.02</v>
      </c>
      <c r="M15" s="12">
        <f t="shared" si="4"/>
        <v>-0.18319999999999984</v>
      </c>
      <c r="N15">
        <f t="shared" si="5"/>
        <v>-4.9743359999999945E-2</v>
      </c>
      <c r="Q15" s="12">
        <f t="shared" si="6"/>
        <v>0.63653310990081247</v>
      </c>
    </row>
    <row r="16" spans="2:18" x14ac:dyDescent="0.25">
      <c r="B16" s="7">
        <f t="shared" si="7"/>
        <v>8</v>
      </c>
      <c r="C16" s="7">
        <v>4</v>
      </c>
      <c r="D16" s="7">
        <v>8</v>
      </c>
      <c r="E16" s="7"/>
      <c r="F16" s="14">
        <f>'R2'!F15*0.01</f>
        <v>4.2672000000000008</v>
      </c>
      <c r="G16" s="14">
        <f>'R2'!G15*0.01</f>
        <v>1.4478</v>
      </c>
      <c r="H16" s="14">
        <f>'R2'!H15*0.01</f>
        <v>-1.4478</v>
      </c>
      <c r="I16" s="12">
        <f t="shared" si="1"/>
        <v>3.8100000000000023E-2</v>
      </c>
      <c r="J16" s="12">
        <f t="shared" si="2"/>
        <v>3.6576</v>
      </c>
      <c r="K16" s="12">
        <f t="shared" si="0"/>
        <v>0.60960000000000081</v>
      </c>
      <c r="L16" s="12">
        <f t="shared" si="3"/>
        <v>-0.18319999999999984</v>
      </c>
      <c r="M16" s="12">
        <f t="shared" si="4"/>
        <v>-1.8100000000000022E-2</v>
      </c>
      <c r="N16">
        <f t="shared" si="5"/>
        <v>-6.1356240000000041E-2</v>
      </c>
      <c r="Q16" s="12">
        <f t="shared" si="6"/>
        <v>0.60986864979272459</v>
      </c>
    </row>
    <row r="17" spans="1:17" x14ac:dyDescent="0.25">
      <c r="B17" s="7">
        <f t="shared" si="7"/>
        <v>9</v>
      </c>
      <c r="C17" s="7">
        <v>4</v>
      </c>
      <c r="D17" s="7">
        <v>5.75</v>
      </c>
      <c r="E17" s="7"/>
      <c r="F17" s="14">
        <f>'R2'!F16*0.01</f>
        <v>4.7091599999999998</v>
      </c>
      <c r="G17" s="14">
        <f>'R2'!G16*0.01</f>
        <v>1.3208000000000002</v>
      </c>
      <c r="H17" s="14">
        <f>'R2'!H16*0.01</f>
        <v>-1.3208000000000002</v>
      </c>
      <c r="I17" s="12">
        <f t="shared" si="1"/>
        <v>0.1650999999999998</v>
      </c>
      <c r="J17" s="12">
        <f t="shared" si="2"/>
        <v>4.2672000000000008</v>
      </c>
      <c r="K17" s="12">
        <f t="shared" si="0"/>
        <v>0.44195999999999902</v>
      </c>
      <c r="L17" s="12">
        <f t="shared" si="3"/>
        <v>-1.8100000000000022E-2</v>
      </c>
      <c r="M17" s="12">
        <f t="shared" si="4"/>
        <v>-0.14509999999999981</v>
      </c>
      <c r="N17">
        <f t="shared" si="5"/>
        <v>-3.6063935999999887E-2</v>
      </c>
      <c r="Q17" s="12">
        <f t="shared" si="6"/>
        <v>0.46516948696147203</v>
      </c>
    </row>
    <row r="18" spans="1:17" x14ac:dyDescent="0.25">
      <c r="B18" s="7">
        <f t="shared" si="7"/>
        <v>10</v>
      </c>
      <c r="C18" s="7">
        <v>4</v>
      </c>
      <c r="D18" s="7">
        <v>6</v>
      </c>
      <c r="E18" s="7"/>
      <c r="F18" s="14">
        <f>'R2'!F17*0.01</f>
        <v>4.7091599999999998</v>
      </c>
      <c r="G18" s="14">
        <f>'R2'!G17*0.01</f>
        <v>1.3715999999999999</v>
      </c>
      <c r="H18" s="14">
        <f>'R2'!H17*0.01</f>
        <v>-1.3715999999999999</v>
      </c>
      <c r="I18" s="12">
        <f t="shared" si="1"/>
        <v>0.11430000000000007</v>
      </c>
      <c r="J18" s="12">
        <f t="shared" si="2"/>
        <v>4.7091599999999998</v>
      </c>
      <c r="K18" s="12">
        <f t="shared" si="0"/>
        <v>0</v>
      </c>
      <c r="L18" s="12">
        <f t="shared" si="3"/>
        <v>-0.14509999999999981</v>
      </c>
      <c r="M18" s="12">
        <f t="shared" si="4"/>
        <v>-9.4300000000000064E-2</v>
      </c>
      <c r="N18">
        <f t="shared" si="5"/>
        <v>0</v>
      </c>
      <c r="Q18" s="12">
        <f t="shared" si="6"/>
        <v>9.4300000000000064E-2</v>
      </c>
    </row>
    <row r="19" spans="1:17" x14ac:dyDescent="0.25">
      <c r="B19" s="7">
        <f t="shared" si="7"/>
        <v>11</v>
      </c>
      <c r="C19" s="7">
        <v>4</v>
      </c>
      <c r="D19" s="7">
        <v>7</v>
      </c>
      <c r="E19" s="7"/>
      <c r="F19" s="14">
        <f>'R2'!F18*0.01</f>
        <v>4.8768000000000002</v>
      </c>
      <c r="G19" s="14">
        <f>'R2'!G18*0.01</f>
        <v>1.3462000000000001</v>
      </c>
      <c r="H19" s="14">
        <f>'R2'!H18*0.01</f>
        <v>-1.3462000000000001</v>
      </c>
      <c r="I19" s="12">
        <f t="shared" si="1"/>
        <v>0.13969999999999994</v>
      </c>
      <c r="J19" s="12">
        <f t="shared" si="2"/>
        <v>4.7091599999999998</v>
      </c>
      <c r="K19" s="12">
        <f t="shared" si="0"/>
        <v>0.16764000000000046</v>
      </c>
      <c r="L19" s="12">
        <f t="shared" si="3"/>
        <v>-9.4300000000000064E-2</v>
      </c>
      <c r="M19" s="12">
        <f t="shared" si="4"/>
        <v>-0.11969999999999993</v>
      </c>
      <c r="N19">
        <f t="shared" si="5"/>
        <v>-1.7937480000000047E-2</v>
      </c>
      <c r="Q19" s="12">
        <f t="shared" si="6"/>
        <v>0.20598849385341922</v>
      </c>
    </row>
    <row r="20" spans="1:17" x14ac:dyDescent="0.25">
      <c r="B20" s="7"/>
      <c r="C20" s="7"/>
      <c r="D20" s="7"/>
      <c r="E20" s="7"/>
      <c r="F20" s="9">
        <v>4.8769999999999998</v>
      </c>
      <c r="G20" s="9">
        <v>0</v>
      </c>
      <c r="H20" s="9">
        <v>0</v>
      </c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A24" t="s">
        <v>9</v>
      </c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B25" s="7"/>
      <c r="C25" s="7"/>
      <c r="D25" s="7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A26" t="s">
        <v>10</v>
      </c>
      <c r="B26" s="7"/>
      <c r="C26" s="6"/>
      <c r="D26" s="6"/>
      <c r="E26" s="7"/>
      <c r="F26" s="9"/>
      <c r="G26" s="9"/>
      <c r="H26" s="9"/>
      <c r="I26" s="12"/>
      <c r="J26" s="12"/>
      <c r="K26" s="12"/>
      <c r="L26" s="12"/>
      <c r="M26" s="12"/>
      <c r="Q26" s="12"/>
    </row>
    <row r="27" spans="1:17" x14ac:dyDescent="0.25">
      <c r="B27" s="7"/>
      <c r="C27" s="15"/>
      <c r="D27" s="15"/>
      <c r="E27" s="7"/>
      <c r="F27" s="9"/>
      <c r="G27" s="9"/>
      <c r="H27" s="9"/>
      <c r="I27" s="12"/>
      <c r="J27" s="12"/>
      <c r="K27" s="12"/>
      <c r="L27" s="12"/>
      <c r="M27" s="12"/>
      <c r="Q27" s="12"/>
    </row>
  </sheetData>
  <conditionalFormatting sqref="L7:M27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3" workbookViewId="0">
      <selection activeCell="G7" sqref="G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22</v>
      </c>
      <c r="C2" s="1"/>
    </row>
    <row r="3" spans="2:18" ht="15.75" x14ac:dyDescent="0.25">
      <c r="B3" s="2">
        <v>41390</v>
      </c>
      <c r="C3" s="1">
        <v>1015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-55521.301199999994</v>
      </c>
      <c r="P5">
        <f>F27*AVERAGE(I8:I26)</f>
        <v>75193.398000000016</v>
      </c>
      <c r="Q5" s="13" t="s">
        <v>21</v>
      </c>
      <c r="R5">
        <f>SUM(Q7:Q27)</f>
        <v>2575.6854498375637</v>
      </c>
    </row>
    <row r="6" spans="2:18" x14ac:dyDescent="0.25">
      <c r="B6" s="10">
        <v>0</v>
      </c>
      <c r="C6" s="10"/>
      <c r="D6" s="10"/>
      <c r="E6" s="10"/>
      <c r="F6" s="7">
        <f>B6*12*2.54</f>
        <v>0</v>
      </c>
      <c r="G6" s="10">
        <v>0</v>
      </c>
      <c r="H6" s="10">
        <v>0</v>
      </c>
      <c r="I6" s="19"/>
      <c r="J6" s="19"/>
      <c r="K6" s="19"/>
      <c r="L6" s="19"/>
      <c r="M6" s="19"/>
      <c r="N6" s="19"/>
      <c r="O6" s="20"/>
      <c r="P6" s="20"/>
      <c r="Q6" s="19"/>
    </row>
    <row r="7" spans="2:18" x14ac:dyDescent="0.25">
      <c r="B7" s="7">
        <v>1</v>
      </c>
      <c r="C7" s="7">
        <v>1</v>
      </c>
      <c r="D7" s="7">
        <v>0.5</v>
      </c>
      <c r="E7" s="7"/>
      <c r="F7" s="7">
        <f>B7*12*2.54</f>
        <v>30.48</v>
      </c>
      <c r="G7" s="7">
        <f>((C7*12)+D7)*2.54</f>
        <v>31.75</v>
      </c>
      <c r="H7" s="7">
        <f>-G7</f>
        <v>-31.75</v>
      </c>
      <c r="I7" s="12">
        <f t="shared" ref="I7:I40" si="0">H7+MAX($G$7:$G$27)</f>
        <v>154.94</v>
      </c>
      <c r="J7">
        <f>0</f>
        <v>0</v>
      </c>
      <c r="K7" s="12">
        <f t="shared" ref="K7:K19" si="1">F7-J7</f>
        <v>30.48</v>
      </c>
      <c r="L7" s="12"/>
      <c r="M7" s="12">
        <f>$L$4-I7</f>
        <v>-154.91999999999999</v>
      </c>
      <c r="N7">
        <f>K7*(L7+M7)*0.5</f>
        <v>-2360.9807999999998</v>
      </c>
    </row>
    <row r="8" spans="2:18" x14ac:dyDescent="0.25">
      <c r="B8" s="7">
        <f>B7+1</f>
        <v>2</v>
      </c>
      <c r="C8" s="7">
        <v>1</v>
      </c>
      <c r="D8" s="7">
        <v>4</v>
      </c>
      <c r="E8" s="7"/>
      <c r="F8" s="7">
        <f t="shared" ref="F8:F40" si="2">B8*12*2.54</f>
        <v>60.96</v>
      </c>
      <c r="G8" s="7">
        <f t="shared" ref="G8:G39" si="3">((C8*12)+D8)*2.54</f>
        <v>40.64</v>
      </c>
      <c r="H8" s="7">
        <f t="shared" ref="H8:H39" si="4">-G8</f>
        <v>-40.64</v>
      </c>
      <c r="I8" s="12">
        <f t="shared" si="0"/>
        <v>146.05000000000001</v>
      </c>
      <c r="J8" s="12">
        <f t="shared" ref="J8:J19" si="5">F7</f>
        <v>30.48</v>
      </c>
      <c r="K8" s="12">
        <f t="shared" si="1"/>
        <v>30.48</v>
      </c>
      <c r="L8" s="12">
        <f>M7</f>
        <v>-154.91999999999999</v>
      </c>
      <c r="M8" s="12">
        <f>$L$4-I8</f>
        <v>-146.03</v>
      </c>
      <c r="N8">
        <f>K8*(L8+M8)*0.5</f>
        <v>-4586.4780000000001</v>
      </c>
      <c r="P8" s="12"/>
      <c r="Q8" s="12">
        <f>SQRT(K8^2+M8^2)</f>
        <v>149.17704682691638</v>
      </c>
    </row>
    <row r="9" spans="2:18" x14ac:dyDescent="0.25">
      <c r="B9" s="7">
        <f t="shared" ref="B9:B39" si="6">B8+1</f>
        <v>3</v>
      </c>
      <c r="C9" s="7"/>
      <c r="D9" s="7"/>
      <c r="E9" s="7"/>
      <c r="F9" s="7">
        <f t="shared" si="2"/>
        <v>91.44</v>
      </c>
      <c r="G9" s="7">
        <f t="shared" si="3"/>
        <v>0</v>
      </c>
      <c r="H9" s="7"/>
      <c r="I9" s="12">
        <f t="shared" si="0"/>
        <v>186.69</v>
      </c>
      <c r="J9" s="12">
        <f t="shared" si="5"/>
        <v>60.96</v>
      </c>
      <c r="K9" s="12">
        <f t="shared" si="1"/>
        <v>30.479999999999997</v>
      </c>
      <c r="L9" s="12">
        <f t="shared" ref="L9:L19" si="7">M8</f>
        <v>-146.03</v>
      </c>
      <c r="M9" s="12">
        <f t="shared" ref="M9:M19" si="8">$L$4-I9</f>
        <v>-186.67</v>
      </c>
      <c r="N9">
        <f t="shared" ref="N9:N19" si="9">K9*(L9+M9)*0.5</f>
        <v>-5070.347999999999</v>
      </c>
      <c r="Q9" s="12">
        <f t="shared" ref="Q9:Q19" si="10">SQRT(K9^2+M9^2)</f>
        <v>189.14206116038812</v>
      </c>
    </row>
    <row r="10" spans="2:18" x14ac:dyDescent="0.25">
      <c r="B10" s="7">
        <f t="shared" si="6"/>
        <v>4</v>
      </c>
      <c r="C10" s="7">
        <v>1</v>
      </c>
      <c r="D10" s="7">
        <v>10</v>
      </c>
      <c r="E10" s="7"/>
      <c r="F10" s="7">
        <f t="shared" si="2"/>
        <v>121.92</v>
      </c>
      <c r="G10" s="7">
        <f t="shared" si="3"/>
        <v>55.88</v>
      </c>
      <c r="H10" s="7">
        <f t="shared" si="4"/>
        <v>-55.88</v>
      </c>
      <c r="I10" s="12">
        <f t="shared" si="0"/>
        <v>130.81</v>
      </c>
      <c r="J10" s="12">
        <f t="shared" si="5"/>
        <v>91.44</v>
      </c>
      <c r="K10" s="12">
        <f t="shared" si="1"/>
        <v>30.480000000000004</v>
      </c>
      <c r="L10" s="12">
        <f t="shared" si="7"/>
        <v>-186.67</v>
      </c>
      <c r="M10" s="12">
        <f t="shared" si="8"/>
        <v>-130.79</v>
      </c>
      <c r="N10">
        <f t="shared" si="9"/>
        <v>-4838.0904</v>
      </c>
      <c r="Q10" s="12">
        <f t="shared" si="10"/>
        <v>134.29465551540017</v>
      </c>
    </row>
    <row r="11" spans="2:18" x14ac:dyDescent="0.25">
      <c r="B11" s="7">
        <f t="shared" si="6"/>
        <v>5</v>
      </c>
      <c r="C11" s="7"/>
      <c r="D11" s="7"/>
      <c r="E11" s="7"/>
      <c r="F11" s="7">
        <f t="shared" si="2"/>
        <v>152.4</v>
      </c>
      <c r="G11" s="7">
        <f t="shared" si="3"/>
        <v>0</v>
      </c>
      <c r="H11" s="7"/>
      <c r="I11" s="12">
        <f t="shared" si="0"/>
        <v>186.69</v>
      </c>
      <c r="J11" s="12">
        <f t="shared" si="5"/>
        <v>121.92</v>
      </c>
      <c r="K11" s="12">
        <f t="shared" si="1"/>
        <v>30.480000000000004</v>
      </c>
      <c r="L11" s="12">
        <f t="shared" si="7"/>
        <v>-130.79</v>
      </c>
      <c r="M11" s="12">
        <f t="shared" si="8"/>
        <v>-186.67</v>
      </c>
      <c r="N11">
        <f t="shared" si="9"/>
        <v>-4838.0904</v>
      </c>
      <c r="Q11" s="12">
        <f t="shared" si="10"/>
        <v>189.14206116038812</v>
      </c>
    </row>
    <row r="12" spans="2:18" x14ac:dyDescent="0.25">
      <c r="B12" s="7">
        <f t="shared" si="6"/>
        <v>6</v>
      </c>
      <c r="C12" s="7">
        <v>2</v>
      </c>
      <c r="D12" s="7">
        <v>3.75</v>
      </c>
      <c r="E12" s="7"/>
      <c r="F12" s="7">
        <f t="shared" si="2"/>
        <v>182.88</v>
      </c>
      <c r="G12" s="7">
        <f t="shared" si="3"/>
        <v>70.484999999999999</v>
      </c>
      <c r="H12" s="7">
        <f t="shared" si="4"/>
        <v>-70.484999999999999</v>
      </c>
      <c r="I12" s="12">
        <f t="shared" si="0"/>
        <v>116.205</v>
      </c>
      <c r="J12" s="12">
        <f t="shared" si="5"/>
        <v>152.4</v>
      </c>
      <c r="K12" s="12">
        <f t="shared" si="1"/>
        <v>30.47999999999999</v>
      </c>
      <c r="L12" s="12">
        <f t="shared" si="7"/>
        <v>-186.67</v>
      </c>
      <c r="M12" s="12">
        <f t="shared" si="8"/>
        <v>-116.185</v>
      </c>
      <c r="N12">
        <f t="shared" si="9"/>
        <v>-4615.5101999999988</v>
      </c>
      <c r="Q12" s="12">
        <f t="shared" si="10"/>
        <v>120.11654600844965</v>
      </c>
    </row>
    <row r="13" spans="2:18" x14ac:dyDescent="0.25">
      <c r="B13" s="7">
        <f t="shared" si="6"/>
        <v>7</v>
      </c>
      <c r="C13" s="7"/>
      <c r="D13" s="7"/>
      <c r="E13" s="7"/>
      <c r="F13" s="7">
        <f t="shared" si="2"/>
        <v>213.36</v>
      </c>
      <c r="G13" s="7">
        <f t="shared" si="3"/>
        <v>0</v>
      </c>
      <c r="H13" s="7"/>
      <c r="I13" s="12">
        <f t="shared" si="0"/>
        <v>186.69</v>
      </c>
      <c r="J13" s="12">
        <f t="shared" si="5"/>
        <v>182.88</v>
      </c>
      <c r="K13" s="12">
        <f t="shared" si="1"/>
        <v>30.480000000000018</v>
      </c>
      <c r="L13" s="12">
        <f t="shared" si="7"/>
        <v>-116.185</v>
      </c>
      <c r="M13" s="12">
        <f t="shared" si="8"/>
        <v>-186.67</v>
      </c>
      <c r="N13">
        <f t="shared" si="9"/>
        <v>-4615.5102000000034</v>
      </c>
      <c r="Q13" s="12">
        <f t="shared" si="10"/>
        <v>189.14206116038812</v>
      </c>
    </row>
    <row r="14" spans="2:18" x14ac:dyDescent="0.25">
      <c r="B14" s="7">
        <f t="shared" si="6"/>
        <v>8</v>
      </c>
      <c r="C14" s="7">
        <v>2</v>
      </c>
      <c r="D14" s="7">
        <v>11.5</v>
      </c>
      <c r="E14" s="7"/>
      <c r="F14" s="7">
        <f t="shared" si="2"/>
        <v>243.84</v>
      </c>
      <c r="G14" s="7">
        <f t="shared" si="3"/>
        <v>90.17</v>
      </c>
      <c r="H14" s="7">
        <f t="shared" si="4"/>
        <v>-90.17</v>
      </c>
      <c r="I14" s="12">
        <f t="shared" si="0"/>
        <v>96.52</v>
      </c>
      <c r="J14" s="12">
        <f t="shared" si="5"/>
        <v>213.36</v>
      </c>
      <c r="K14" s="12">
        <f t="shared" si="1"/>
        <v>30.47999999999999</v>
      </c>
      <c r="L14" s="12">
        <f t="shared" si="7"/>
        <v>-186.67</v>
      </c>
      <c r="M14" s="12">
        <f t="shared" si="8"/>
        <v>-96.5</v>
      </c>
      <c r="N14">
        <f t="shared" si="9"/>
        <v>-4315.5107999999982</v>
      </c>
      <c r="Q14" s="12">
        <f t="shared" si="10"/>
        <v>101.19921145937847</v>
      </c>
    </row>
    <row r="15" spans="2:18" x14ac:dyDescent="0.25">
      <c r="B15" s="7">
        <f t="shared" si="6"/>
        <v>9</v>
      </c>
      <c r="C15" s="7"/>
      <c r="D15" s="7"/>
      <c r="E15" s="7"/>
      <c r="F15" s="7">
        <f t="shared" si="2"/>
        <v>274.32</v>
      </c>
      <c r="G15" s="7">
        <f t="shared" si="3"/>
        <v>0</v>
      </c>
      <c r="H15" s="7"/>
      <c r="I15" s="12">
        <f t="shared" si="0"/>
        <v>186.69</v>
      </c>
      <c r="J15" s="12">
        <f t="shared" si="5"/>
        <v>243.84</v>
      </c>
      <c r="K15" s="12">
        <f t="shared" si="1"/>
        <v>30.47999999999999</v>
      </c>
      <c r="L15" s="12">
        <f t="shared" si="7"/>
        <v>-96.5</v>
      </c>
      <c r="M15" s="12">
        <f t="shared" si="8"/>
        <v>-186.67</v>
      </c>
      <c r="N15">
        <f t="shared" si="9"/>
        <v>-4315.5107999999982</v>
      </c>
      <c r="Q15" s="12">
        <f t="shared" si="10"/>
        <v>189.1420611603881</v>
      </c>
    </row>
    <row r="16" spans="2:18" x14ac:dyDescent="0.25">
      <c r="B16" s="7">
        <f t="shared" si="6"/>
        <v>10</v>
      </c>
      <c r="C16" s="7">
        <v>3</v>
      </c>
      <c r="D16" s="7">
        <v>4.5</v>
      </c>
      <c r="E16" s="7"/>
      <c r="F16" s="7">
        <f t="shared" si="2"/>
        <v>304.8</v>
      </c>
      <c r="G16" s="7">
        <f t="shared" si="3"/>
        <v>102.87</v>
      </c>
      <c r="H16" s="7">
        <f t="shared" si="4"/>
        <v>-102.87</v>
      </c>
      <c r="I16" s="12">
        <f t="shared" si="0"/>
        <v>83.82</v>
      </c>
      <c r="J16" s="12">
        <f t="shared" si="5"/>
        <v>274.32</v>
      </c>
      <c r="K16" s="12">
        <f t="shared" si="1"/>
        <v>30.480000000000018</v>
      </c>
      <c r="L16" s="12">
        <f t="shared" si="7"/>
        <v>-186.67</v>
      </c>
      <c r="M16" s="12">
        <f t="shared" si="8"/>
        <v>-83.8</v>
      </c>
      <c r="N16">
        <f t="shared" si="9"/>
        <v>-4121.9628000000021</v>
      </c>
      <c r="Q16" s="12">
        <f t="shared" si="10"/>
        <v>89.171017713156118</v>
      </c>
    </row>
    <row r="17" spans="1:17" x14ac:dyDescent="0.25">
      <c r="B17" s="7">
        <f t="shared" si="6"/>
        <v>11</v>
      </c>
      <c r="C17" s="7"/>
      <c r="D17" s="7"/>
      <c r="E17" s="7"/>
      <c r="F17" s="7">
        <f t="shared" si="2"/>
        <v>335.28000000000003</v>
      </c>
      <c r="G17" s="7">
        <f t="shared" si="3"/>
        <v>0</v>
      </c>
      <c r="H17" s="7"/>
      <c r="I17" s="12">
        <f t="shared" si="0"/>
        <v>186.69</v>
      </c>
      <c r="J17" s="12">
        <f t="shared" si="5"/>
        <v>304.8</v>
      </c>
      <c r="K17" s="12">
        <f t="shared" si="1"/>
        <v>30.480000000000018</v>
      </c>
      <c r="L17" s="12">
        <f t="shared" si="7"/>
        <v>-83.8</v>
      </c>
      <c r="M17" s="12">
        <f t="shared" si="8"/>
        <v>-186.67</v>
      </c>
      <c r="N17">
        <f t="shared" si="9"/>
        <v>-4121.9628000000021</v>
      </c>
      <c r="Q17" s="12">
        <f t="shared" si="10"/>
        <v>189.14206116038812</v>
      </c>
    </row>
    <row r="18" spans="1:17" x14ac:dyDescent="0.25">
      <c r="B18" s="7">
        <f t="shared" si="6"/>
        <v>12</v>
      </c>
      <c r="C18" s="7">
        <v>3</v>
      </c>
      <c r="D18" s="7">
        <v>11.25</v>
      </c>
      <c r="E18" s="7"/>
      <c r="F18" s="7">
        <f t="shared" si="2"/>
        <v>365.76</v>
      </c>
      <c r="G18" s="7">
        <f t="shared" si="3"/>
        <v>120.015</v>
      </c>
      <c r="H18" s="7">
        <f t="shared" si="4"/>
        <v>-120.015</v>
      </c>
      <c r="I18" s="12">
        <f t="shared" si="0"/>
        <v>66.674999999999997</v>
      </c>
      <c r="J18" s="12">
        <f t="shared" si="5"/>
        <v>335.28000000000003</v>
      </c>
      <c r="K18" s="12">
        <f t="shared" si="1"/>
        <v>30.479999999999961</v>
      </c>
      <c r="L18" s="12">
        <f t="shared" si="7"/>
        <v>-186.67</v>
      </c>
      <c r="M18" s="12">
        <f t="shared" si="8"/>
        <v>-66.655000000000001</v>
      </c>
      <c r="N18">
        <f t="shared" si="9"/>
        <v>-3860.6729999999948</v>
      </c>
      <c r="Q18" s="12">
        <f t="shared" si="10"/>
        <v>73.293379134816803</v>
      </c>
    </row>
    <row r="19" spans="1:17" x14ac:dyDescent="0.25">
      <c r="B19" s="7">
        <f t="shared" si="6"/>
        <v>13</v>
      </c>
      <c r="C19" s="7"/>
      <c r="D19" s="7"/>
      <c r="E19" s="7"/>
      <c r="F19" s="7">
        <f t="shared" si="2"/>
        <v>396.24</v>
      </c>
      <c r="G19" s="7">
        <f t="shared" si="3"/>
        <v>0</v>
      </c>
      <c r="H19" s="7"/>
      <c r="I19" s="12">
        <f t="shared" si="0"/>
        <v>186.69</v>
      </c>
      <c r="J19" s="12">
        <f t="shared" si="5"/>
        <v>365.76</v>
      </c>
      <c r="K19" s="12">
        <f t="shared" si="1"/>
        <v>30.480000000000018</v>
      </c>
      <c r="L19" s="12">
        <f t="shared" si="7"/>
        <v>-66.655000000000001</v>
      </c>
      <c r="M19" s="12">
        <f t="shared" si="8"/>
        <v>-186.67</v>
      </c>
      <c r="N19">
        <f t="shared" si="9"/>
        <v>-3860.673000000002</v>
      </c>
      <c r="Q19" s="12">
        <f t="shared" si="10"/>
        <v>189.14206116038812</v>
      </c>
    </row>
    <row r="20" spans="1:17" x14ac:dyDescent="0.25">
      <c r="B20" s="7">
        <f t="shared" si="6"/>
        <v>14</v>
      </c>
      <c r="C20" s="7">
        <v>4</v>
      </c>
      <c r="D20" s="7">
        <v>5.25</v>
      </c>
      <c r="E20" s="7"/>
      <c r="F20" s="7">
        <f t="shared" si="2"/>
        <v>426.72</v>
      </c>
      <c r="G20" s="7">
        <f t="shared" si="3"/>
        <v>135.255</v>
      </c>
      <c r="H20" s="7">
        <f t="shared" si="4"/>
        <v>-135.255</v>
      </c>
      <c r="I20" s="12">
        <f t="shared" si="0"/>
        <v>51.435000000000002</v>
      </c>
      <c r="J20" s="12">
        <f t="shared" ref="J20:J39" si="11">F19</f>
        <v>396.24</v>
      </c>
      <c r="K20" s="12">
        <f t="shared" ref="K20:K39" si="12">F20-J20</f>
        <v>30.480000000000018</v>
      </c>
      <c r="L20" s="12">
        <f t="shared" ref="L20:L39" si="13">M19</f>
        <v>-186.67</v>
      </c>
      <c r="M20" s="12">
        <f t="shared" ref="M20:M39" si="14">$L$4-I20</f>
        <v>-51.414999999999999</v>
      </c>
      <c r="N20">
        <f t="shared" ref="N20:N39" si="15">K20*(L20+M20)*0.5</f>
        <v>-3628.4154000000017</v>
      </c>
      <c r="Q20" s="12">
        <f t="shared" ref="Q20:Q39" si="16">SQRT(K20^2+M20^2)</f>
        <v>59.770666927850158</v>
      </c>
    </row>
    <row r="21" spans="1:17" x14ac:dyDescent="0.25">
      <c r="B21" s="7">
        <f t="shared" si="6"/>
        <v>15</v>
      </c>
      <c r="C21" s="7">
        <v>4</v>
      </c>
      <c r="D21" s="7">
        <v>7.5</v>
      </c>
      <c r="E21" s="7"/>
      <c r="F21" s="7">
        <f t="shared" si="2"/>
        <v>457.2</v>
      </c>
      <c r="G21" s="7">
        <f t="shared" si="3"/>
        <v>140.97</v>
      </c>
      <c r="H21" s="7">
        <f t="shared" si="4"/>
        <v>-140.97</v>
      </c>
      <c r="I21" s="12">
        <f t="shared" si="0"/>
        <v>45.72</v>
      </c>
      <c r="J21" s="12">
        <f t="shared" si="11"/>
        <v>426.72</v>
      </c>
      <c r="K21" s="12">
        <f t="shared" si="12"/>
        <v>30.479999999999961</v>
      </c>
      <c r="L21" s="12">
        <f t="shared" si="13"/>
        <v>-51.414999999999999</v>
      </c>
      <c r="M21" s="12">
        <f t="shared" si="14"/>
        <v>-45.699999999999996</v>
      </c>
      <c r="N21">
        <f t="shared" si="15"/>
        <v>-1480.032599999998</v>
      </c>
      <c r="Q21" s="12">
        <f t="shared" si="16"/>
        <v>54.931961552451391</v>
      </c>
    </row>
    <row r="22" spans="1:17" x14ac:dyDescent="0.25">
      <c r="B22" s="7">
        <f t="shared" si="6"/>
        <v>16</v>
      </c>
      <c r="C22" s="7">
        <v>6</v>
      </c>
      <c r="D22" s="7">
        <v>1.25</v>
      </c>
      <c r="E22" s="7"/>
      <c r="F22" s="7">
        <f t="shared" si="2"/>
        <v>487.68</v>
      </c>
      <c r="G22" s="7">
        <f t="shared" si="3"/>
        <v>186.05500000000001</v>
      </c>
      <c r="H22" s="7">
        <f t="shared" si="4"/>
        <v>-186.05500000000001</v>
      </c>
      <c r="I22" s="12">
        <f t="shared" si="0"/>
        <v>0.63499999999999091</v>
      </c>
      <c r="J22" s="12">
        <f t="shared" si="11"/>
        <v>457.2</v>
      </c>
      <c r="K22" s="12">
        <f t="shared" si="12"/>
        <v>30.480000000000018</v>
      </c>
      <c r="L22" s="12">
        <f t="shared" si="13"/>
        <v>-45.699999999999996</v>
      </c>
      <c r="M22" s="12">
        <f t="shared" si="14"/>
        <v>-0.61499999999999089</v>
      </c>
      <c r="N22">
        <f t="shared" si="15"/>
        <v>-705.84060000000022</v>
      </c>
      <c r="Q22" s="12">
        <f t="shared" si="16"/>
        <v>30.486203846986282</v>
      </c>
    </row>
    <row r="23" spans="1:17" x14ac:dyDescent="0.25">
      <c r="B23" s="7">
        <f t="shared" si="6"/>
        <v>17</v>
      </c>
      <c r="C23" s="7"/>
      <c r="D23" s="7"/>
      <c r="E23" s="7"/>
      <c r="F23" s="7">
        <f t="shared" si="2"/>
        <v>518.16</v>
      </c>
      <c r="G23" s="7">
        <f t="shared" si="3"/>
        <v>0</v>
      </c>
      <c r="H23" s="7"/>
      <c r="I23" s="12">
        <f t="shared" si="0"/>
        <v>186.69</v>
      </c>
      <c r="J23" s="12">
        <f t="shared" si="11"/>
        <v>487.68</v>
      </c>
      <c r="K23" s="12">
        <f t="shared" si="12"/>
        <v>30.479999999999961</v>
      </c>
      <c r="L23" s="12">
        <f t="shared" si="13"/>
        <v>-0.61499999999999089</v>
      </c>
      <c r="M23" s="12">
        <f t="shared" si="14"/>
        <v>-186.67</v>
      </c>
      <c r="N23">
        <f t="shared" si="15"/>
        <v>-2854.2233999999958</v>
      </c>
      <c r="Q23" s="12">
        <f t="shared" si="16"/>
        <v>189.1420611603881</v>
      </c>
    </row>
    <row r="24" spans="1:17" x14ac:dyDescent="0.25">
      <c r="A24" t="s">
        <v>9</v>
      </c>
      <c r="B24" s="7">
        <f t="shared" si="6"/>
        <v>18</v>
      </c>
      <c r="C24" s="7">
        <v>6</v>
      </c>
      <c r="D24" s="7">
        <v>1.25</v>
      </c>
      <c r="E24" s="7"/>
      <c r="F24" s="7">
        <f t="shared" si="2"/>
        <v>548.64</v>
      </c>
      <c r="G24" s="7">
        <f t="shared" si="3"/>
        <v>186.05500000000001</v>
      </c>
      <c r="H24" s="7">
        <f t="shared" si="4"/>
        <v>-186.05500000000001</v>
      </c>
      <c r="I24" s="12">
        <f t="shared" si="0"/>
        <v>0.63499999999999091</v>
      </c>
      <c r="J24" s="12">
        <f t="shared" si="11"/>
        <v>518.16</v>
      </c>
      <c r="K24" s="12">
        <f t="shared" si="12"/>
        <v>30.480000000000018</v>
      </c>
      <c r="L24" s="12">
        <f t="shared" si="13"/>
        <v>-186.67</v>
      </c>
      <c r="M24" s="12">
        <f t="shared" si="14"/>
        <v>-0.61499999999999089</v>
      </c>
      <c r="N24">
        <f t="shared" si="15"/>
        <v>-2854.2234000000012</v>
      </c>
      <c r="Q24" s="12">
        <f t="shared" si="16"/>
        <v>30.486203846986282</v>
      </c>
    </row>
    <row r="25" spans="1:17" x14ac:dyDescent="0.25">
      <c r="B25" s="7">
        <f t="shared" si="6"/>
        <v>19</v>
      </c>
      <c r="C25" s="7"/>
      <c r="D25" s="7"/>
      <c r="E25" s="7"/>
      <c r="F25" s="7">
        <f t="shared" si="2"/>
        <v>579.12</v>
      </c>
      <c r="G25" s="7">
        <f t="shared" si="3"/>
        <v>0</v>
      </c>
      <c r="H25" s="7"/>
      <c r="I25" s="12">
        <f t="shared" si="0"/>
        <v>186.69</v>
      </c>
      <c r="J25" s="12">
        <f t="shared" si="11"/>
        <v>548.64</v>
      </c>
      <c r="K25" s="12">
        <f t="shared" si="12"/>
        <v>30.480000000000018</v>
      </c>
      <c r="L25" s="12">
        <f t="shared" si="13"/>
        <v>-0.61499999999999089</v>
      </c>
      <c r="M25" s="12">
        <f t="shared" si="14"/>
        <v>-186.67</v>
      </c>
      <c r="N25">
        <f t="shared" si="15"/>
        <v>-2854.2234000000012</v>
      </c>
      <c r="Q25" s="12">
        <f t="shared" si="16"/>
        <v>189.14206116038812</v>
      </c>
    </row>
    <row r="26" spans="1:17" x14ac:dyDescent="0.25">
      <c r="A26" t="s">
        <v>10</v>
      </c>
      <c r="B26" s="7">
        <f t="shared" si="6"/>
        <v>20</v>
      </c>
      <c r="C26" s="7">
        <v>6</v>
      </c>
      <c r="D26" s="7">
        <v>1.5</v>
      </c>
      <c r="E26" s="7"/>
      <c r="F26" s="7">
        <f t="shared" si="2"/>
        <v>609.6</v>
      </c>
      <c r="G26" s="7">
        <f t="shared" si="3"/>
        <v>186.69</v>
      </c>
      <c r="H26" s="7">
        <f t="shared" si="4"/>
        <v>-186.69</v>
      </c>
      <c r="I26" s="12">
        <f t="shared" si="0"/>
        <v>0</v>
      </c>
      <c r="J26" s="12">
        <f t="shared" si="11"/>
        <v>579.12</v>
      </c>
      <c r="K26" s="12">
        <f t="shared" si="12"/>
        <v>30.480000000000018</v>
      </c>
      <c r="L26" s="12">
        <f t="shared" si="13"/>
        <v>-186.67</v>
      </c>
      <c r="M26" s="12">
        <f t="shared" si="14"/>
        <v>0.02</v>
      </c>
      <c r="N26">
        <f t="shared" si="15"/>
        <v>-2844.5460000000012</v>
      </c>
      <c r="Q26" s="12">
        <f t="shared" si="16"/>
        <v>30.480006561679101</v>
      </c>
    </row>
    <row r="27" spans="1:17" x14ac:dyDescent="0.25">
      <c r="B27" s="7">
        <f t="shared" si="6"/>
        <v>21</v>
      </c>
      <c r="C27" s="7"/>
      <c r="D27" s="7"/>
      <c r="E27" s="7"/>
      <c r="F27" s="7">
        <f t="shared" si="2"/>
        <v>640.08000000000004</v>
      </c>
      <c r="G27" s="7">
        <f t="shared" si="3"/>
        <v>0</v>
      </c>
      <c r="H27" s="7"/>
      <c r="I27" s="12">
        <f t="shared" si="0"/>
        <v>186.69</v>
      </c>
      <c r="J27" s="12">
        <f t="shared" si="11"/>
        <v>609.6</v>
      </c>
      <c r="K27" s="12">
        <f t="shared" si="12"/>
        <v>30.480000000000018</v>
      </c>
      <c r="L27" s="12">
        <f t="shared" si="13"/>
        <v>0.02</v>
      </c>
      <c r="M27" s="12">
        <f t="shared" si="14"/>
        <v>-186.67</v>
      </c>
      <c r="N27">
        <f t="shared" si="15"/>
        <v>-2844.5460000000012</v>
      </c>
      <c r="Q27" s="12">
        <f t="shared" si="16"/>
        <v>189.14206116038812</v>
      </c>
    </row>
    <row r="28" spans="1:17" x14ac:dyDescent="0.25">
      <c r="B28" s="7">
        <f t="shared" si="6"/>
        <v>22</v>
      </c>
      <c r="C28" s="7">
        <v>6</v>
      </c>
      <c r="D28" s="7">
        <v>1.5</v>
      </c>
      <c r="E28" s="7"/>
      <c r="F28" s="7">
        <f t="shared" si="2"/>
        <v>670.56000000000006</v>
      </c>
      <c r="G28" s="7">
        <f t="shared" si="3"/>
        <v>186.69</v>
      </c>
      <c r="H28" s="7">
        <f t="shared" si="4"/>
        <v>-186.69</v>
      </c>
      <c r="I28" s="12">
        <f t="shared" si="0"/>
        <v>0</v>
      </c>
      <c r="J28" s="12">
        <f t="shared" si="11"/>
        <v>640.08000000000004</v>
      </c>
      <c r="K28" s="12">
        <f t="shared" si="12"/>
        <v>30.480000000000018</v>
      </c>
      <c r="L28" s="12">
        <f t="shared" si="13"/>
        <v>-186.67</v>
      </c>
      <c r="M28" s="12">
        <f t="shared" si="14"/>
        <v>0.02</v>
      </c>
      <c r="N28">
        <f t="shared" si="15"/>
        <v>-2844.5460000000012</v>
      </c>
      <c r="Q28" s="12">
        <f t="shared" si="16"/>
        <v>30.480006561679101</v>
      </c>
    </row>
    <row r="29" spans="1:17" x14ac:dyDescent="0.25">
      <c r="B29" s="7">
        <f t="shared" si="6"/>
        <v>23</v>
      </c>
      <c r="C29" s="7"/>
      <c r="D29" s="7"/>
      <c r="E29" s="7"/>
      <c r="F29" s="7">
        <f t="shared" si="2"/>
        <v>701.04</v>
      </c>
      <c r="G29" s="7">
        <f t="shared" si="3"/>
        <v>0</v>
      </c>
      <c r="H29" s="7"/>
      <c r="I29" s="12">
        <f t="shared" si="0"/>
        <v>186.69</v>
      </c>
      <c r="J29" s="12">
        <f t="shared" si="11"/>
        <v>670.56000000000006</v>
      </c>
      <c r="K29" s="12">
        <f t="shared" si="12"/>
        <v>30.479999999999905</v>
      </c>
      <c r="L29" s="12">
        <f t="shared" si="13"/>
        <v>0.02</v>
      </c>
      <c r="M29" s="12">
        <f t="shared" si="14"/>
        <v>-186.67</v>
      </c>
      <c r="N29">
        <f t="shared" si="15"/>
        <v>-2844.5459999999907</v>
      </c>
      <c r="Q29" s="12">
        <f t="shared" si="16"/>
        <v>189.1420611603881</v>
      </c>
    </row>
    <row r="30" spans="1:17" x14ac:dyDescent="0.25">
      <c r="B30" s="7">
        <f t="shared" si="6"/>
        <v>24</v>
      </c>
      <c r="C30" s="7">
        <v>6</v>
      </c>
      <c r="D30" s="7">
        <v>1.25</v>
      </c>
      <c r="E30" s="7"/>
      <c r="F30" s="7">
        <f t="shared" si="2"/>
        <v>731.52</v>
      </c>
      <c r="G30" s="7">
        <f t="shared" si="3"/>
        <v>186.05500000000001</v>
      </c>
      <c r="H30" s="7">
        <f t="shared" si="4"/>
        <v>-186.05500000000001</v>
      </c>
      <c r="I30" s="12">
        <f t="shared" si="0"/>
        <v>0.63499999999999091</v>
      </c>
      <c r="J30" s="12">
        <f t="shared" si="11"/>
        <v>701.04</v>
      </c>
      <c r="K30" s="12">
        <f t="shared" si="12"/>
        <v>30.480000000000018</v>
      </c>
      <c r="L30" s="12">
        <f t="shared" si="13"/>
        <v>-186.67</v>
      </c>
      <c r="M30" s="12">
        <f t="shared" si="14"/>
        <v>-0.61499999999999089</v>
      </c>
      <c r="N30">
        <f t="shared" si="15"/>
        <v>-2854.2234000000012</v>
      </c>
      <c r="Q30" s="12">
        <f t="shared" si="16"/>
        <v>30.486203846986282</v>
      </c>
    </row>
    <row r="31" spans="1:17" x14ac:dyDescent="0.25">
      <c r="B31" s="7">
        <f t="shared" si="6"/>
        <v>25</v>
      </c>
      <c r="C31" s="7">
        <v>4</v>
      </c>
      <c r="D31" s="7">
        <v>8</v>
      </c>
      <c r="E31" s="7"/>
      <c r="F31" s="7">
        <f t="shared" si="2"/>
        <v>762</v>
      </c>
      <c r="G31" s="7">
        <f t="shared" si="3"/>
        <v>142.24</v>
      </c>
      <c r="H31" s="7">
        <f t="shared" si="4"/>
        <v>-142.24</v>
      </c>
      <c r="I31" s="12">
        <f t="shared" si="0"/>
        <v>44.449999999999989</v>
      </c>
      <c r="J31" s="12">
        <f t="shared" si="11"/>
        <v>731.52</v>
      </c>
      <c r="K31" s="12">
        <f t="shared" si="12"/>
        <v>30.480000000000018</v>
      </c>
      <c r="L31" s="12">
        <f t="shared" si="13"/>
        <v>-0.61499999999999089</v>
      </c>
      <c r="M31" s="12">
        <f t="shared" si="14"/>
        <v>-44.429999999999986</v>
      </c>
      <c r="N31">
        <f t="shared" si="15"/>
        <v>-686.48580000000004</v>
      </c>
      <c r="Q31" s="12">
        <f t="shared" si="16"/>
        <v>53.88000835189245</v>
      </c>
    </row>
    <row r="32" spans="1:17" x14ac:dyDescent="0.25">
      <c r="B32" s="7">
        <f t="shared" si="6"/>
        <v>26</v>
      </c>
      <c r="C32" s="7">
        <v>4</v>
      </c>
      <c r="D32" s="7">
        <v>4.5</v>
      </c>
      <c r="E32" s="7"/>
      <c r="F32" s="7">
        <f t="shared" si="2"/>
        <v>792.48</v>
      </c>
      <c r="G32" s="7">
        <f t="shared" si="3"/>
        <v>133.35</v>
      </c>
      <c r="H32" s="7">
        <f t="shared" si="4"/>
        <v>-133.35</v>
      </c>
      <c r="I32" s="12">
        <f t="shared" si="0"/>
        <v>53.34</v>
      </c>
      <c r="J32" s="12">
        <f t="shared" si="11"/>
        <v>762</v>
      </c>
      <c r="K32" s="12">
        <f t="shared" si="12"/>
        <v>30.480000000000018</v>
      </c>
      <c r="L32" s="12">
        <f t="shared" si="13"/>
        <v>-44.429999999999986</v>
      </c>
      <c r="M32" s="12">
        <f t="shared" si="14"/>
        <v>-53.32</v>
      </c>
      <c r="N32">
        <f t="shared" si="15"/>
        <v>-1489.7100000000007</v>
      </c>
      <c r="Q32" s="12">
        <f t="shared" si="16"/>
        <v>61.417039980774071</v>
      </c>
    </row>
    <row r="33" spans="2:17" x14ac:dyDescent="0.25">
      <c r="B33" s="7">
        <f t="shared" si="6"/>
        <v>27</v>
      </c>
      <c r="C33" s="7">
        <v>4</v>
      </c>
      <c r="D33" s="7">
        <v>2</v>
      </c>
      <c r="E33" s="7"/>
      <c r="F33" s="7">
        <f t="shared" si="2"/>
        <v>822.96</v>
      </c>
      <c r="G33" s="7">
        <f t="shared" si="3"/>
        <v>127</v>
      </c>
      <c r="H33" s="7">
        <f t="shared" si="4"/>
        <v>-127</v>
      </c>
      <c r="I33" s="12">
        <f t="shared" si="0"/>
        <v>59.69</v>
      </c>
      <c r="J33" s="12">
        <f t="shared" si="11"/>
        <v>792.48</v>
      </c>
      <c r="K33" s="12">
        <f t="shared" si="12"/>
        <v>30.480000000000018</v>
      </c>
      <c r="L33" s="12">
        <f t="shared" si="13"/>
        <v>-53.32</v>
      </c>
      <c r="M33" s="12">
        <f t="shared" si="14"/>
        <v>-59.669999999999995</v>
      </c>
      <c r="N33">
        <f t="shared" si="15"/>
        <v>-1721.9676000000009</v>
      </c>
      <c r="Q33" s="12">
        <f t="shared" si="16"/>
        <v>67.004024505995162</v>
      </c>
    </row>
    <row r="34" spans="2:17" x14ac:dyDescent="0.25">
      <c r="B34" s="7">
        <f t="shared" si="6"/>
        <v>28</v>
      </c>
      <c r="C34" s="7">
        <v>3</v>
      </c>
      <c r="D34" s="7">
        <v>10</v>
      </c>
      <c r="E34" s="7"/>
      <c r="F34" s="7">
        <f t="shared" si="2"/>
        <v>853.44</v>
      </c>
      <c r="G34" s="7">
        <f t="shared" si="3"/>
        <v>116.84</v>
      </c>
      <c r="H34" s="7">
        <f t="shared" si="4"/>
        <v>-116.84</v>
      </c>
      <c r="I34" s="12">
        <f t="shared" si="0"/>
        <v>69.849999999999994</v>
      </c>
      <c r="J34" s="12">
        <f t="shared" si="11"/>
        <v>822.96</v>
      </c>
      <c r="K34" s="12">
        <f t="shared" si="12"/>
        <v>30.480000000000018</v>
      </c>
      <c r="L34" s="12">
        <f t="shared" si="13"/>
        <v>-59.669999999999995</v>
      </c>
      <c r="M34" s="12">
        <f t="shared" si="14"/>
        <v>-69.83</v>
      </c>
      <c r="N34">
        <f t="shared" si="15"/>
        <v>-1973.5800000000013</v>
      </c>
      <c r="Q34" s="12">
        <f t="shared" si="16"/>
        <v>76.192252230787886</v>
      </c>
    </row>
    <row r="35" spans="2:17" x14ac:dyDescent="0.25">
      <c r="B35" s="7">
        <f t="shared" si="6"/>
        <v>29</v>
      </c>
      <c r="C35" s="7">
        <v>3</v>
      </c>
      <c r="D35" s="7">
        <v>4</v>
      </c>
      <c r="E35" s="7"/>
      <c r="F35" s="7">
        <f t="shared" si="2"/>
        <v>883.92</v>
      </c>
      <c r="G35" s="7">
        <f t="shared" si="3"/>
        <v>101.6</v>
      </c>
      <c r="H35" s="7">
        <f t="shared" si="4"/>
        <v>-101.6</v>
      </c>
      <c r="I35" s="12">
        <f t="shared" si="0"/>
        <v>85.09</v>
      </c>
      <c r="J35" s="12">
        <f t="shared" si="11"/>
        <v>853.44</v>
      </c>
      <c r="K35" s="12">
        <f t="shared" si="12"/>
        <v>30.479999999999905</v>
      </c>
      <c r="L35" s="12">
        <f t="shared" si="13"/>
        <v>-69.83</v>
      </c>
      <c r="M35" s="12">
        <f t="shared" si="14"/>
        <v>-85.070000000000007</v>
      </c>
      <c r="N35">
        <f t="shared" si="15"/>
        <v>-2360.6759999999927</v>
      </c>
      <c r="Q35" s="12">
        <f t="shared" si="16"/>
        <v>90.365564791019793</v>
      </c>
    </row>
    <row r="36" spans="2:17" x14ac:dyDescent="0.25">
      <c r="B36" s="7">
        <f t="shared" si="6"/>
        <v>30</v>
      </c>
      <c r="C36" s="7">
        <v>3</v>
      </c>
      <c r="D36" s="7">
        <v>3.25</v>
      </c>
      <c r="E36" s="7"/>
      <c r="F36" s="7">
        <f t="shared" si="2"/>
        <v>914.4</v>
      </c>
      <c r="G36" s="7">
        <f t="shared" si="3"/>
        <v>99.695000000000007</v>
      </c>
      <c r="H36" s="7">
        <f t="shared" si="4"/>
        <v>-99.695000000000007</v>
      </c>
      <c r="I36" s="12">
        <f t="shared" si="0"/>
        <v>86.99499999999999</v>
      </c>
      <c r="J36" s="12">
        <f t="shared" si="11"/>
        <v>883.92</v>
      </c>
      <c r="K36" s="12">
        <f t="shared" si="12"/>
        <v>30.480000000000018</v>
      </c>
      <c r="L36" s="12">
        <f t="shared" si="13"/>
        <v>-85.070000000000007</v>
      </c>
      <c r="M36" s="12">
        <f t="shared" si="14"/>
        <v>-86.974999999999994</v>
      </c>
      <c r="N36">
        <f t="shared" si="15"/>
        <v>-2621.9658000000018</v>
      </c>
      <c r="Q36" s="12">
        <f t="shared" si="16"/>
        <v>92.161168748014475</v>
      </c>
    </row>
    <row r="37" spans="2:17" x14ac:dyDescent="0.25">
      <c r="B37" s="7">
        <f>B36+1</f>
        <v>31</v>
      </c>
      <c r="C37" s="7">
        <v>3</v>
      </c>
      <c r="D37" s="7">
        <v>1.5</v>
      </c>
      <c r="E37" s="7"/>
      <c r="F37" s="7">
        <f t="shared" si="2"/>
        <v>944.88</v>
      </c>
      <c r="G37" s="7">
        <f t="shared" si="3"/>
        <v>95.25</v>
      </c>
      <c r="H37" s="7">
        <f t="shared" si="4"/>
        <v>-95.25</v>
      </c>
      <c r="I37" s="12">
        <f t="shared" si="0"/>
        <v>91.44</v>
      </c>
      <c r="J37" s="12">
        <f t="shared" si="11"/>
        <v>914.4</v>
      </c>
      <c r="K37" s="12">
        <f t="shared" si="12"/>
        <v>30.480000000000018</v>
      </c>
      <c r="L37" s="12">
        <f t="shared" si="13"/>
        <v>-86.974999999999994</v>
      </c>
      <c r="M37" s="12">
        <f t="shared" si="14"/>
        <v>-91.42</v>
      </c>
      <c r="N37">
        <f t="shared" si="15"/>
        <v>-2718.7398000000012</v>
      </c>
      <c r="Q37" s="12">
        <f t="shared" si="16"/>
        <v>96.367249623510588</v>
      </c>
    </row>
    <row r="38" spans="2:17" x14ac:dyDescent="0.25">
      <c r="B38" s="7">
        <f t="shared" si="6"/>
        <v>32</v>
      </c>
      <c r="C38" s="7">
        <v>2</v>
      </c>
      <c r="D38" s="7">
        <v>9.75</v>
      </c>
      <c r="E38" s="7"/>
      <c r="F38" s="7">
        <f t="shared" si="2"/>
        <v>975.36</v>
      </c>
      <c r="G38" s="7">
        <f t="shared" si="3"/>
        <v>85.724999999999994</v>
      </c>
      <c r="H38" s="7">
        <f t="shared" si="4"/>
        <v>-85.724999999999994</v>
      </c>
      <c r="I38" s="12">
        <f t="shared" si="0"/>
        <v>100.965</v>
      </c>
      <c r="J38" s="12">
        <f t="shared" si="11"/>
        <v>944.88</v>
      </c>
      <c r="K38" s="12">
        <f t="shared" si="12"/>
        <v>30.480000000000018</v>
      </c>
      <c r="L38" s="12">
        <f t="shared" si="13"/>
        <v>-91.42</v>
      </c>
      <c r="M38" s="12">
        <f t="shared" si="14"/>
        <v>-100.94500000000001</v>
      </c>
      <c r="N38">
        <f t="shared" si="15"/>
        <v>-2931.6426000000019</v>
      </c>
      <c r="Q38" s="12">
        <f t="shared" si="16"/>
        <v>105.44630588598163</v>
      </c>
    </row>
    <row r="39" spans="2:17" x14ac:dyDescent="0.25">
      <c r="B39" s="7">
        <f t="shared" si="6"/>
        <v>33</v>
      </c>
      <c r="C39" s="7">
        <v>2</v>
      </c>
      <c r="D39" s="7">
        <v>8.5</v>
      </c>
      <c r="E39" s="7"/>
      <c r="F39" s="7">
        <f t="shared" si="2"/>
        <v>1005.84</v>
      </c>
      <c r="G39" s="7">
        <f t="shared" si="3"/>
        <v>82.55</v>
      </c>
      <c r="H39" s="7">
        <f t="shared" si="4"/>
        <v>-82.55</v>
      </c>
      <c r="I39" s="12">
        <f t="shared" si="0"/>
        <v>104.14</v>
      </c>
      <c r="J39" s="12">
        <f t="shared" si="11"/>
        <v>975.36</v>
      </c>
      <c r="K39" s="12">
        <f t="shared" si="12"/>
        <v>30.480000000000018</v>
      </c>
      <c r="L39" s="12">
        <f t="shared" si="13"/>
        <v>-100.94500000000001</v>
      </c>
      <c r="M39" s="12">
        <f t="shared" si="14"/>
        <v>-104.12</v>
      </c>
      <c r="N39">
        <f t="shared" si="15"/>
        <v>-3125.1906000000017</v>
      </c>
      <c r="Q39" s="12">
        <f t="shared" si="16"/>
        <v>108.48965296285172</v>
      </c>
    </row>
    <row r="40" spans="2:17" x14ac:dyDescent="0.25">
      <c r="B40">
        <v>33</v>
      </c>
      <c r="F40" s="7">
        <f t="shared" si="2"/>
        <v>1005.84</v>
      </c>
      <c r="G40">
        <v>0</v>
      </c>
      <c r="H40">
        <v>0</v>
      </c>
    </row>
  </sheetData>
  <conditionalFormatting sqref="L7:M3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topLeftCell="D25" workbookViewId="0">
      <selection activeCell="F31" sqref="F3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22</v>
      </c>
      <c r="C2" s="1"/>
    </row>
    <row r="3" spans="2:18" ht="15.75" x14ac:dyDescent="0.25">
      <c r="B3" s="2">
        <v>41390</v>
      </c>
      <c r="C3" s="1">
        <v>1015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-5.4766921200000001</v>
      </c>
      <c r="P5">
        <f>F27*AVERAGE(I8:I26)</f>
        <v>7.5193398000000018</v>
      </c>
      <c r="Q5" s="13" t="s">
        <v>21</v>
      </c>
      <c r="R5">
        <f>SUM(Q7:Q27)</f>
        <v>25.217216650191368</v>
      </c>
    </row>
    <row r="6" spans="2:18" x14ac:dyDescent="0.25">
      <c r="B6" s="10">
        <v>0</v>
      </c>
      <c r="C6" s="10"/>
      <c r="D6" s="10"/>
      <c r="E6" s="10"/>
      <c r="F6" s="7">
        <f>DAM!F6*0.01</f>
        <v>0</v>
      </c>
      <c r="G6" s="10">
        <f>DAM!G6*0.01</f>
        <v>0</v>
      </c>
      <c r="H6" s="10">
        <f>DAM!H6*0.01</f>
        <v>0</v>
      </c>
      <c r="I6" s="19"/>
      <c r="J6" s="19"/>
      <c r="K6" s="19"/>
      <c r="L6" s="19"/>
      <c r="M6" s="19"/>
      <c r="N6" s="19"/>
      <c r="O6" s="20"/>
      <c r="P6" s="20"/>
      <c r="Q6" s="19"/>
    </row>
    <row r="7" spans="2:18" x14ac:dyDescent="0.25">
      <c r="B7" s="7">
        <v>1</v>
      </c>
      <c r="C7" s="7">
        <v>1</v>
      </c>
      <c r="D7" s="7">
        <v>0.5</v>
      </c>
      <c r="E7" s="7"/>
      <c r="F7" s="7">
        <f>DAM!F7*0.01</f>
        <v>0.30480000000000002</v>
      </c>
      <c r="G7" s="10">
        <f>DAM!G7*0.01</f>
        <v>0.3175</v>
      </c>
      <c r="H7" s="10">
        <f>DAM!H7*0.01</f>
        <v>-0.3175</v>
      </c>
      <c r="I7" s="12">
        <f t="shared" ref="I7:I39" si="0">H7+MAX($G$7:$G$27)</f>
        <v>1.5493999999999999</v>
      </c>
      <c r="J7">
        <f>0</f>
        <v>0</v>
      </c>
      <c r="K7" s="12">
        <f t="shared" ref="K7:K39" si="1">F7-J7</f>
        <v>0.30480000000000002</v>
      </c>
      <c r="L7" s="12"/>
      <c r="M7" s="12">
        <f>$L$4-I7</f>
        <v>-1.5293999999999999</v>
      </c>
      <c r="N7">
        <f>K7*(L7+M7)*0.5</f>
        <v>-0.23308055999999999</v>
      </c>
    </row>
    <row r="8" spans="2:18" x14ac:dyDescent="0.25">
      <c r="B8" s="7">
        <f>B7+1</f>
        <v>2</v>
      </c>
      <c r="C8" s="7">
        <v>1</v>
      </c>
      <c r="D8" s="7">
        <v>4</v>
      </c>
      <c r="E8" s="7"/>
      <c r="F8" s="7">
        <f>DAM!F8*0.01</f>
        <v>0.60960000000000003</v>
      </c>
      <c r="G8" s="10">
        <f>DAM!G8*0.01</f>
        <v>0.40640000000000004</v>
      </c>
      <c r="H8" s="10">
        <f>DAM!H8*0.01</f>
        <v>-0.40640000000000004</v>
      </c>
      <c r="I8" s="12">
        <f t="shared" si="0"/>
        <v>1.4604999999999999</v>
      </c>
      <c r="J8" s="12">
        <f t="shared" ref="J8:J39" si="2">F7</f>
        <v>0.30480000000000002</v>
      </c>
      <c r="K8" s="12">
        <f t="shared" si="1"/>
        <v>0.30480000000000002</v>
      </c>
      <c r="L8" s="12">
        <f>M7</f>
        <v>-1.5293999999999999</v>
      </c>
      <c r="M8" s="12">
        <f>$L$4-I8</f>
        <v>-1.4404999999999999</v>
      </c>
      <c r="N8">
        <f>K8*(L8+M8)*0.5</f>
        <v>-0.45261276</v>
      </c>
      <c r="P8" s="12"/>
      <c r="Q8" s="12">
        <f>SQRT(K8^2+M8^2)</f>
        <v>1.4723937279138348</v>
      </c>
    </row>
    <row r="9" spans="2:18" x14ac:dyDescent="0.25">
      <c r="B9" s="7">
        <f t="shared" ref="B9:B39" si="3">B8+1</f>
        <v>3</v>
      </c>
      <c r="C9" s="7"/>
      <c r="D9" s="7"/>
      <c r="E9" s="7"/>
      <c r="F9" s="7">
        <f>DAM!F9*0.01</f>
        <v>0.91439999999999999</v>
      </c>
      <c r="G9" s="10"/>
      <c r="H9" s="10"/>
      <c r="I9" s="12">
        <f t="shared" si="0"/>
        <v>1.8669</v>
      </c>
      <c r="J9" s="12">
        <f t="shared" si="2"/>
        <v>0.60960000000000003</v>
      </c>
      <c r="K9" s="12">
        <f t="shared" si="1"/>
        <v>0.30479999999999996</v>
      </c>
      <c r="L9" s="12">
        <f t="shared" ref="L9:L39" si="4">M8</f>
        <v>-1.4404999999999999</v>
      </c>
      <c r="M9" s="12">
        <f t="shared" ref="M9:M39" si="5">$L$4-I9</f>
        <v>-1.8469</v>
      </c>
      <c r="N9">
        <f t="shared" ref="N9:N39" si="6">K9*(L9+M9)*0.5</f>
        <v>-0.50099975999999991</v>
      </c>
      <c r="Q9" s="12">
        <f t="shared" ref="Q9:Q39" si="7">SQRT(K9^2+M9^2)</f>
        <v>1.8718821143437425</v>
      </c>
    </row>
    <row r="10" spans="2:18" x14ac:dyDescent="0.25">
      <c r="B10" s="7">
        <f t="shared" si="3"/>
        <v>4</v>
      </c>
      <c r="C10" s="7">
        <v>1</v>
      </c>
      <c r="D10" s="7">
        <v>10</v>
      </c>
      <c r="E10" s="7"/>
      <c r="F10" s="7">
        <f>DAM!F10*0.01</f>
        <v>1.2192000000000001</v>
      </c>
      <c r="G10" s="10">
        <f>DAM!G10*0.01</f>
        <v>0.55880000000000007</v>
      </c>
      <c r="H10" s="10">
        <f>DAM!H10*0.01</f>
        <v>-0.55880000000000007</v>
      </c>
      <c r="I10" s="12">
        <f t="shared" si="0"/>
        <v>1.3081</v>
      </c>
      <c r="J10" s="12">
        <f t="shared" si="2"/>
        <v>0.91439999999999999</v>
      </c>
      <c r="K10" s="12">
        <f t="shared" si="1"/>
        <v>0.30480000000000007</v>
      </c>
      <c r="L10" s="12">
        <f t="shared" si="4"/>
        <v>-1.8469</v>
      </c>
      <c r="M10" s="12">
        <f t="shared" si="5"/>
        <v>-1.2881</v>
      </c>
      <c r="N10">
        <f t="shared" si="6"/>
        <v>-0.47777400000000009</v>
      </c>
      <c r="Q10" s="12">
        <f t="shared" si="7"/>
        <v>1.3236708994308215</v>
      </c>
    </row>
    <row r="11" spans="2:18" x14ac:dyDescent="0.25">
      <c r="B11" s="7">
        <f t="shared" si="3"/>
        <v>5</v>
      </c>
      <c r="C11" s="7"/>
      <c r="D11" s="7"/>
      <c r="E11" s="7"/>
      <c r="F11" s="7">
        <f>DAM!F11*0.01</f>
        <v>1.524</v>
      </c>
      <c r="G11" s="10"/>
      <c r="H11" s="10"/>
      <c r="I11" s="12">
        <f t="shared" si="0"/>
        <v>1.8669</v>
      </c>
      <c r="J11" s="12">
        <f t="shared" si="2"/>
        <v>1.2192000000000001</v>
      </c>
      <c r="K11" s="12">
        <f t="shared" si="1"/>
        <v>0.30479999999999996</v>
      </c>
      <c r="L11" s="12">
        <f t="shared" si="4"/>
        <v>-1.2881</v>
      </c>
      <c r="M11" s="12">
        <f t="shared" si="5"/>
        <v>-1.8469</v>
      </c>
      <c r="N11">
        <f t="shared" si="6"/>
        <v>-0.47777399999999992</v>
      </c>
      <c r="Q11" s="12">
        <f t="shared" si="7"/>
        <v>1.8718821143437425</v>
      </c>
    </row>
    <row r="12" spans="2:18" x14ac:dyDescent="0.25">
      <c r="B12" s="7">
        <f t="shared" si="3"/>
        <v>6</v>
      </c>
      <c r="C12" s="7">
        <v>2</v>
      </c>
      <c r="D12" s="7">
        <v>3.75</v>
      </c>
      <c r="E12" s="7"/>
      <c r="F12" s="7">
        <f>DAM!F12*0.01</f>
        <v>1.8288</v>
      </c>
      <c r="G12" s="10">
        <f>DAM!G12*0.01</f>
        <v>0.70484999999999998</v>
      </c>
      <c r="H12" s="10">
        <f>DAM!H12*0.01</f>
        <v>-0.70484999999999998</v>
      </c>
      <c r="I12" s="12">
        <f t="shared" si="0"/>
        <v>1.16205</v>
      </c>
      <c r="J12" s="12">
        <f t="shared" si="2"/>
        <v>1.524</v>
      </c>
      <c r="K12" s="12">
        <f t="shared" si="1"/>
        <v>0.30479999999999996</v>
      </c>
      <c r="L12" s="12">
        <f t="shared" si="4"/>
        <v>-1.8469</v>
      </c>
      <c r="M12" s="12">
        <f t="shared" si="5"/>
        <v>-1.14205</v>
      </c>
      <c r="N12">
        <f t="shared" si="6"/>
        <v>-0.45551597999999993</v>
      </c>
      <c r="Q12" s="12">
        <f t="shared" si="7"/>
        <v>1.1820242140074795</v>
      </c>
    </row>
    <row r="13" spans="2:18" x14ac:dyDescent="0.25">
      <c r="B13" s="7">
        <f t="shared" si="3"/>
        <v>7</v>
      </c>
      <c r="C13" s="7"/>
      <c r="D13" s="7"/>
      <c r="E13" s="7"/>
      <c r="F13" s="7">
        <f>DAM!F13*0.01</f>
        <v>2.1336000000000004</v>
      </c>
      <c r="G13" s="10"/>
      <c r="H13" s="10"/>
      <c r="I13" s="12">
        <f t="shared" si="0"/>
        <v>1.8669</v>
      </c>
      <c r="J13" s="12">
        <f t="shared" si="2"/>
        <v>1.8288</v>
      </c>
      <c r="K13" s="12">
        <f t="shared" si="1"/>
        <v>0.3048000000000004</v>
      </c>
      <c r="L13" s="12">
        <f t="shared" si="4"/>
        <v>-1.14205</v>
      </c>
      <c r="M13" s="12">
        <f t="shared" si="5"/>
        <v>-1.8469</v>
      </c>
      <c r="N13">
        <f t="shared" si="6"/>
        <v>-0.4555159800000006</v>
      </c>
      <c r="Q13" s="12">
        <f t="shared" si="7"/>
        <v>1.8718821143437427</v>
      </c>
    </row>
    <row r="14" spans="2:18" x14ac:dyDescent="0.25">
      <c r="B14" s="7">
        <f t="shared" si="3"/>
        <v>8</v>
      </c>
      <c r="C14" s="7">
        <v>2</v>
      </c>
      <c r="D14" s="7">
        <v>11.5</v>
      </c>
      <c r="E14" s="7"/>
      <c r="F14" s="7">
        <f>DAM!F14*0.01</f>
        <v>2.4384000000000001</v>
      </c>
      <c r="G14" s="10">
        <f>DAM!G14*0.01</f>
        <v>0.90170000000000006</v>
      </c>
      <c r="H14" s="10">
        <f>DAM!H14*0.01</f>
        <v>-0.90170000000000006</v>
      </c>
      <c r="I14" s="12">
        <f t="shared" si="0"/>
        <v>0.96519999999999995</v>
      </c>
      <c r="J14" s="12">
        <f t="shared" si="2"/>
        <v>2.1336000000000004</v>
      </c>
      <c r="K14" s="12">
        <f t="shared" si="1"/>
        <v>0.30479999999999974</v>
      </c>
      <c r="L14" s="12">
        <f t="shared" si="4"/>
        <v>-1.8469</v>
      </c>
      <c r="M14" s="12">
        <f t="shared" si="5"/>
        <v>-0.94519999999999993</v>
      </c>
      <c r="N14">
        <f t="shared" si="6"/>
        <v>-0.42551603999999965</v>
      </c>
      <c r="Q14" s="12">
        <f t="shared" si="7"/>
        <v>0.99312943768674966</v>
      </c>
    </row>
    <row r="15" spans="2:18" x14ac:dyDescent="0.25">
      <c r="B15" s="7">
        <f t="shared" si="3"/>
        <v>9</v>
      </c>
      <c r="C15" s="7"/>
      <c r="D15" s="7"/>
      <c r="E15" s="7"/>
      <c r="F15" s="7">
        <f>DAM!F15*0.01</f>
        <v>2.7431999999999999</v>
      </c>
      <c r="G15" s="10"/>
      <c r="H15" s="10"/>
      <c r="I15" s="12">
        <f t="shared" si="0"/>
        <v>1.8669</v>
      </c>
      <c r="J15" s="12">
        <f t="shared" si="2"/>
        <v>2.4384000000000001</v>
      </c>
      <c r="K15" s="12">
        <f t="shared" si="1"/>
        <v>0.30479999999999974</v>
      </c>
      <c r="L15" s="12">
        <f t="shared" si="4"/>
        <v>-0.94519999999999993</v>
      </c>
      <c r="M15" s="12">
        <f t="shared" si="5"/>
        <v>-1.8469</v>
      </c>
      <c r="N15">
        <f t="shared" si="6"/>
        <v>-0.42551603999999965</v>
      </c>
      <c r="Q15" s="12">
        <f t="shared" si="7"/>
        <v>1.8718821143437425</v>
      </c>
    </row>
    <row r="16" spans="2:18" x14ac:dyDescent="0.25">
      <c r="B16" s="7">
        <f t="shared" si="3"/>
        <v>10</v>
      </c>
      <c r="C16" s="7">
        <v>3</v>
      </c>
      <c r="D16" s="7">
        <v>4.5</v>
      </c>
      <c r="E16" s="7"/>
      <c r="F16" s="7">
        <f>DAM!F16*0.01</f>
        <v>3.048</v>
      </c>
      <c r="G16" s="10">
        <f>DAM!G16*0.01</f>
        <v>1.0287000000000002</v>
      </c>
      <c r="H16" s="10">
        <f>DAM!H16*0.01</f>
        <v>-1.0287000000000002</v>
      </c>
      <c r="I16" s="12">
        <f t="shared" si="0"/>
        <v>0.83819999999999983</v>
      </c>
      <c r="J16" s="12">
        <f t="shared" si="2"/>
        <v>2.7431999999999999</v>
      </c>
      <c r="K16" s="12">
        <f t="shared" si="1"/>
        <v>0.30480000000000018</v>
      </c>
      <c r="L16" s="12">
        <f t="shared" si="4"/>
        <v>-1.8469</v>
      </c>
      <c r="M16" s="12">
        <f t="shared" si="5"/>
        <v>-0.81819999999999982</v>
      </c>
      <c r="N16">
        <f t="shared" si="6"/>
        <v>-0.4061612400000002</v>
      </c>
      <c r="Q16" s="12">
        <f t="shared" si="7"/>
        <v>0.8731290168125212</v>
      </c>
    </row>
    <row r="17" spans="1:17" x14ac:dyDescent="0.25">
      <c r="B17" s="7">
        <f t="shared" si="3"/>
        <v>11</v>
      </c>
      <c r="C17" s="7"/>
      <c r="D17" s="7"/>
      <c r="E17" s="7"/>
      <c r="F17" s="7">
        <f>DAM!F17*0.01</f>
        <v>3.3528000000000002</v>
      </c>
      <c r="G17" s="10"/>
      <c r="H17" s="10"/>
      <c r="I17" s="12">
        <f t="shared" si="0"/>
        <v>1.8669</v>
      </c>
      <c r="J17" s="12">
        <f t="shared" si="2"/>
        <v>3.048</v>
      </c>
      <c r="K17" s="12">
        <f t="shared" si="1"/>
        <v>0.30480000000000018</v>
      </c>
      <c r="L17" s="12">
        <f t="shared" si="4"/>
        <v>-0.81819999999999982</v>
      </c>
      <c r="M17" s="12">
        <f t="shared" si="5"/>
        <v>-1.8469</v>
      </c>
      <c r="N17">
        <f t="shared" si="6"/>
        <v>-0.4061612400000002</v>
      </c>
      <c r="Q17" s="12">
        <f t="shared" si="7"/>
        <v>1.8718821143437425</v>
      </c>
    </row>
    <row r="18" spans="1:17" x14ac:dyDescent="0.25">
      <c r="B18" s="7">
        <f t="shared" si="3"/>
        <v>12</v>
      </c>
      <c r="C18" s="7">
        <v>3</v>
      </c>
      <c r="D18" s="7">
        <v>11.25</v>
      </c>
      <c r="E18" s="7"/>
      <c r="F18" s="7">
        <f>DAM!F18*0.01</f>
        <v>3.6576</v>
      </c>
      <c r="G18" s="10">
        <f>DAM!G18*0.01</f>
        <v>1.2001500000000001</v>
      </c>
      <c r="H18" s="10">
        <f>DAM!H18*0.01</f>
        <v>-1.2001500000000001</v>
      </c>
      <c r="I18" s="12">
        <f t="shared" si="0"/>
        <v>0.66674999999999995</v>
      </c>
      <c r="J18" s="12">
        <f t="shared" si="2"/>
        <v>3.3528000000000002</v>
      </c>
      <c r="K18" s="12">
        <f t="shared" si="1"/>
        <v>0.30479999999999974</v>
      </c>
      <c r="L18" s="12">
        <f t="shared" si="4"/>
        <v>-1.8469</v>
      </c>
      <c r="M18" s="12">
        <f t="shared" si="5"/>
        <v>-0.64674999999999994</v>
      </c>
      <c r="N18">
        <f t="shared" si="6"/>
        <v>-0.38003225999999962</v>
      </c>
      <c r="Q18" s="12">
        <f t="shared" si="7"/>
        <v>0.71497454674974248</v>
      </c>
    </row>
    <row r="19" spans="1:17" x14ac:dyDescent="0.25">
      <c r="B19" s="7">
        <f t="shared" si="3"/>
        <v>13</v>
      </c>
      <c r="C19" s="7"/>
      <c r="D19" s="7"/>
      <c r="E19" s="7"/>
      <c r="F19" s="7">
        <f>DAM!F19*0.01</f>
        <v>3.9624000000000001</v>
      </c>
      <c r="G19" s="10"/>
      <c r="H19" s="10"/>
      <c r="I19" s="12">
        <f t="shared" si="0"/>
        <v>1.8669</v>
      </c>
      <c r="J19" s="12">
        <f t="shared" si="2"/>
        <v>3.6576</v>
      </c>
      <c r="K19" s="12">
        <f t="shared" si="1"/>
        <v>0.30480000000000018</v>
      </c>
      <c r="L19" s="12">
        <f t="shared" si="4"/>
        <v>-0.64674999999999994</v>
      </c>
      <c r="M19" s="12">
        <f t="shared" si="5"/>
        <v>-1.8469</v>
      </c>
      <c r="N19">
        <f t="shared" si="6"/>
        <v>-0.38003226000000018</v>
      </c>
      <c r="Q19" s="12">
        <f t="shared" si="7"/>
        <v>1.8718821143437425</v>
      </c>
    </row>
    <row r="20" spans="1:17" x14ac:dyDescent="0.25">
      <c r="B20" s="7">
        <f t="shared" si="3"/>
        <v>14</v>
      </c>
      <c r="C20" s="7">
        <v>4</v>
      </c>
      <c r="D20" s="7">
        <v>5.25</v>
      </c>
      <c r="E20" s="7"/>
      <c r="F20" s="7">
        <f>DAM!F20*0.01</f>
        <v>4.2672000000000008</v>
      </c>
      <c r="G20" s="10">
        <f>DAM!G20*0.01</f>
        <v>1.3525499999999999</v>
      </c>
      <c r="H20" s="10">
        <f>DAM!H20*0.01</f>
        <v>-1.3525499999999999</v>
      </c>
      <c r="I20" s="12">
        <f t="shared" si="0"/>
        <v>0.51435000000000008</v>
      </c>
      <c r="J20" s="12">
        <f t="shared" si="2"/>
        <v>3.9624000000000001</v>
      </c>
      <c r="K20" s="12">
        <f t="shared" si="1"/>
        <v>0.30480000000000063</v>
      </c>
      <c r="L20" s="12">
        <f t="shared" si="4"/>
        <v>-1.8469</v>
      </c>
      <c r="M20" s="12">
        <f t="shared" si="5"/>
        <v>-0.49435000000000007</v>
      </c>
      <c r="N20">
        <f t="shared" si="6"/>
        <v>-0.35680650000000075</v>
      </c>
      <c r="Q20" s="12">
        <f t="shared" si="7"/>
        <v>0.58076239762918569</v>
      </c>
    </row>
    <row r="21" spans="1:17" x14ac:dyDescent="0.25">
      <c r="B21" s="7">
        <f t="shared" si="3"/>
        <v>15</v>
      </c>
      <c r="C21" s="7">
        <v>4</v>
      </c>
      <c r="D21" s="7">
        <v>7.5</v>
      </c>
      <c r="E21" s="7"/>
      <c r="F21" s="7">
        <f>DAM!F21*0.01</f>
        <v>4.5720000000000001</v>
      </c>
      <c r="G21" s="10">
        <f>DAM!G21*0.01</f>
        <v>1.4097</v>
      </c>
      <c r="H21" s="10">
        <f>DAM!H21*0.01</f>
        <v>-1.4097</v>
      </c>
      <c r="I21" s="12">
        <f t="shared" si="0"/>
        <v>0.45720000000000005</v>
      </c>
      <c r="J21" s="12">
        <f t="shared" si="2"/>
        <v>4.2672000000000008</v>
      </c>
      <c r="K21" s="12">
        <f t="shared" si="1"/>
        <v>0.30479999999999929</v>
      </c>
      <c r="L21" s="12">
        <f t="shared" si="4"/>
        <v>-0.49435000000000007</v>
      </c>
      <c r="M21" s="12">
        <f t="shared" si="5"/>
        <v>-0.43720000000000003</v>
      </c>
      <c r="N21">
        <f t="shared" si="6"/>
        <v>-0.14196821999999967</v>
      </c>
      <c r="Q21" s="12">
        <f t="shared" si="7"/>
        <v>0.53296048634021609</v>
      </c>
    </row>
    <row r="22" spans="1:17" x14ac:dyDescent="0.25">
      <c r="B22" s="7">
        <f t="shared" si="3"/>
        <v>16</v>
      </c>
      <c r="C22" s="7">
        <v>6</v>
      </c>
      <c r="D22" s="7">
        <v>1.25</v>
      </c>
      <c r="E22" s="7"/>
      <c r="F22" s="7">
        <f>F21</f>
        <v>4.5720000000000001</v>
      </c>
      <c r="G22" s="10">
        <f>DAM!G22*0.01</f>
        <v>1.8605500000000001</v>
      </c>
      <c r="H22" s="10">
        <f>DAM!H22*0.01</f>
        <v>-1.8605500000000001</v>
      </c>
      <c r="I22" s="12">
        <f t="shared" si="0"/>
        <v>6.3499999999998558E-3</v>
      </c>
      <c r="J22" s="12">
        <f t="shared" si="2"/>
        <v>4.5720000000000001</v>
      </c>
      <c r="K22" s="12">
        <f t="shared" si="1"/>
        <v>0</v>
      </c>
      <c r="L22" s="12">
        <f t="shared" si="4"/>
        <v>-0.43720000000000003</v>
      </c>
      <c r="M22" s="12">
        <f t="shared" si="5"/>
        <v>1.3650000000000145E-2</v>
      </c>
      <c r="N22">
        <f t="shared" si="6"/>
        <v>0</v>
      </c>
      <c r="Q22" s="12">
        <f t="shared" si="7"/>
        <v>1.3650000000000145E-2</v>
      </c>
    </row>
    <row r="23" spans="1:17" x14ac:dyDescent="0.25">
      <c r="B23" s="7">
        <f t="shared" si="3"/>
        <v>17</v>
      </c>
      <c r="C23" s="7"/>
      <c r="D23" s="7"/>
      <c r="E23" s="7"/>
      <c r="F23" s="7">
        <f>DAM!F23*0.01</f>
        <v>5.1815999999999995</v>
      </c>
      <c r="G23" s="10"/>
      <c r="H23" s="10"/>
      <c r="I23" s="12">
        <f t="shared" si="0"/>
        <v>1.8669</v>
      </c>
      <c r="J23" s="12">
        <f t="shared" si="2"/>
        <v>4.5720000000000001</v>
      </c>
      <c r="K23" s="12">
        <f t="shared" si="1"/>
        <v>0.60959999999999948</v>
      </c>
      <c r="L23" s="12">
        <f t="shared" si="4"/>
        <v>1.3650000000000145E-2</v>
      </c>
      <c r="M23" s="12">
        <f t="shared" si="5"/>
        <v>-1.8469</v>
      </c>
      <c r="N23">
        <f t="shared" si="6"/>
        <v>-0.55877459999999946</v>
      </c>
      <c r="Q23" s="12">
        <f t="shared" si="7"/>
        <v>1.944904051617971</v>
      </c>
    </row>
    <row r="24" spans="1:17" x14ac:dyDescent="0.25">
      <c r="A24" t="s">
        <v>9</v>
      </c>
      <c r="B24" s="7">
        <f t="shared" si="3"/>
        <v>18</v>
      </c>
      <c r="C24" s="7">
        <v>6</v>
      </c>
      <c r="D24" s="7">
        <v>1.25</v>
      </c>
      <c r="E24" s="7"/>
      <c r="F24" s="7">
        <f>DAM!F24*0.01</f>
        <v>5.4863999999999997</v>
      </c>
      <c r="G24" s="10">
        <f>DAM!G24*0.01</f>
        <v>1.8605500000000001</v>
      </c>
      <c r="H24" s="10">
        <f>DAM!H24*0.01</f>
        <v>-1.8605500000000001</v>
      </c>
      <c r="I24" s="12">
        <f t="shared" si="0"/>
        <v>6.3499999999998558E-3</v>
      </c>
      <c r="J24" s="12">
        <f t="shared" si="2"/>
        <v>5.1815999999999995</v>
      </c>
      <c r="K24" s="12">
        <f t="shared" si="1"/>
        <v>0.30480000000000018</v>
      </c>
      <c r="L24" s="12">
        <f t="shared" si="4"/>
        <v>-1.8469</v>
      </c>
      <c r="M24" s="12">
        <f t="shared" si="5"/>
        <v>1.3650000000000145E-2</v>
      </c>
      <c r="N24">
        <f t="shared" si="6"/>
        <v>-0.27938730000000012</v>
      </c>
      <c r="Q24" s="12">
        <f t="shared" si="7"/>
        <v>0.30510549405082849</v>
      </c>
    </row>
    <row r="25" spans="1:17" x14ac:dyDescent="0.25">
      <c r="B25" s="7">
        <f t="shared" si="3"/>
        <v>19</v>
      </c>
      <c r="C25" s="7"/>
      <c r="D25" s="7"/>
      <c r="E25" s="7"/>
      <c r="F25" s="7">
        <f>DAM!F25*0.01</f>
        <v>5.7911999999999999</v>
      </c>
      <c r="G25" s="10"/>
      <c r="H25" s="10"/>
      <c r="I25" s="12">
        <f t="shared" si="0"/>
        <v>1.8669</v>
      </c>
      <c r="J25" s="12">
        <f t="shared" si="2"/>
        <v>5.4863999999999997</v>
      </c>
      <c r="K25" s="12">
        <f t="shared" si="1"/>
        <v>0.30480000000000018</v>
      </c>
      <c r="L25" s="12">
        <f t="shared" si="4"/>
        <v>1.3650000000000145E-2</v>
      </c>
      <c r="M25" s="12">
        <f t="shared" si="5"/>
        <v>-1.8469</v>
      </c>
      <c r="N25">
        <f t="shared" si="6"/>
        <v>-0.27938730000000012</v>
      </c>
      <c r="Q25" s="12">
        <f t="shared" si="7"/>
        <v>1.8718821143437425</v>
      </c>
    </row>
    <row r="26" spans="1:17" x14ac:dyDescent="0.25">
      <c r="A26" t="s">
        <v>10</v>
      </c>
      <c r="B26" s="7">
        <f t="shared" si="3"/>
        <v>20</v>
      </c>
      <c r="C26" s="7">
        <v>6</v>
      </c>
      <c r="D26" s="7">
        <v>1.5</v>
      </c>
      <c r="E26" s="7"/>
      <c r="F26" s="7">
        <f>DAM!F26*0.01</f>
        <v>6.0960000000000001</v>
      </c>
      <c r="G26" s="10">
        <f>DAM!G26*0.01</f>
        <v>1.8669</v>
      </c>
      <c r="H26" s="10">
        <f>DAM!H26*0.01</f>
        <v>-1.8669</v>
      </c>
      <c r="I26" s="12">
        <f t="shared" si="0"/>
        <v>0</v>
      </c>
      <c r="J26" s="12">
        <f t="shared" si="2"/>
        <v>5.7911999999999999</v>
      </c>
      <c r="K26" s="12">
        <f t="shared" si="1"/>
        <v>0.30480000000000018</v>
      </c>
      <c r="L26" s="12">
        <f t="shared" si="4"/>
        <v>-1.8469</v>
      </c>
      <c r="M26" s="12">
        <f t="shared" si="5"/>
        <v>0.02</v>
      </c>
      <c r="N26">
        <f t="shared" si="6"/>
        <v>-0.27841956000000018</v>
      </c>
      <c r="Q26" s="12">
        <f t="shared" si="7"/>
        <v>0.30545546320208466</v>
      </c>
    </row>
    <row r="27" spans="1:17" x14ac:dyDescent="0.25">
      <c r="B27" s="7">
        <f t="shared" si="3"/>
        <v>21</v>
      </c>
      <c r="C27" s="7"/>
      <c r="D27" s="7"/>
      <c r="E27" s="7"/>
      <c r="F27" s="7">
        <f>DAM!F27*0.01</f>
        <v>6.4008000000000003</v>
      </c>
      <c r="G27" s="10"/>
      <c r="H27" s="10"/>
      <c r="I27" s="12">
        <f t="shared" si="0"/>
        <v>1.8669</v>
      </c>
      <c r="J27" s="12">
        <f t="shared" si="2"/>
        <v>6.0960000000000001</v>
      </c>
      <c r="K27" s="12">
        <f t="shared" si="1"/>
        <v>0.30480000000000018</v>
      </c>
      <c r="L27" s="12">
        <f t="shared" si="4"/>
        <v>0.02</v>
      </c>
      <c r="M27" s="12">
        <f t="shared" si="5"/>
        <v>-1.8469</v>
      </c>
      <c r="N27">
        <f t="shared" si="6"/>
        <v>-0.27841956000000018</v>
      </c>
      <c r="Q27" s="12">
        <f t="shared" si="7"/>
        <v>1.8718821143437425</v>
      </c>
    </row>
    <row r="28" spans="1:17" x14ac:dyDescent="0.25">
      <c r="B28" s="7">
        <f t="shared" si="3"/>
        <v>22</v>
      </c>
      <c r="C28" s="7">
        <v>6</v>
      </c>
      <c r="D28" s="7">
        <v>1.5</v>
      </c>
      <c r="E28" s="7"/>
      <c r="F28" s="7">
        <f>DAM!F28*0.01</f>
        <v>6.7056000000000004</v>
      </c>
      <c r="G28" s="10">
        <f>DAM!G28*0.01</f>
        <v>1.8669</v>
      </c>
      <c r="H28" s="10">
        <f>DAM!H28*0.01</f>
        <v>-1.8669</v>
      </c>
      <c r="I28" s="12">
        <f t="shared" si="0"/>
        <v>0</v>
      </c>
      <c r="J28" s="12">
        <f t="shared" si="2"/>
        <v>6.4008000000000003</v>
      </c>
      <c r="K28" s="12">
        <f t="shared" si="1"/>
        <v>0.30480000000000018</v>
      </c>
      <c r="L28" s="12">
        <f t="shared" si="4"/>
        <v>-1.8469</v>
      </c>
      <c r="M28" s="12">
        <f t="shared" si="5"/>
        <v>0.02</v>
      </c>
      <c r="N28">
        <f t="shared" si="6"/>
        <v>-0.27841956000000018</v>
      </c>
      <c r="Q28" s="12">
        <f t="shared" si="7"/>
        <v>0.30545546320208466</v>
      </c>
    </row>
    <row r="29" spans="1:17" x14ac:dyDescent="0.25">
      <c r="B29" s="7">
        <f t="shared" si="3"/>
        <v>23</v>
      </c>
      <c r="C29" s="7"/>
      <c r="D29" s="7"/>
      <c r="E29" s="7"/>
      <c r="F29" s="7">
        <f>DAM!F29*0.01</f>
        <v>7.0103999999999997</v>
      </c>
      <c r="G29" s="10"/>
      <c r="H29" s="10"/>
      <c r="I29" s="12">
        <f t="shared" si="0"/>
        <v>1.8669</v>
      </c>
      <c r="J29" s="12">
        <f t="shared" si="2"/>
        <v>6.7056000000000004</v>
      </c>
      <c r="K29" s="12">
        <f t="shared" si="1"/>
        <v>0.30479999999999929</v>
      </c>
      <c r="L29" s="12">
        <f t="shared" si="4"/>
        <v>0.02</v>
      </c>
      <c r="M29" s="12">
        <f t="shared" si="5"/>
        <v>-1.8469</v>
      </c>
      <c r="N29">
        <f t="shared" si="6"/>
        <v>-0.27841955999999934</v>
      </c>
      <c r="Q29" s="12">
        <f t="shared" si="7"/>
        <v>1.8718821143437423</v>
      </c>
    </row>
    <row r="30" spans="1:17" x14ac:dyDescent="0.25">
      <c r="B30" s="7">
        <f t="shared" si="3"/>
        <v>24</v>
      </c>
      <c r="C30" s="7">
        <v>6</v>
      </c>
      <c r="D30" s="7">
        <v>1.25</v>
      </c>
      <c r="E30" s="7"/>
      <c r="F30" s="7">
        <f>F31</f>
        <v>7.62</v>
      </c>
      <c r="G30" s="10">
        <f>DAM!G30*0.01</f>
        <v>1.8605500000000001</v>
      </c>
      <c r="H30" s="10">
        <f>DAM!H30*0.01</f>
        <v>-1.8605500000000001</v>
      </c>
      <c r="I30" s="12">
        <f t="shared" si="0"/>
        <v>6.3499999999998558E-3</v>
      </c>
      <c r="J30" s="12">
        <f t="shared" si="2"/>
        <v>7.0103999999999997</v>
      </c>
      <c r="K30" s="12">
        <f t="shared" si="1"/>
        <v>0.60960000000000036</v>
      </c>
      <c r="L30" s="12">
        <f t="shared" si="4"/>
        <v>-1.8469</v>
      </c>
      <c r="M30" s="12">
        <f t="shared" si="5"/>
        <v>1.3650000000000145E-2</v>
      </c>
      <c r="N30">
        <f t="shared" si="6"/>
        <v>-0.55877460000000023</v>
      </c>
      <c r="Q30" s="12">
        <f t="shared" si="7"/>
        <v>0.60975280442159552</v>
      </c>
    </row>
    <row r="31" spans="1:17" x14ac:dyDescent="0.25">
      <c r="B31" s="7">
        <f t="shared" si="3"/>
        <v>25</v>
      </c>
      <c r="C31" s="7">
        <v>4</v>
      </c>
      <c r="D31" s="7">
        <v>8</v>
      </c>
      <c r="E31" s="7"/>
      <c r="F31" s="7">
        <f>DAM!F31*0.01</f>
        <v>7.62</v>
      </c>
      <c r="G31" s="10">
        <f>DAM!G31*0.01</f>
        <v>1.4224000000000001</v>
      </c>
      <c r="H31" s="10">
        <f>DAM!H31*0.01</f>
        <v>-1.4224000000000001</v>
      </c>
      <c r="I31" s="12">
        <f t="shared" si="0"/>
        <v>0.4444999999999999</v>
      </c>
      <c r="J31" s="12">
        <f t="shared" si="2"/>
        <v>7.62</v>
      </c>
      <c r="K31" s="12">
        <f t="shared" si="1"/>
        <v>0</v>
      </c>
      <c r="L31" s="12">
        <f t="shared" si="4"/>
        <v>1.3650000000000145E-2</v>
      </c>
      <c r="M31" s="12">
        <f t="shared" si="5"/>
        <v>-0.42449999999999988</v>
      </c>
      <c r="N31">
        <f t="shared" si="6"/>
        <v>0</v>
      </c>
      <c r="Q31" s="12">
        <f t="shared" si="7"/>
        <v>0.42449999999999988</v>
      </c>
    </row>
    <row r="32" spans="1:17" x14ac:dyDescent="0.25">
      <c r="B32" s="7">
        <f t="shared" si="3"/>
        <v>26</v>
      </c>
      <c r="C32" s="7">
        <v>4</v>
      </c>
      <c r="D32" s="7">
        <v>4.5</v>
      </c>
      <c r="E32" s="7"/>
      <c r="F32" s="7">
        <f>DAM!F32*0.01</f>
        <v>7.9248000000000003</v>
      </c>
      <c r="G32" s="10">
        <f>DAM!G32*0.01</f>
        <v>1.3334999999999999</v>
      </c>
      <c r="H32" s="10">
        <f>DAM!H32*0.01</f>
        <v>-1.3334999999999999</v>
      </c>
      <c r="I32" s="12">
        <f t="shared" si="0"/>
        <v>0.5334000000000001</v>
      </c>
      <c r="J32" s="12">
        <f t="shared" si="2"/>
        <v>7.62</v>
      </c>
      <c r="K32" s="12">
        <f t="shared" si="1"/>
        <v>0.30480000000000018</v>
      </c>
      <c r="L32" s="12">
        <f t="shared" si="4"/>
        <v>-0.42449999999999988</v>
      </c>
      <c r="M32" s="12">
        <f t="shared" si="5"/>
        <v>-0.51340000000000008</v>
      </c>
      <c r="N32">
        <f t="shared" si="6"/>
        <v>-0.14293596000000008</v>
      </c>
      <c r="Q32" s="12">
        <f t="shared" si="7"/>
        <v>0.59706163835905601</v>
      </c>
    </row>
    <row r="33" spans="2:17" x14ac:dyDescent="0.25">
      <c r="B33" s="7">
        <f t="shared" si="3"/>
        <v>27</v>
      </c>
      <c r="C33" s="7">
        <v>4</v>
      </c>
      <c r="D33" s="7">
        <v>2</v>
      </c>
      <c r="E33" s="7"/>
      <c r="F33" s="7">
        <f>DAM!F33*0.01</f>
        <v>8.2296000000000014</v>
      </c>
      <c r="G33" s="10">
        <f>DAM!G33*0.01</f>
        <v>1.27</v>
      </c>
      <c r="H33" s="10">
        <f>DAM!H33*0.01</f>
        <v>-1.27</v>
      </c>
      <c r="I33" s="12">
        <f t="shared" si="0"/>
        <v>0.59689999999999999</v>
      </c>
      <c r="J33" s="12">
        <f t="shared" si="2"/>
        <v>7.9248000000000003</v>
      </c>
      <c r="K33" s="12">
        <f t="shared" si="1"/>
        <v>0.30480000000000107</v>
      </c>
      <c r="L33" s="12">
        <f t="shared" si="4"/>
        <v>-0.51340000000000008</v>
      </c>
      <c r="M33" s="12">
        <f t="shared" si="5"/>
        <v>-0.57689999999999997</v>
      </c>
      <c r="N33">
        <f t="shared" si="6"/>
        <v>-0.1661617200000006</v>
      </c>
      <c r="Q33" s="12">
        <f t="shared" si="7"/>
        <v>0.65246965446678107</v>
      </c>
    </row>
    <row r="34" spans="2:17" x14ac:dyDescent="0.25">
      <c r="B34" s="7">
        <f t="shared" si="3"/>
        <v>28</v>
      </c>
      <c r="C34" s="7">
        <v>3</v>
      </c>
      <c r="D34" s="7">
        <v>10</v>
      </c>
      <c r="E34" s="7"/>
      <c r="F34" s="7">
        <f>DAM!F34*0.01</f>
        <v>8.5344000000000015</v>
      </c>
      <c r="G34" s="10">
        <f>DAM!G34*0.01</f>
        <v>1.1684000000000001</v>
      </c>
      <c r="H34" s="10">
        <f>DAM!H34*0.01</f>
        <v>-1.1684000000000001</v>
      </c>
      <c r="I34" s="12">
        <f t="shared" si="0"/>
        <v>0.6984999999999999</v>
      </c>
      <c r="J34" s="12">
        <f t="shared" si="2"/>
        <v>8.2296000000000014</v>
      </c>
      <c r="K34" s="12">
        <f t="shared" si="1"/>
        <v>0.30480000000000018</v>
      </c>
      <c r="L34" s="12">
        <f t="shared" si="4"/>
        <v>-0.57689999999999997</v>
      </c>
      <c r="M34" s="12">
        <f t="shared" si="5"/>
        <v>-0.67849999999999988</v>
      </c>
      <c r="N34">
        <f t="shared" si="6"/>
        <v>-0.1913229600000001</v>
      </c>
      <c r="Q34" s="12">
        <f t="shared" si="7"/>
        <v>0.74381804898778847</v>
      </c>
    </row>
    <row r="35" spans="2:17" x14ac:dyDescent="0.25">
      <c r="B35" s="7">
        <f t="shared" si="3"/>
        <v>29</v>
      </c>
      <c r="C35" s="7">
        <v>3</v>
      </c>
      <c r="D35" s="7">
        <v>4</v>
      </c>
      <c r="E35" s="7"/>
      <c r="F35" s="7">
        <f>DAM!F35*0.01</f>
        <v>8.8391999999999999</v>
      </c>
      <c r="G35" s="10">
        <f>DAM!G35*0.01</f>
        <v>1.016</v>
      </c>
      <c r="H35" s="10">
        <f>DAM!H35*0.01</f>
        <v>-1.016</v>
      </c>
      <c r="I35" s="12">
        <f t="shared" si="0"/>
        <v>0.85089999999999999</v>
      </c>
      <c r="J35" s="12">
        <f t="shared" si="2"/>
        <v>8.5344000000000015</v>
      </c>
      <c r="K35" s="12">
        <f t="shared" si="1"/>
        <v>0.30479999999999841</v>
      </c>
      <c r="L35" s="12">
        <f t="shared" si="4"/>
        <v>-0.67849999999999988</v>
      </c>
      <c r="M35" s="12">
        <f t="shared" si="5"/>
        <v>-0.83089999999999997</v>
      </c>
      <c r="N35">
        <f t="shared" si="6"/>
        <v>-0.23003255999999878</v>
      </c>
      <c r="Q35" s="12">
        <f t="shared" si="7"/>
        <v>0.88504115723507404</v>
      </c>
    </row>
    <row r="36" spans="2:17" x14ac:dyDescent="0.25">
      <c r="B36" s="7">
        <f t="shared" si="3"/>
        <v>30</v>
      </c>
      <c r="C36" s="7">
        <v>3</v>
      </c>
      <c r="D36" s="7">
        <v>3.25</v>
      </c>
      <c r="E36" s="7"/>
      <c r="F36" s="7">
        <f>DAM!F36*0.01</f>
        <v>9.1440000000000001</v>
      </c>
      <c r="G36" s="10">
        <f>DAM!G36*0.01</f>
        <v>0.99695000000000011</v>
      </c>
      <c r="H36" s="10">
        <f>DAM!H36*0.01</f>
        <v>-0.99695000000000011</v>
      </c>
      <c r="I36" s="12">
        <f t="shared" si="0"/>
        <v>0.86994999999999989</v>
      </c>
      <c r="J36" s="12">
        <f t="shared" si="2"/>
        <v>8.8391999999999999</v>
      </c>
      <c r="K36" s="12">
        <f t="shared" si="1"/>
        <v>0.30480000000000018</v>
      </c>
      <c r="L36" s="12">
        <f t="shared" si="4"/>
        <v>-0.83089999999999997</v>
      </c>
      <c r="M36" s="12">
        <f t="shared" si="5"/>
        <v>-0.84994999999999987</v>
      </c>
      <c r="N36">
        <f t="shared" si="6"/>
        <v>-0.25616154000000013</v>
      </c>
      <c r="Q36" s="12">
        <f t="shared" si="7"/>
        <v>0.90294963453118471</v>
      </c>
    </row>
    <row r="37" spans="2:17" x14ac:dyDescent="0.25">
      <c r="B37" s="7">
        <f>B36+1</f>
        <v>31</v>
      </c>
      <c r="C37" s="7">
        <v>3</v>
      </c>
      <c r="D37" s="7">
        <v>1.5</v>
      </c>
      <c r="E37" s="7"/>
      <c r="F37" s="7">
        <f>DAM!F37*0.01</f>
        <v>9.4488000000000003</v>
      </c>
      <c r="G37" s="10">
        <f>DAM!G37*0.01</f>
        <v>0.95250000000000001</v>
      </c>
      <c r="H37" s="10">
        <f>DAM!H37*0.01</f>
        <v>-0.95250000000000001</v>
      </c>
      <c r="I37" s="12">
        <f t="shared" si="0"/>
        <v>0.91439999999999999</v>
      </c>
      <c r="J37" s="12">
        <f t="shared" si="2"/>
        <v>9.1440000000000001</v>
      </c>
      <c r="K37" s="12">
        <f t="shared" si="1"/>
        <v>0.30480000000000018</v>
      </c>
      <c r="L37" s="12">
        <f t="shared" si="4"/>
        <v>-0.84994999999999987</v>
      </c>
      <c r="M37" s="12">
        <f t="shared" si="5"/>
        <v>-0.89439999999999997</v>
      </c>
      <c r="N37">
        <f t="shared" si="6"/>
        <v>-0.26583894000000013</v>
      </c>
      <c r="Q37" s="12">
        <f t="shared" si="7"/>
        <v>0.94490973113837717</v>
      </c>
    </row>
    <row r="38" spans="2:17" x14ac:dyDescent="0.25">
      <c r="B38" s="7">
        <f t="shared" si="3"/>
        <v>32</v>
      </c>
      <c r="C38" s="7">
        <v>2</v>
      </c>
      <c r="D38" s="7">
        <v>9.75</v>
      </c>
      <c r="E38" s="7"/>
      <c r="F38" s="7">
        <f>DAM!F38*0.01</f>
        <v>9.7536000000000005</v>
      </c>
      <c r="G38" s="10">
        <f>DAM!G38*0.01</f>
        <v>0.85724999999999996</v>
      </c>
      <c r="H38" s="10">
        <f>DAM!H38*0.01</f>
        <v>-0.85724999999999996</v>
      </c>
      <c r="I38" s="12">
        <f t="shared" si="0"/>
        <v>1.0096500000000002</v>
      </c>
      <c r="J38" s="12">
        <f t="shared" si="2"/>
        <v>9.4488000000000003</v>
      </c>
      <c r="K38" s="12">
        <f t="shared" si="1"/>
        <v>0.30480000000000018</v>
      </c>
      <c r="L38" s="12">
        <f t="shared" si="4"/>
        <v>-0.89439999999999997</v>
      </c>
      <c r="M38" s="12">
        <f t="shared" si="5"/>
        <v>-0.98965000000000014</v>
      </c>
      <c r="N38">
        <f t="shared" si="6"/>
        <v>-0.28712922000000018</v>
      </c>
      <c r="Q38" s="12">
        <f t="shared" si="7"/>
        <v>1.035524100395544</v>
      </c>
    </row>
    <row r="39" spans="2:17" x14ac:dyDescent="0.25">
      <c r="B39" s="7">
        <f t="shared" si="3"/>
        <v>33</v>
      </c>
      <c r="C39" s="7">
        <v>2</v>
      </c>
      <c r="D39" s="7">
        <v>8.5</v>
      </c>
      <c r="E39" s="7"/>
      <c r="F39" s="7">
        <f>DAM!F39*0.01</f>
        <v>10.058400000000001</v>
      </c>
      <c r="G39" s="10">
        <f>DAM!G39*0.01</f>
        <v>0.82550000000000001</v>
      </c>
      <c r="H39" s="10">
        <f>DAM!H39*0.01</f>
        <v>-0.82550000000000001</v>
      </c>
      <c r="I39" s="12">
        <f t="shared" si="0"/>
        <v>1.0413999999999999</v>
      </c>
      <c r="J39" s="12">
        <f t="shared" si="2"/>
        <v>9.7536000000000005</v>
      </c>
      <c r="K39" s="12">
        <f t="shared" si="1"/>
        <v>0.30480000000000018</v>
      </c>
      <c r="L39" s="12">
        <f t="shared" si="4"/>
        <v>-0.98965000000000014</v>
      </c>
      <c r="M39" s="12">
        <f t="shared" si="5"/>
        <v>-1.0213999999999999</v>
      </c>
      <c r="N39">
        <f t="shared" si="6"/>
        <v>-0.30648402000000019</v>
      </c>
      <c r="Q39" s="12">
        <f t="shared" si="7"/>
        <v>1.0659085326612223</v>
      </c>
    </row>
    <row r="40" spans="2:17" x14ac:dyDescent="0.25">
      <c r="B40">
        <v>33</v>
      </c>
      <c r="F40" s="7">
        <f>DAM!F40*0.01</f>
        <v>10.058400000000001</v>
      </c>
      <c r="G40" s="10">
        <f>DAM!G40*0.01</f>
        <v>0</v>
      </c>
      <c r="H40" s="10">
        <f>DAM!H40*0.01</f>
        <v>0</v>
      </c>
    </row>
  </sheetData>
  <conditionalFormatting sqref="L7:M3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LBJ</vt:lpstr>
      <vt:lpstr>LBJ_m</vt:lpstr>
      <vt:lpstr>R2</vt:lpstr>
      <vt:lpstr>R2_m</vt:lpstr>
      <vt:lpstr>DAM</vt:lpstr>
      <vt:lpstr>DAM_m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2014-10-26T02:43:09Z</dcterms:created>
  <dcterms:modified xsi:type="dcterms:W3CDTF">2014-10-30T02:57:44Z</dcterms:modified>
</cp:coreProperties>
</file>