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1" l="1"/>
  <c r="O39" i="1"/>
  <c r="X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7" i="1"/>
  <c r="E37" i="1"/>
  <c r="F36" i="1"/>
  <c r="E36" i="1"/>
  <c r="F35" i="1"/>
  <c r="E35" i="1"/>
  <c r="F34" i="1"/>
  <c r="E34" i="1"/>
  <c r="F33" i="1"/>
  <c r="E33" i="1"/>
  <c r="F32" i="1"/>
  <c r="E32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4" i="1"/>
  <c r="F14" i="1"/>
  <c r="E15" i="1"/>
  <c r="F15" i="1"/>
  <c r="E16" i="1"/>
  <c r="F16" i="1"/>
  <c r="E17" i="1"/>
  <c r="F17" i="1"/>
  <c r="E18" i="1"/>
  <c r="F18" i="1"/>
  <c r="E19" i="1"/>
  <c r="F19" i="1"/>
  <c r="F4" i="1"/>
  <c r="E4" i="1"/>
  <c r="O32" i="1" l="1"/>
  <c r="O21" i="1"/>
  <c r="M5" i="1"/>
  <c r="O4" i="1"/>
  <c r="L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4" i="1"/>
  <c r="M14" i="1"/>
  <c r="L15" i="1"/>
  <c r="M15" i="1"/>
  <c r="L16" i="1"/>
  <c r="M16" i="1"/>
  <c r="L17" i="1"/>
  <c r="M17" i="1"/>
  <c r="L18" i="1"/>
  <c r="M18" i="1"/>
  <c r="L19" i="1"/>
  <c r="M19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2" i="1"/>
  <c r="M32" i="1"/>
  <c r="L33" i="1"/>
  <c r="M33" i="1"/>
  <c r="L34" i="1"/>
  <c r="M34" i="1"/>
  <c r="L35" i="1"/>
  <c r="M35" i="1"/>
  <c r="L36" i="1"/>
  <c r="M36" i="1"/>
  <c r="L37" i="1"/>
  <c r="M37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M4" i="1"/>
  <c r="L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4" i="1"/>
  <c r="K14" i="1"/>
  <c r="J15" i="1"/>
  <c r="K15" i="1"/>
  <c r="J16" i="1"/>
  <c r="K16" i="1"/>
  <c r="J17" i="1"/>
  <c r="K17" i="1"/>
  <c r="J18" i="1"/>
  <c r="K18" i="1"/>
  <c r="J19" i="1"/>
  <c r="K19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2" i="1"/>
  <c r="K32" i="1"/>
  <c r="J33" i="1"/>
  <c r="K33" i="1"/>
  <c r="J34" i="1"/>
  <c r="K34" i="1"/>
  <c r="J35" i="1"/>
  <c r="K35" i="1"/>
  <c r="J36" i="1"/>
  <c r="K36" i="1"/>
  <c r="J37" i="1"/>
  <c r="K37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K4" i="1"/>
  <c r="J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4" i="1"/>
</calcChain>
</file>

<file path=xl/sharedStrings.xml><?xml version="1.0" encoding="utf-8"?>
<sst xmlns="http://schemas.openxmlformats.org/spreadsheetml/2006/main" count="77" uniqueCount="28">
  <si>
    <t>Qmax cfs</t>
  </si>
  <si>
    <t>SSY tons</t>
  </si>
  <si>
    <t>A sq mi</t>
  </si>
  <si>
    <t>Site 1-15mile creek</t>
  </si>
  <si>
    <t>Site 2-Dugout Creek</t>
  </si>
  <si>
    <t>Site 3-Dead Horse Creek</t>
  </si>
  <si>
    <t>Site 4-Coal Creek</t>
  </si>
  <si>
    <t>Site 5-Belle Fourche</t>
  </si>
  <si>
    <t>NOT USED</t>
  </si>
  <si>
    <t>A km2</t>
  </si>
  <si>
    <t>Qmax m3</t>
  </si>
  <si>
    <t>Qmax m3/km2</t>
  </si>
  <si>
    <t>SSY Mg</t>
  </si>
  <si>
    <t>SSY MG/km2</t>
  </si>
  <si>
    <t>log Qmax</t>
  </si>
  <si>
    <t>log SSY</t>
  </si>
  <si>
    <t>slope</t>
  </si>
  <si>
    <t>intercept</t>
  </si>
  <si>
    <t>Rankl 2004 RAW DATA</t>
  </si>
  <si>
    <t>English to Metric Conversion</t>
  </si>
  <si>
    <t>Normalize by Watershed Area</t>
  </si>
  <si>
    <t>log-transform</t>
  </si>
  <si>
    <t>log Qmax cfs</t>
  </si>
  <si>
    <t>log SSY tons</t>
  </si>
  <si>
    <t>SI intercept=10^linear_intercept</t>
  </si>
  <si>
    <t>SI slope</t>
  </si>
  <si>
    <t>Eng slope</t>
  </si>
  <si>
    <t>Eng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</si>
</sst>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3" fontId="0" fillId="0" borderId="0" xfId="0" applyNumberFormat="1" applyBorder="1"/>
    <xf numFmtId="0" fontId="0" fillId="0" borderId="5" xfId="0" applyBorder="1"/>
    <xf numFmtId="164" fontId="0" fillId="0" borderId="0" xfId="0" applyNumberFormat="1" applyBorder="1"/>
    <xf numFmtId="165" fontId="0" fillId="0" borderId="1" xfId="0" applyNumberFormat="1" applyBorder="1"/>
    <xf numFmtId="0" fontId="0" fillId="0" borderId="2" xfId="0" applyBorder="1"/>
    <xf numFmtId="165" fontId="0" fillId="0" borderId="4" xfId="0" applyNumberFormat="1" applyBorder="1"/>
    <xf numFmtId="2" fontId="0" fillId="0" borderId="0" xfId="0" applyNumberFormat="1" applyBorder="1"/>
    <xf numFmtId="165" fontId="0" fillId="0" borderId="5" xfId="0" applyNumberFormat="1" applyBorder="1"/>
    <xf numFmtId="0" fontId="0" fillId="0" borderId="0" xfId="0" applyBorder="1"/>
    <xf numFmtId="166" fontId="0" fillId="0" borderId="4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units, normalized by watershed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128179432116441E-2"/>
                  <c:y val="-0.13913081306825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(Sheet1!$L$4:$L$12,Sheet1!$L$14:$L$19)</c:f>
              <c:numCache>
                <c:formatCode>0.00</c:formatCode>
                <c:ptCount val="15"/>
                <c:pt idx="0">
                  <c:v>-2.0291789159008515</c:v>
                </c:pt>
                <c:pt idx="1">
                  <c:v>-1.6302596633372637</c:v>
                </c:pt>
                <c:pt idx="2">
                  <c:v>-1.8194581978816209</c:v>
                </c:pt>
                <c:pt idx="3">
                  <c:v>-2.4325445934376266</c:v>
                </c:pt>
                <c:pt idx="4">
                  <c:v>-1.6777595613781957</c:v>
                </c:pt>
                <c:pt idx="5">
                  <c:v>-1.4107648191143847</c:v>
                </c:pt>
                <c:pt idx="6">
                  <c:v>-2.2410137380897224</c:v>
                </c:pt>
                <c:pt idx="7">
                  <c:v>-2.0627987854041856</c:v>
                </c:pt>
                <c:pt idx="8">
                  <c:v>-2.0856330407982133</c:v>
                </c:pt>
                <c:pt idx="9">
                  <c:v>-2.1132897776674464</c:v>
                </c:pt>
                <c:pt idx="10">
                  <c:v>-2.7890919169514392</c:v>
                </c:pt>
                <c:pt idx="11">
                  <c:v>-2.8560387065820523</c:v>
                </c:pt>
                <c:pt idx="12">
                  <c:v>-2.0789855464974609</c:v>
                </c:pt>
                <c:pt idx="13">
                  <c:v>-2.2177007453899287</c:v>
                </c:pt>
                <c:pt idx="14">
                  <c:v>-2.3292296676732827</c:v>
                </c:pt>
              </c:numCache>
            </c:numRef>
          </c:xVal>
          <c:yVal>
            <c:numRef>
              <c:f>(Sheet1!$M$4:$M$12,Sheet1!$M$14:$M$19)</c:f>
              <c:numCache>
                <c:formatCode>0.00</c:formatCode>
                <c:ptCount val="15"/>
                <c:pt idx="0">
                  <c:v>1.4625254982680487</c:v>
                </c:pt>
                <c:pt idx="1">
                  <c:v>2.1481315410460859</c:v>
                </c:pt>
                <c:pt idx="2">
                  <c:v>1.4965861866382055</c:v>
                </c:pt>
                <c:pt idx="3">
                  <c:v>0.69457928714171646</c:v>
                </c:pt>
                <c:pt idx="4">
                  <c:v>1.8050402003813937</c:v>
                </c:pt>
                <c:pt idx="5">
                  <c:v>1.8283275445070233</c:v>
                </c:pt>
                <c:pt idx="6">
                  <c:v>1.261431970242312</c:v>
                </c:pt>
                <c:pt idx="7">
                  <c:v>1.3564074834731685</c:v>
                </c:pt>
                <c:pt idx="8">
                  <c:v>1.1604819794325154</c:v>
                </c:pt>
                <c:pt idx="9">
                  <c:v>1.0110537868700551</c:v>
                </c:pt>
                <c:pt idx="10">
                  <c:v>0.55022750948928145</c:v>
                </c:pt>
                <c:pt idx="11">
                  <c:v>0.44496542211645917</c:v>
                </c:pt>
                <c:pt idx="12">
                  <c:v>1.3186189225837688</c:v>
                </c:pt>
                <c:pt idx="13">
                  <c:v>1.0501762941233797</c:v>
                </c:pt>
                <c:pt idx="14">
                  <c:v>1.0804882083922185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37120"/>
        <c:axId val="259744568"/>
      </c:scatterChart>
      <c:valAx>
        <c:axId val="2597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4568"/>
        <c:crosses val="autoZero"/>
        <c:crossBetween val="midCat"/>
      </c:valAx>
      <c:valAx>
        <c:axId val="2597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SI units, normalized by watershed area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7762286725055"/>
                  <c:y val="-0.12695262602338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Sheet1!$L$21:$L$30</c:f>
              <c:numCache>
                <c:formatCode>0.00</c:formatCode>
                <c:ptCount val="10"/>
                <c:pt idx="0">
                  <c:v>-0.66561791860141317</c:v>
                </c:pt>
                <c:pt idx="1">
                  <c:v>7.47447708928307E-2</c:v>
                </c:pt>
                <c:pt idx="2">
                  <c:v>-1.4547645532865199</c:v>
                </c:pt>
                <c:pt idx="3">
                  <c:v>-2.4639861243081075E-2</c:v>
                </c:pt>
                <c:pt idx="4">
                  <c:v>-0.82834521609911294</c:v>
                </c:pt>
                <c:pt idx="5">
                  <c:v>-0.69364664220165662</c:v>
                </c:pt>
                <c:pt idx="6">
                  <c:v>-1.0988858896151936</c:v>
                </c:pt>
                <c:pt idx="7">
                  <c:v>-0.52731522043513168</c:v>
                </c:pt>
                <c:pt idx="8">
                  <c:v>0.24085180904191103</c:v>
                </c:pt>
                <c:pt idx="9">
                  <c:v>0.4180638286728881</c:v>
                </c:pt>
              </c:numCache>
            </c:numRef>
          </c:xVal>
          <c:yVal>
            <c:numRef>
              <c:f>Sheet1!$M$21:$M$30</c:f>
              <c:numCache>
                <c:formatCode>0.00</c:formatCode>
                <c:ptCount val="10"/>
                <c:pt idx="0">
                  <c:v>1.5949543392710015</c:v>
                </c:pt>
                <c:pt idx="1">
                  <c:v>2.4677827212304093</c:v>
                </c:pt>
                <c:pt idx="2">
                  <c:v>0.44882630359276343</c:v>
                </c:pt>
                <c:pt idx="3">
                  <c:v>2.0752456407801705</c:v>
                </c:pt>
                <c:pt idx="4">
                  <c:v>1.2379729382778704</c:v>
                </c:pt>
                <c:pt idx="5">
                  <c:v>1.2693814025294943</c:v>
                </c:pt>
                <c:pt idx="6">
                  <c:v>0.71509419299753274</c:v>
                </c:pt>
                <c:pt idx="7">
                  <c:v>1.7498562992567446</c:v>
                </c:pt>
                <c:pt idx="8">
                  <c:v>2.7630177453147153</c:v>
                </c:pt>
                <c:pt idx="9">
                  <c:v>2.7003709361768262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37512"/>
        <c:axId val="259744176"/>
      </c:scatterChart>
      <c:valAx>
        <c:axId val="25973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4176"/>
        <c:crosses val="autoZero"/>
        <c:crossBetween val="midCat"/>
      </c:valAx>
      <c:valAx>
        <c:axId val="2597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3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baseline="0">
                <a:effectLst/>
              </a:rPr>
              <a:t>SI units, normalized by watershed area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83721849406145"/>
                  <c:y val="-0.26907922898317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Sheet1!$L$32:$L$37</c:f>
              <c:numCache>
                <c:formatCode>0.00</c:formatCode>
                <c:ptCount val="6"/>
                <c:pt idx="0">
                  <c:v>-0.99410179399361964</c:v>
                </c:pt>
                <c:pt idx="1">
                  <c:v>-2.2264159772881409</c:v>
                </c:pt>
                <c:pt idx="2">
                  <c:v>-2.506761374092271</c:v>
                </c:pt>
                <c:pt idx="3">
                  <c:v>-2.3548999946610905</c:v>
                </c:pt>
                <c:pt idx="4">
                  <c:v>-1.5370854570516752</c:v>
                </c:pt>
                <c:pt idx="5">
                  <c:v>-1.6808373419126268</c:v>
                </c:pt>
              </c:numCache>
            </c:numRef>
          </c:xVal>
          <c:yVal>
            <c:numRef>
              <c:f>Sheet1!$M$32:$M$37</c:f>
              <c:numCache>
                <c:formatCode>0.00</c:formatCode>
                <c:ptCount val="6"/>
                <c:pt idx="0">
                  <c:v>1.788666892472196</c:v>
                </c:pt>
                <c:pt idx="1">
                  <c:v>0.65988724469698101</c:v>
                </c:pt>
                <c:pt idx="2">
                  <c:v>0.45178084921013634</c:v>
                </c:pt>
                <c:pt idx="3">
                  <c:v>0.20047712025550435</c:v>
                </c:pt>
                <c:pt idx="4">
                  <c:v>1.6096981393372309</c:v>
                </c:pt>
                <c:pt idx="5">
                  <c:v>1.2048990659095866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43392"/>
        <c:axId val="259741824"/>
      </c:scatterChart>
      <c:valAx>
        <c:axId val="2597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1824"/>
        <c:crosses val="autoZero"/>
        <c:crossBetween val="midCat"/>
      </c:valAx>
      <c:valAx>
        <c:axId val="2597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baseline="0">
                <a:effectLst/>
              </a:rPr>
              <a:t>SI units, normalized by watershed area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7253358036129E-2"/>
          <c:y val="0.23696306524231933"/>
          <c:w val="0.80721823375019297"/>
          <c:h val="0.708715968225539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21347331583552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Sheet1!$L$39:$L$52</c:f>
              <c:numCache>
                <c:formatCode>0.00</c:formatCode>
                <c:ptCount val="14"/>
                <c:pt idx="0">
                  <c:v>-0.7491914648748268</c:v>
                </c:pt>
                <c:pt idx="1">
                  <c:v>-2.8173773266209885</c:v>
                </c:pt>
                <c:pt idx="2">
                  <c:v>-2.1013739829861895</c:v>
                </c:pt>
                <c:pt idx="3">
                  <c:v>-2.164164812845645</c:v>
                </c:pt>
                <c:pt idx="4">
                  <c:v>-1.0817784269228086</c:v>
                </c:pt>
                <c:pt idx="5">
                  <c:v>-2.8173773266209885</c:v>
                </c:pt>
                <c:pt idx="6">
                  <c:v>-2.1739246501348011</c:v>
                </c:pt>
                <c:pt idx="7">
                  <c:v>-2.5869284052427144</c:v>
                </c:pt>
                <c:pt idx="8">
                  <c:v>-2.1941280362230882</c:v>
                </c:pt>
                <c:pt idx="9">
                  <c:v>-2.1546194949394142</c:v>
                </c:pt>
                <c:pt idx="10">
                  <c:v>-2.9035634742372718</c:v>
                </c:pt>
                <c:pt idx="11">
                  <c:v>-2.2858984095787336</c:v>
                </c:pt>
                <c:pt idx="12">
                  <c:v>-1.579331223492193</c:v>
                </c:pt>
                <c:pt idx="13">
                  <c:v>-2.5163473309570072</c:v>
                </c:pt>
              </c:numCache>
            </c:numRef>
          </c:xVal>
          <c:yVal>
            <c:numRef>
              <c:f>Sheet1!$M$39:$M$52</c:f>
              <c:numCache>
                <c:formatCode>0.00</c:formatCode>
                <c:ptCount val="14"/>
                <c:pt idx="0">
                  <c:v>1.1291826036514752</c:v>
                </c:pt>
                <c:pt idx="1">
                  <c:v>-1.0106964827497615</c:v>
                </c:pt>
                <c:pt idx="2">
                  <c:v>-0.15943813403068618</c:v>
                </c:pt>
                <c:pt idx="3">
                  <c:v>-9.9538874009784881E-2</c:v>
                </c:pt>
                <c:pt idx="4">
                  <c:v>0.90046112599021511</c:v>
                </c:pt>
                <c:pt idx="5">
                  <c:v>-1.0106964827497615</c:v>
                </c:pt>
                <c:pt idx="6">
                  <c:v>-6.3751089671189283E-3</c:v>
                </c:pt>
                <c:pt idx="7">
                  <c:v>-0.88036271425475543</c:v>
                </c:pt>
                <c:pt idx="8">
                  <c:v>-0.11860188005928114</c:v>
                </c:pt>
                <c:pt idx="9">
                  <c:v>-0.16559844273550464</c:v>
                </c:pt>
                <c:pt idx="10">
                  <c:v>-1.2703337932555177</c:v>
                </c:pt>
                <c:pt idx="11">
                  <c:v>-0.14440914366556659</c:v>
                </c:pt>
                <c:pt idx="12">
                  <c:v>0.35851937466038136</c:v>
                </c:pt>
                <c:pt idx="13">
                  <c:v>-0.53357522803009905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40648"/>
        <c:axId val="259741040"/>
      </c:scatterChart>
      <c:valAx>
        <c:axId val="25974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1040"/>
        <c:crosses val="autoZero"/>
        <c:crossBetween val="midCat"/>
      </c:valAx>
      <c:valAx>
        <c:axId val="2597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SI units, normalized by watershed area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69882552259226E-2"/>
          <c:y val="0.30245128435616475"/>
          <c:w val="0.83639111073840677"/>
          <c:h val="0.628852367761989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08987205684557"/>
                  <c:y val="-0.137954756791816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Sheet1!$L$54:$L$63</c:f>
              <c:numCache>
                <c:formatCode>0.00</c:formatCode>
                <c:ptCount val="10"/>
                <c:pt idx="0">
                  <c:v>-1.522851722955924</c:v>
                </c:pt>
                <c:pt idx="1">
                  <c:v>-2.8485486021874</c:v>
                </c:pt>
                <c:pt idx="2">
                  <c:v>-2.6346687822423189</c:v>
                </c:pt>
                <c:pt idx="3">
                  <c:v>-1.8117953087296053</c:v>
                </c:pt>
                <c:pt idx="4">
                  <c:v>-3.805620401645589</c:v>
                </c:pt>
                <c:pt idx="5">
                  <c:v>-2.8899412873456249</c:v>
                </c:pt>
                <c:pt idx="6">
                  <c:v>-3.2579180726402193</c:v>
                </c:pt>
                <c:pt idx="7">
                  <c:v>-3.8599780639681818</c:v>
                </c:pt>
                <c:pt idx="8">
                  <c:v>-1.9761274349619082</c:v>
                </c:pt>
                <c:pt idx="9">
                  <c:v>-2.470221504350345</c:v>
                </c:pt>
              </c:numCache>
            </c:numRef>
          </c:xVal>
          <c:yVal>
            <c:numRef>
              <c:f>Sheet1!$M$54:$M$63</c:f>
              <c:numCache>
                <c:formatCode>0.00</c:formatCode>
                <c:ptCount val="10"/>
                <c:pt idx="0">
                  <c:v>-0.34800382238206307</c:v>
                </c:pt>
                <c:pt idx="1">
                  <c:v>-0.82114851384078635</c:v>
                </c:pt>
                <c:pt idx="2">
                  <c:v>-0.75082198355879248</c:v>
                </c:pt>
                <c:pt idx="3">
                  <c:v>2.103152315625801E-2</c:v>
                </c:pt>
                <c:pt idx="4">
                  <c:v>-2.5666306474710621</c:v>
                </c:pt>
                <c:pt idx="5">
                  <c:v>-1.2207883073907184</c:v>
                </c:pt>
                <c:pt idx="6">
                  <c:v>-2.1502072331050108</c:v>
                </c:pt>
                <c:pt idx="7">
                  <c:v>-2.4659604855896986</c:v>
                </c:pt>
                <c:pt idx="8">
                  <c:v>2.103152315625801E-2</c:v>
                </c:pt>
                <c:pt idx="9">
                  <c:v>-0.63389225732706178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38688"/>
        <c:axId val="259739080"/>
      </c:scatterChart>
      <c:valAx>
        <c:axId val="2597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39080"/>
        <c:crosses val="autoZero"/>
        <c:crossBetween val="midCat"/>
      </c:valAx>
      <c:valAx>
        <c:axId val="2597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5923840769903765"/>
                  <c:y val="-0.13651392534266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(Sheet1!$E$4:$E$12,Sheet1!$E$14:$E$19)</c:f>
              <c:numCache>
                <c:formatCode>General</c:formatCode>
                <c:ptCount val="15"/>
                <c:pt idx="0">
                  <c:v>2.6464037262230695</c:v>
                </c:pt>
                <c:pt idx="1">
                  <c:v>3.0453229787866576</c:v>
                </c:pt>
                <c:pt idx="2">
                  <c:v>2.8561244442423002</c:v>
                </c:pt>
                <c:pt idx="3">
                  <c:v>2.2430380486862944</c:v>
                </c:pt>
                <c:pt idx="4">
                  <c:v>2.9978230807457256</c:v>
                </c:pt>
                <c:pt idx="5">
                  <c:v>3.2648178230095364</c:v>
                </c:pt>
                <c:pt idx="6">
                  <c:v>2.4345689040341987</c:v>
                </c:pt>
                <c:pt idx="7">
                  <c:v>2.6127838567197355</c:v>
                </c:pt>
                <c:pt idx="8">
                  <c:v>2.5899496013257077</c:v>
                </c:pt>
                <c:pt idx="9">
                  <c:v>2.5622928644564746</c:v>
                </c:pt>
                <c:pt idx="10">
                  <c:v>1.8864907251724818</c:v>
                </c:pt>
                <c:pt idx="11">
                  <c:v>1.8195439355418688</c:v>
                </c:pt>
                <c:pt idx="12">
                  <c:v>2.5965970956264601</c:v>
                </c:pt>
                <c:pt idx="13">
                  <c:v>2.4578818967339924</c:v>
                </c:pt>
                <c:pt idx="14">
                  <c:v>2.3463529744506388</c:v>
                </c:pt>
              </c:numCache>
            </c:numRef>
          </c:xVal>
          <c:yVal>
            <c:numRef>
              <c:f>(Sheet1!$F$4:$F$12,Sheet1!$F$14:$F$19)</c:f>
              <c:numCache>
                <c:formatCode>General</c:formatCode>
                <c:ptCount val="15"/>
                <c:pt idx="0">
                  <c:v>4.632457292184724</c:v>
                </c:pt>
                <c:pt idx="1">
                  <c:v>5.318063334962762</c:v>
                </c:pt>
                <c:pt idx="2">
                  <c:v>4.6665179805548807</c:v>
                </c:pt>
                <c:pt idx="3">
                  <c:v>3.8645110810583918</c:v>
                </c:pt>
                <c:pt idx="4">
                  <c:v>4.9749719942980688</c:v>
                </c:pt>
                <c:pt idx="5">
                  <c:v>4.9982593384236988</c:v>
                </c:pt>
                <c:pt idx="6">
                  <c:v>4.4313637641589869</c:v>
                </c:pt>
                <c:pt idx="7">
                  <c:v>4.5263392773898437</c:v>
                </c:pt>
                <c:pt idx="8">
                  <c:v>4.330413773349191</c:v>
                </c:pt>
                <c:pt idx="9">
                  <c:v>4.1809855807867304</c:v>
                </c:pt>
                <c:pt idx="10">
                  <c:v>3.720159303405957</c:v>
                </c:pt>
                <c:pt idx="11">
                  <c:v>3.6148972160331345</c:v>
                </c:pt>
                <c:pt idx="12">
                  <c:v>4.4885507165004439</c:v>
                </c:pt>
                <c:pt idx="13">
                  <c:v>4.220108088040055</c:v>
                </c:pt>
                <c:pt idx="14">
                  <c:v>4.2504200023088936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28408"/>
        <c:axId val="260830368"/>
      </c:scatterChart>
      <c:valAx>
        <c:axId val="2608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30368"/>
        <c:crosses val="autoZero"/>
        <c:crossBetween val="midCat"/>
      </c:valAx>
      <c:valAx>
        <c:axId val="2608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2</xdr:row>
      <xdr:rowOff>66675</xdr:rowOff>
    </xdr:from>
    <xdr:to>
      <xdr:col>21</xdr:col>
      <xdr:colOff>581025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128587</xdr:colOff>
      <xdr:row>19</xdr:row>
      <xdr:rowOff>161924</xdr:rowOff>
    </xdr:from>
    <xdr:to>
      <xdr:col>20</xdr:col>
      <xdr:colOff>0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30</xdr:row>
      <xdr:rowOff>80962</xdr:rowOff>
    </xdr:from>
    <xdr:to>
      <xdr:col>19</xdr:col>
      <xdr:colOff>542925</xdr:colOff>
      <xdr:row>36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161924</xdr:colOff>
      <xdr:row>38</xdr:row>
      <xdr:rowOff>19049</xdr:rowOff>
    </xdr:from>
    <xdr:to>
      <xdr:col>21</xdr:col>
      <xdr:colOff>19049</xdr:colOff>
      <xdr:row>51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219075</xdr:colOff>
      <xdr:row>52</xdr:row>
      <xdr:rowOff>104774</xdr:rowOff>
    </xdr:from>
    <xdr:to>
      <xdr:col>20</xdr:col>
      <xdr:colOff>223837</xdr:colOff>
      <xdr:row>63</xdr:row>
      <xdr:rowOff>42861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32</xdr:col>
      <xdr:colOff>142875</xdr:colOff>
      <xdr:row>2</xdr:row>
      <xdr:rowOff>28575</xdr:rowOff>
    </xdr:from>
    <xdr:to>
      <xdr:col>44</xdr:col>
      <xdr:colOff>351484</xdr:colOff>
      <xdr:row>20</xdr:row>
      <xdr:rowOff>151956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917275" y="419100"/>
          <a:ext cx="7523809" cy="3552381"/>
        </a:xfrm>
        <a:prstGeom prst="rect">
          <a:avLst/>
        </a:prstGeom>
      </xdr:spPr>
    </xdr:pic>
    <xdr:clientData/>
  </xdr:twoCellAnchor>
  <xdr:twoCellAnchor>
    <xdr:from>
      <xdr:col>24</xdr:col>
      <xdr:colOff>238125</xdr:colOff>
      <xdr:row>2</xdr:row>
      <xdr:rowOff>42862</xdr:rowOff>
    </xdr:from>
    <xdr:to>
      <xdr:col>31</xdr:col>
      <xdr:colOff>542925</xdr:colOff>
      <xdr:row>16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J1" workbookViewId="0">
      <selection activeCell="V55" sqref="V55"/>
    </sheetView>
  </sheetViews>
  <sheetFormatPr defaultRowHeight="15" x14ac:dyDescent="0.25"/>
  <cols>
    <col min="1" max="1" width="17.5703125" style="6" customWidth="1"/>
    <col min="2" max="2" width="11.28515625" style="7" customWidth="1"/>
    <col min="3" max="3" width="10.140625" style="7" customWidth="1"/>
    <col min="4" max="4" width="12" style="8" customWidth="1"/>
    <col min="5" max="6" width="12" style="15" customWidth="1"/>
    <col min="7" max="7" width="9.140625" style="12"/>
    <col min="8" max="8" width="17.28515625" style="15" customWidth="1"/>
    <col min="9" max="9" width="20.140625" style="8" customWidth="1"/>
    <col min="10" max="10" width="14.85546875" style="6" customWidth="1"/>
    <col min="11" max="11" width="13.28515625" style="8" customWidth="1"/>
    <col min="12" max="12" width="12" style="6" customWidth="1"/>
    <col min="13" max="13" width="14.140625" style="8" customWidth="1"/>
    <col min="15" max="15" width="16.140625" customWidth="1"/>
  </cols>
  <sheetData>
    <row r="1" spans="1:24" x14ac:dyDescent="0.25">
      <c r="A1" s="21" t="s">
        <v>18</v>
      </c>
      <c r="B1" s="22"/>
      <c r="C1" s="22"/>
      <c r="D1" s="23"/>
      <c r="E1" s="19"/>
      <c r="F1" s="19"/>
      <c r="G1" s="27" t="s">
        <v>19</v>
      </c>
      <c r="H1" s="28"/>
      <c r="I1" s="29"/>
      <c r="J1" s="21" t="s">
        <v>20</v>
      </c>
      <c r="K1" s="23"/>
      <c r="L1" s="21" t="s">
        <v>21</v>
      </c>
      <c r="M1" s="23"/>
    </row>
    <row r="2" spans="1:24" ht="15.75" thickBot="1" x14ac:dyDescent="0.3">
      <c r="A2" s="24"/>
      <c r="B2" s="25"/>
      <c r="C2" s="25"/>
      <c r="D2" s="26"/>
      <c r="E2" s="20"/>
      <c r="F2" s="20"/>
      <c r="G2" s="30"/>
      <c r="H2" s="31"/>
      <c r="I2" s="32"/>
      <c r="J2" s="24"/>
      <c r="K2" s="26"/>
      <c r="L2" s="24"/>
      <c r="M2" s="26"/>
    </row>
    <row r="3" spans="1:24" x14ac:dyDescent="0.25">
      <c r="A3" s="3" t="s">
        <v>3</v>
      </c>
      <c r="B3" s="4" t="s">
        <v>0</v>
      </c>
      <c r="C3" s="4" t="s">
        <v>1</v>
      </c>
      <c r="D3" s="5" t="s">
        <v>2</v>
      </c>
      <c r="E3" s="11" t="s">
        <v>22</v>
      </c>
      <c r="F3" s="11" t="s">
        <v>23</v>
      </c>
      <c r="G3" s="10" t="s">
        <v>9</v>
      </c>
      <c r="H3" s="11" t="s">
        <v>10</v>
      </c>
      <c r="I3" s="5" t="s">
        <v>12</v>
      </c>
      <c r="J3" s="3" t="s">
        <v>11</v>
      </c>
      <c r="K3" s="5" t="s">
        <v>13</v>
      </c>
      <c r="L3" s="3" t="s">
        <v>14</v>
      </c>
      <c r="M3" s="5" t="s">
        <v>15</v>
      </c>
      <c r="N3" t="s">
        <v>25</v>
      </c>
      <c r="O3" t="s">
        <v>24</v>
      </c>
      <c r="W3" t="s">
        <v>26</v>
      </c>
      <c r="X3" t="s">
        <v>27</v>
      </c>
    </row>
    <row r="4" spans="1:24" x14ac:dyDescent="0.25">
      <c r="A4" s="6">
        <v>1</v>
      </c>
      <c r="B4" s="7">
        <v>443</v>
      </c>
      <c r="C4" s="7">
        <v>42900</v>
      </c>
      <c r="D4" s="8">
        <v>518</v>
      </c>
      <c r="E4" s="15">
        <f>LOG10(B4)</f>
        <v>2.6464037262230695</v>
      </c>
      <c r="F4" s="15">
        <f>LOG10(C4)</f>
        <v>4.632457292184724</v>
      </c>
      <c r="G4" s="12">
        <f>D4*2.5899881103</f>
        <v>1341.6138411354002</v>
      </c>
      <c r="H4" s="13">
        <f>B4*0.028316846593</f>
        <v>12.544363040699</v>
      </c>
      <c r="I4" s="14">
        <f>C4*0.90718474</f>
        <v>38918.225345999999</v>
      </c>
      <c r="J4" s="16">
        <f>H4/G4</f>
        <v>9.3502039529368419E-3</v>
      </c>
      <c r="K4" s="14">
        <f>I4/G4</f>
        <v>29.008515082897269</v>
      </c>
      <c r="L4" s="17">
        <f>LOG10(J4)</f>
        <v>-2.0291789159008515</v>
      </c>
      <c r="M4" s="18">
        <f>LOG10(K4)</f>
        <v>1.4625254982680487</v>
      </c>
      <c r="N4">
        <v>1.1279999999999999</v>
      </c>
      <c r="O4" s="2">
        <f>10^3.6355</f>
        <v>4320.1616761814303</v>
      </c>
      <c r="W4">
        <v>1.1299999999999999</v>
      </c>
      <c r="X4">
        <f>10^1.528</f>
        <v>33.728730865886902</v>
      </c>
    </row>
    <row r="5" spans="1:24" x14ac:dyDescent="0.25">
      <c r="A5" s="6">
        <v>2</v>
      </c>
      <c r="B5" s="7">
        <v>1110</v>
      </c>
      <c r="C5" s="7">
        <v>208000</v>
      </c>
      <c r="D5" s="8">
        <v>518</v>
      </c>
      <c r="E5" s="15">
        <f t="shared" ref="E5:E19" si="0">LOG10(B5)</f>
        <v>3.0453229787866576</v>
      </c>
      <c r="F5" s="15">
        <f t="shared" ref="F5:F19" si="1">LOG10(C5)</f>
        <v>5.318063334962762</v>
      </c>
      <c r="G5" s="12">
        <f t="shared" ref="G5:G63" si="2">D5*2.5899881103</f>
        <v>1341.6138411354002</v>
      </c>
      <c r="H5" s="13">
        <f t="shared" ref="H5:H63" si="3">B5*0.028316846593</f>
        <v>31.43169971823</v>
      </c>
      <c r="I5" s="14">
        <f t="shared" ref="I5:I63" si="4">C5*0.90718474</f>
        <v>188694.42592000001</v>
      </c>
      <c r="J5" s="16">
        <f t="shared" ref="J5:J63" si="5">H5/G5</f>
        <v>2.3428276270338364E-2</v>
      </c>
      <c r="K5" s="14">
        <f t="shared" ref="K5:K63" si="6">I5/G5</f>
        <v>140.64734585647162</v>
      </c>
      <c r="L5" s="17">
        <f t="shared" ref="L5:L63" si="7">LOG10(J5)</f>
        <v>-1.6302596633372637</v>
      </c>
      <c r="M5" s="18">
        <f t="shared" ref="M5:M63" si="8">LOG10(K5)</f>
        <v>2.1481315410460859</v>
      </c>
    </row>
    <row r="6" spans="1:24" x14ac:dyDescent="0.25">
      <c r="A6" s="6">
        <v>3</v>
      </c>
      <c r="B6" s="7">
        <v>718</v>
      </c>
      <c r="C6" s="7">
        <v>46400</v>
      </c>
      <c r="D6" s="8">
        <v>518</v>
      </c>
      <c r="E6" s="15">
        <f t="shared" si="0"/>
        <v>2.8561244442423002</v>
      </c>
      <c r="F6" s="15">
        <f t="shared" si="1"/>
        <v>4.6665179805548807</v>
      </c>
      <c r="G6" s="12">
        <f t="shared" si="2"/>
        <v>1341.6138411354002</v>
      </c>
      <c r="H6" s="13">
        <f t="shared" si="3"/>
        <v>20.331495853774001</v>
      </c>
      <c r="I6" s="14">
        <f t="shared" si="4"/>
        <v>42093.371936000003</v>
      </c>
      <c r="J6" s="16">
        <f t="shared" si="5"/>
        <v>1.5154506632525176E-2</v>
      </c>
      <c r="K6" s="14">
        <f t="shared" si="6"/>
        <v>31.375177152597516</v>
      </c>
      <c r="L6" s="17">
        <f t="shared" si="7"/>
        <v>-1.8194581978816209</v>
      </c>
      <c r="M6" s="18">
        <f t="shared" si="8"/>
        <v>1.4965861866382055</v>
      </c>
    </row>
    <row r="7" spans="1:24" x14ac:dyDescent="0.25">
      <c r="A7" s="6">
        <v>4</v>
      </c>
      <c r="B7" s="7">
        <v>175</v>
      </c>
      <c r="C7" s="7">
        <v>7320</v>
      </c>
      <c r="D7" s="8">
        <v>518</v>
      </c>
      <c r="E7" s="15">
        <f t="shared" si="0"/>
        <v>2.2430380486862944</v>
      </c>
      <c r="F7" s="15">
        <f t="shared" si="1"/>
        <v>3.8645110810583918</v>
      </c>
      <c r="G7" s="12">
        <f t="shared" si="2"/>
        <v>1341.6138411354002</v>
      </c>
      <c r="H7" s="13">
        <f t="shared" si="3"/>
        <v>4.9554481537749995</v>
      </c>
      <c r="I7" s="14">
        <f t="shared" si="4"/>
        <v>6640.5922968000004</v>
      </c>
      <c r="J7" s="16">
        <f t="shared" si="5"/>
        <v>3.6936471597380301E-3</v>
      </c>
      <c r="K7" s="14">
        <f t="shared" si="6"/>
        <v>4.9497046714873667</v>
      </c>
      <c r="L7" s="17">
        <f t="shared" si="7"/>
        <v>-2.4325445934376266</v>
      </c>
      <c r="M7" s="18">
        <f t="shared" si="8"/>
        <v>0.69457928714171646</v>
      </c>
    </row>
    <row r="8" spans="1:24" x14ac:dyDescent="0.25">
      <c r="A8" s="6">
        <v>5</v>
      </c>
      <c r="B8" s="7">
        <v>995</v>
      </c>
      <c r="C8" s="7">
        <v>94400</v>
      </c>
      <c r="D8" s="8">
        <v>518</v>
      </c>
      <c r="E8" s="15">
        <f t="shared" si="0"/>
        <v>2.9978230807457256</v>
      </c>
      <c r="F8" s="15">
        <f t="shared" si="1"/>
        <v>4.9749719942980688</v>
      </c>
      <c r="G8" s="12">
        <f t="shared" si="2"/>
        <v>1341.6138411354002</v>
      </c>
      <c r="H8" s="13">
        <f t="shared" si="3"/>
        <v>28.175262360034999</v>
      </c>
      <c r="I8" s="14">
        <f t="shared" si="4"/>
        <v>85638.23945600001</v>
      </c>
      <c r="J8" s="16">
        <f t="shared" si="5"/>
        <v>2.1001022422510514E-2</v>
      </c>
      <c r="K8" s="14">
        <f t="shared" si="6"/>
        <v>63.832256965629433</v>
      </c>
      <c r="L8" s="17">
        <f t="shared" si="7"/>
        <v>-1.6777595613781957</v>
      </c>
      <c r="M8" s="18">
        <f t="shared" si="8"/>
        <v>1.8050402003813937</v>
      </c>
    </row>
    <row r="9" spans="1:24" x14ac:dyDescent="0.25">
      <c r="A9" s="6">
        <v>6</v>
      </c>
      <c r="B9" s="7">
        <v>1840</v>
      </c>
      <c r="C9" s="7">
        <v>99600</v>
      </c>
      <c r="D9" s="8">
        <v>518</v>
      </c>
      <c r="E9" s="15">
        <f t="shared" si="0"/>
        <v>3.2648178230095364</v>
      </c>
      <c r="F9" s="15">
        <f t="shared" si="1"/>
        <v>4.9982593384236988</v>
      </c>
      <c r="G9" s="12">
        <f t="shared" si="2"/>
        <v>1341.6138411354002</v>
      </c>
      <c r="H9" s="13">
        <f t="shared" si="3"/>
        <v>52.102997731119999</v>
      </c>
      <c r="I9" s="14">
        <f t="shared" si="4"/>
        <v>90355.600103999997</v>
      </c>
      <c r="J9" s="16">
        <f t="shared" si="5"/>
        <v>3.8836061565245578E-2</v>
      </c>
      <c r="K9" s="14">
        <f t="shared" si="6"/>
        <v>67.348440612041216</v>
      </c>
      <c r="L9" s="17">
        <f t="shared" si="7"/>
        <v>-1.4107648191143847</v>
      </c>
      <c r="M9" s="18">
        <f t="shared" si="8"/>
        <v>1.8283275445070233</v>
      </c>
    </row>
    <row r="10" spans="1:24" x14ac:dyDescent="0.25">
      <c r="A10" s="6">
        <v>7</v>
      </c>
      <c r="B10" s="7">
        <v>272</v>
      </c>
      <c r="C10" s="7">
        <v>27000</v>
      </c>
      <c r="D10" s="8">
        <v>518</v>
      </c>
      <c r="E10" s="15">
        <f t="shared" si="0"/>
        <v>2.4345689040341987</v>
      </c>
      <c r="F10" s="15">
        <f t="shared" si="1"/>
        <v>4.4313637641589869</v>
      </c>
      <c r="G10" s="12">
        <f t="shared" si="2"/>
        <v>1341.6138411354002</v>
      </c>
      <c r="H10" s="13">
        <f t="shared" si="3"/>
        <v>7.7021822732959997</v>
      </c>
      <c r="I10" s="14">
        <f t="shared" si="4"/>
        <v>24493.987980000002</v>
      </c>
      <c r="J10" s="16">
        <f t="shared" si="5"/>
        <v>5.7409830139928241E-3</v>
      </c>
      <c r="K10" s="14">
        <f t="shared" si="6"/>
        <v>18.257107394830452</v>
      </c>
      <c r="L10" s="17">
        <f t="shared" si="7"/>
        <v>-2.2410137380897224</v>
      </c>
      <c r="M10" s="18">
        <f t="shared" si="8"/>
        <v>1.261431970242312</v>
      </c>
    </row>
    <row r="11" spans="1:24" x14ac:dyDescent="0.25">
      <c r="A11" s="6">
        <v>8</v>
      </c>
      <c r="B11" s="7">
        <v>410</v>
      </c>
      <c r="C11" s="7">
        <v>33600</v>
      </c>
      <c r="D11" s="8">
        <v>518</v>
      </c>
      <c r="E11" s="15">
        <f t="shared" si="0"/>
        <v>2.6127838567197355</v>
      </c>
      <c r="F11" s="15">
        <f t="shared" si="1"/>
        <v>4.5263392773898437</v>
      </c>
      <c r="G11" s="12">
        <f t="shared" si="2"/>
        <v>1341.6138411354002</v>
      </c>
      <c r="H11" s="13">
        <f t="shared" si="3"/>
        <v>11.60990710313</v>
      </c>
      <c r="I11" s="14">
        <f t="shared" si="4"/>
        <v>30481.407264000001</v>
      </c>
      <c r="J11" s="16">
        <f t="shared" si="5"/>
        <v>8.6536876313862421E-3</v>
      </c>
      <c r="K11" s="14">
        <f t="shared" si="6"/>
        <v>22.719955869122337</v>
      </c>
      <c r="L11" s="17">
        <f t="shared" si="7"/>
        <v>-2.0627987854041856</v>
      </c>
      <c r="M11" s="18">
        <f t="shared" si="8"/>
        <v>1.3564074834731685</v>
      </c>
    </row>
    <row r="12" spans="1:24" x14ac:dyDescent="0.25">
      <c r="A12" s="6">
        <v>9</v>
      </c>
      <c r="B12" s="7">
        <v>389</v>
      </c>
      <c r="C12" s="7">
        <v>21400</v>
      </c>
      <c r="D12" s="8">
        <v>518</v>
      </c>
      <c r="E12" s="15">
        <f t="shared" si="0"/>
        <v>2.5899496013257077</v>
      </c>
      <c r="F12" s="15">
        <f t="shared" si="1"/>
        <v>4.330413773349191</v>
      </c>
      <c r="G12" s="12">
        <f t="shared" si="2"/>
        <v>1341.6138411354002</v>
      </c>
      <c r="H12" s="13">
        <f t="shared" si="3"/>
        <v>11.015253324676999</v>
      </c>
      <c r="I12" s="14">
        <f t="shared" si="4"/>
        <v>19413.753436000003</v>
      </c>
      <c r="J12" s="16">
        <f t="shared" si="5"/>
        <v>8.2104499722176778E-3</v>
      </c>
      <c r="K12" s="14">
        <f t="shared" si="6"/>
        <v>14.470448083310062</v>
      </c>
      <c r="L12" s="17">
        <f t="shared" si="7"/>
        <v>-2.0856330407982133</v>
      </c>
      <c r="M12" s="18">
        <f t="shared" si="8"/>
        <v>1.1604819794325154</v>
      </c>
    </row>
    <row r="13" spans="1:24" x14ac:dyDescent="0.25">
      <c r="A13" s="6">
        <v>10</v>
      </c>
      <c r="B13" s="7">
        <v>93</v>
      </c>
      <c r="C13" s="7">
        <v>932</v>
      </c>
      <c r="D13" s="8" t="s">
        <v>8</v>
      </c>
      <c r="E13" s="8" t="s">
        <v>8</v>
      </c>
      <c r="F13" s="8" t="s">
        <v>8</v>
      </c>
      <c r="G13" s="6" t="s">
        <v>8</v>
      </c>
      <c r="H13" s="15" t="s">
        <v>8</v>
      </c>
      <c r="I13" s="8" t="s">
        <v>8</v>
      </c>
      <c r="J13" s="8" t="s">
        <v>8</v>
      </c>
      <c r="K13" s="8" t="s">
        <v>8</v>
      </c>
      <c r="L13" s="8" t="s">
        <v>8</v>
      </c>
      <c r="M13" s="8" t="s">
        <v>8</v>
      </c>
      <c r="N13" s="8" t="s">
        <v>8</v>
      </c>
      <c r="O13" s="8" t="s">
        <v>8</v>
      </c>
    </row>
    <row r="14" spans="1:24" x14ac:dyDescent="0.25">
      <c r="A14" s="6">
        <v>11</v>
      </c>
      <c r="B14" s="7">
        <v>365</v>
      </c>
      <c r="C14" s="7">
        <v>15170</v>
      </c>
      <c r="D14" s="8">
        <v>518</v>
      </c>
      <c r="E14" s="15">
        <f t="shared" si="0"/>
        <v>2.5622928644564746</v>
      </c>
      <c r="F14" s="15">
        <f t="shared" si="1"/>
        <v>4.1809855807867304</v>
      </c>
      <c r="G14" s="12">
        <f t="shared" si="2"/>
        <v>1341.6138411354002</v>
      </c>
      <c r="H14" s="13">
        <f t="shared" si="3"/>
        <v>10.335649006444999</v>
      </c>
      <c r="I14" s="14">
        <f t="shared" si="4"/>
        <v>13761.992505800001</v>
      </c>
      <c r="J14" s="16">
        <f t="shared" si="5"/>
        <v>7.7038926474536059E-3</v>
      </c>
      <c r="K14" s="14">
        <f t="shared" si="6"/>
        <v>10.257789599243628</v>
      </c>
      <c r="L14" s="17">
        <f t="shared" si="7"/>
        <v>-2.1132897776674464</v>
      </c>
      <c r="M14" s="18">
        <f t="shared" si="8"/>
        <v>1.0110537868700551</v>
      </c>
    </row>
    <row r="15" spans="1:24" x14ac:dyDescent="0.25">
      <c r="A15" s="6">
        <v>12</v>
      </c>
      <c r="B15" s="7">
        <v>77</v>
      </c>
      <c r="C15" s="7">
        <v>5250</v>
      </c>
      <c r="D15" s="8">
        <v>518</v>
      </c>
      <c r="E15" s="15">
        <f t="shared" si="0"/>
        <v>1.8864907251724818</v>
      </c>
      <c r="F15" s="15">
        <f t="shared" si="1"/>
        <v>3.720159303405957</v>
      </c>
      <c r="G15" s="12">
        <f t="shared" si="2"/>
        <v>1341.6138411354002</v>
      </c>
      <c r="H15" s="13">
        <f t="shared" si="3"/>
        <v>2.1803971876609998</v>
      </c>
      <c r="I15" s="14">
        <f t="shared" si="4"/>
        <v>4762.7198850000004</v>
      </c>
      <c r="J15" s="16">
        <f t="shared" si="5"/>
        <v>1.6252047502847331E-3</v>
      </c>
      <c r="K15" s="14">
        <f t="shared" si="6"/>
        <v>3.5499931045503654</v>
      </c>
      <c r="L15" s="17">
        <f t="shared" si="7"/>
        <v>-2.7890919169514392</v>
      </c>
      <c r="M15" s="18">
        <f t="shared" si="8"/>
        <v>0.55022750948928145</v>
      </c>
    </row>
    <row r="16" spans="1:24" x14ac:dyDescent="0.25">
      <c r="A16" s="6">
        <v>13</v>
      </c>
      <c r="B16" s="7">
        <v>66</v>
      </c>
      <c r="C16" s="7">
        <v>4120</v>
      </c>
      <c r="D16" s="8">
        <v>518</v>
      </c>
      <c r="E16" s="15">
        <f t="shared" si="0"/>
        <v>1.8195439355418688</v>
      </c>
      <c r="F16" s="15">
        <f t="shared" si="1"/>
        <v>3.6148972160331345</v>
      </c>
      <c r="G16" s="12">
        <f t="shared" si="2"/>
        <v>1341.6138411354002</v>
      </c>
      <c r="H16" s="13">
        <f t="shared" si="3"/>
        <v>1.8689118751380001</v>
      </c>
      <c r="I16" s="14">
        <f t="shared" si="4"/>
        <v>3737.6011288</v>
      </c>
      <c r="J16" s="16">
        <f t="shared" si="5"/>
        <v>1.3930326431012001E-3</v>
      </c>
      <c r="K16" s="14">
        <f t="shared" si="6"/>
        <v>2.7858993506185725</v>
      </c>
      <c r="L16" s="17">
        <f t="shared" si="7"/>
        <v>-2.8560387065820523</v>
      </c>
      <c r="M16" s="18">
        <f t="shared" si="8"/>
        <v>0.44496542211645917</v>
      </c>
    </row>
    <row r="17" spans="1:15" x14ac:dyDescent="0.25">
      <c r="A17" s="6">
        <v>14</v>
      </c>
      <c r="B17" s="7">
        <v>395</v>
      </c>
      <c r="C17" s="7">
        <v>30800</v>
      </c>
      <c r="D17" s="8">
        <v>518</v>
      </c>
      <c r="E17" s="15">
        <f t="shared" si="0"/>
        <v>2.5965970956264601</v>
      </c>
      <c r="F17" s="15">
        <f t="shared" si="1"/>
        <v>4.4885507165004439</v>
      </c>
      <c r="G17" s="12">
        <f t="shared" si="2"/>
        <v>1341.6138411354002</v>
      </c>
      <c r="H17" s="13">
        <f t="shared" si="3"/>
        <v>11.185154404235</v>
      </c>
      <c r="I17" s="14">
        <f t="shared" si="4"/>
        <v>27941.289992000002</v>
      </c>
      <c r="J17" s="16">
        <f t="shared" si="5"/>
        <v>8.3370893034086964E-3</v>
      </c>
      <c r="K17" s="14">
        <f t="shared" si="6"/>
        <v>20.826626213362143</v>
      </c>
      <c r="L17" s="17">
        <f t="shared" si="7"/>
        <v>-2.0789855464974609</v>
      </c>
      <c r="M17" s="18">
        <f t="shared" si="8"/>
        <v>1.3186189225837688</v>
      </c>
    </row>
    <row r="18" spans="1:15" x14ac:dyDescent="0.25">
      <c r="A18" s="6">
        <v>15</v>
      </c>
      <c r="B18" s="7">
        <v>287</v>
      </c>
      <c r="C18" s="7">
        <v>16600</v>
      </c>
      <c r="D18" s="8">
        <v>518</v>
      </c>
      <c r="E18" s="15">
        <f t="shared" si="0"/>
        <v>2.4578818967339924</v>
      </c>
      <c r="F18" s="15">
        <f t="shared" si="1"/>
        <v>4.220108088040055</v>
      </c>
      <c r="G18" s="12">
        <f t="shared" si="2"/>
        <v>1341.6138411354002</v>
      </c>
      <c r="H18" s="13">
        <f t="shared" si="3"/>
        <v>8.126934972191</v>
      </c>
      <c r="I18" s="14">
        <f t="shared" si="4"/>
        <v>15059.266684</v>
      </c>
      <c r="J18" s="16">
        <f t="shared" si="5"/>
        <v>6.0575813419703698E-3</v>
      </c>
      <c r="K18" s="14">
        <f t="shared" si="6"/>
        <v>11.224740102006869</v>
      </c>
      <c r="L18" s="17">
        <f t="shared" si="7"/>
        <v>-2.2177007453899287</v>
      </c>
      <c r="M18" s="18">
        <f t="shared" si="8"/>
        <v>1.0501762941233797</v>
      </c>
    </row>
    <row r="19" spans="1:15" x14ac:dyDescent="0.25">
      <c r="A19" s="6">
        <v>16</v>
      </c>
      <c r="B19" s="7">
        <v>222</v>
      </c>
      <c r="C19" s="7">
        <v>17800</v>
      </c>
      <c r="D19" s="8">
        <v>518</v>
      </c>
      <c r="E19" s="15">
        <f t="shared" si="0"/>
        <v>2.3463529744506388</v>
      </c>
      <c r="F19" s="15">
        <f t="shared" si="1"/>
        <v>4.2504200023088936</v>
      </c>
      <c r="G19" s="12">
        <f t="shared" si="2"/>
        <v>1341.6138411354002</v>
      </c>
      <c r="H19" s="13">
        <f t="shared" si="3"/>
        <v>6.2863399436459995</v>
      </c>
      <c r="I19" s="14">
        <f t="shared" si="4"/>
        <v>16147.888372000001</v>
      </c>
      <c r="J19" s="16">
        <f t="shared" si="5"/>
        <v>4.6856552540676727E-3</v>
      </c>
      <c r="K19" s="14">
        <f t="shared" si="6"/>
        <v>12.036167097332669</v>
      </c>
      <c r="L19" s="17">
        <f t="shared" si="7"/>
        <v>-2.3292296676732827</v>
      </c>
      <c r="M19" s="18">
        <f t="shared" si="8"/>
        <v>1.0804882083922185</v>
      </c>
    </row>
    <row r="20" spans="1:15" x14ac:dyDescent="0.25">
      <c r="A20" s="6" t="s">
        <v>4</v>
      </c>
      <c r="B20" s="7" t="s">
        <v>0</v>
      </c>
      <c r="C20" s="7" t="s">
        <v>1</v>
      </c>
      <c r="D20" s="8" t="s">
        <v>2</v>
      </c>
      <c r="G20" s="12" t="s">
        <v>9</v>
      </c>
      <c r="H20" s="13"/>
      <c r="I20" s="14"/>
      <c r="J20" s="6" t="s">
        <v>11</v>
      </c>
      <c r="K20" s="8" t="s">
        <v>13</v>
      </c>
      <c r="L20" s="6" t="s">
        <v>14</v>
      </c>
      <c r="M20" s="8" t="s">
        <v>15</v>
      </c>
      <c r="N20" t="s">
        <v>16</v>
      </c>
      <c r="O20" t="s">
        <v>17</v>
      </c>
    </row>
    <row r="21" spans="1:15" x14ac:dyDescent="0.25">
      <c r="A21" s="6">
        <v>1</v>
      </c>
      <c r="B21" s="7">
        <v>16</v>
      </c>
      <c r="C21" s="7">
        <v>91</v>
      </c>
      <c r="D21" s="8">
        <v>0.81</v>
      </c>
      <c r="E21" s="15">
        <f t="shared" ref="E21:E30" si="9">LOG10(B21)</f>
        <v>1.2041199826559248</v>
      </c>
      <c r="F21" s="15">
        <f t="shared" ref="F21:F30" si="10">LOG10(C21)</f>
        <v>1.9590413923210936</v>
      </c>
      <c r="G21" s="12">
        <f t="shared" si="2"/>
        <v>2.0978903693430002</v>
      </c>
      <c r="H21" s="13">
        <f t="shared" si="3"/>
        <v>0.45306954548799999</v>
      </c>
      <c r="I21" s="14">
        <f t="shared" si="4"/>
        <v>82.55381134000001</v>
      </c>
      <c r="J21" s="16">
        <f t="shared" si="5"/>
        <v>0.21596435738912731</v>
      </c>
      <c r="K21" s="14">
        <f t="shared" si="6"/>
        <v>39.350870067559121</v>
      </c>
      <c r="L21" s="17">
        <f t="shared" si="7"/>
        <v>-0.66561791860141317</v>
      </c>
      <c r="M21" s="18">
        <f t="shared" si="8"/>
        <v>1.5949543392710015</v>
      </c>
      <c r="N21">
        <v>1.29</v>
      </c>
      <c r="O21" s="1">
        <f>10^2.2918</f>
        <v>195.79427998770643</v>
      </c>
    </row>
    <row r="22" spans="1:15" x14ac:dyDescent="0.25">
      <c r="A22" s="6">
        <v>2</v>
      </c>
      <c r="B22" s="7">
        <v>88</v>
      </c>
      <c r="C22" s="7">
        <v>679</v>
      </c>
      <c r="D22" s="8">
        <v>0.81</v>
      </c>
      <c r="E22" s="15">
        <f t="shared" si="9"/>
        <v>1.9444826721501687</v>
      </c>
      <c r="F22" s="15">
        <f t="shared" si="10"/>
        <v>2.8318697742805017</v>
      </c>
      <c r="G22" s="12">
        <f t="shared" si="2"/>
        <v>2.0978903693430002</v>
      </c>
      <c r="H22" s="13">
        <f t="shared" si="3"/>
        <v>2.4918825001839999</v>
      </c>
      <c r="I22" s="14">
        <f t="shared" si="4"/>
        <v>615.97843846000001</v>
      </c>
      <c r="J22" s="16">
        <f t="shared" si="5"/>
        <v>1.1878039656402002</v>
      </c>
      <c r="K22" s="14">
        <f t="shared" si="6"/>
        <v>293.61803050409492</v>
      </c>
      <c r="L22" s="17">
        <f t="shared" si="7"/>
        <v>7.47447708928307E-2</v>
      </c>
      <c r="M22" s="18">
        <f t="shared" si="8"/>
        <v>2.4677827212304093</v>
      </c>
    </row>
    <row r="23" spans="1:15" x14ac:dyDescent="0.25">
      <c r="A23" s="6">
        <v>3</v>
      </c>
      <c r="B23" s="9">
        <v>2.6</v>
      </c>
      <c r="C23" s="9">
        <v>6.5</v>
      </c>
      <c r="D23" s="8">
        <v>0.81</v>
      </c>
      <c r="E23" s="15">
        <f t="shared" si="9"/>
        <v>0.41497334797081797</v>
      </c>
      <c r="F23" s="15">
        <f t="shared" si="10"/>
        <v>0.81291335664285558</v>
      </c>
      <c r="G23" s="12">
        <f t="shared" si="2"/>
        <v>2.0978903693430002</v>
      </c>
      <c r="H23" s="13">
        <f t="shared" si="3"/>
        <v>7.3623801141800005E-2</v>
      </c>
      <c r="I23" s="14">
        <f t="shared" si="4"/>
        <v>5.8967008100000005</v>
      </c>
      <c r="J23" s="16">
        <f t="shared" si="5"/>
        <v>3.5094208075733192E-2</v>
      </c>
      <c r="K23" s="14">
        <f t="shared" si="6"/>
        <v>2.8107764333970797</v>
      </c>
      <c r="L23" s="17">
        <f t="shared" si="7"/>
        <v>-1.4547645532865199</v>
      </c>
      <c r="M23" s="18">
        <f t="shared" si="8"/>
        <v>0.44882630359276343</v>
      </c>
    </row>
    <row r="24" spans="1:15" x14ac:dyDescent="0.25">
      <c r="A24" s="6">
        <v>4</v>
      </c>
      <c r="B24" s="7">
        <v>70</v>
      </c>
      <c r="C24" s="7">
        <v>275</v>
      </c>
      <c r="D24" s="8">
        <v>0.81</v>
      </c>
      <c r="E24" s="15">
        <f t="shared" si="9"/>
        <v>1.8450980400142569</v>
      </c>
      <c r="F24" s="15">
        <f t="shared" si="10"/>
        <v>2.4393326938302629</v>
      </c>
      <c r="G24" s="12">
        <f t="shared" si="2"/>
        <v>2.0978903693430002</v>
      </c>
      <c r="H24" s="13">
        <f t="shared" si="3"/>
        <v>1.98217926151</v>
      </c>
      <c r="I24" s="14">
        <f t="shared" si="4"/>
        <v>249.47580350000001</v>
      </c>
      <c r="J24" s="16">
        <f t="shared" si="5"/>
        <v>0.944844063577432</v>
      </c>
      <c r="K24" s="14">
        <f t="shared" si="6"/>
        <v>118.91746448987645</v>
      </c>
      <c r="L24" s="17">
        <f t="shared" si="7"/>
        <v>-2.4639861243081075E-2</v>
      </c>
      <c r="M24" s="18">
        <f t="shared" si="8"/>
        <v>2.0752456407801705</v>
      </c>
    </row>
    <row r="25" spans="1:15" x14ac:dyDescent="0.25">
      <c r="A25" s="6">
        <v>5</v>
      </c>
      <c r="B25" s="7">
        <v>11</v>
      </c>
      <c r="C25" s="7">
        <v>40</v>
      </c>
      <c r="D25" s="8">
        <v>0.81</v>
      </c>
      <c r="E25" s="15">
        <f t="shared" si="9"/>
        <v>1.0413926851582251</v>
      </c>
      <c r="F25" s="15">
        <f t="shared" si="10"/>
        <v>1.6020599913279623</v>
      </c>
      <c r="G25" s="12">
        <f t="shared" si="2"/>
        <v>2.0978903693430002</v>
      </c>
      <c r="H25" s="13">
        <f t="shared" si="3"/>
        <v>0.31148531252299999</v>
      </c>
      <c r="I25" s="14">
        <f t="shared" si="4"/>
        <v>36.287389600000004</v>
      </c>
      <c r="J25" s="16">
        <f t="shared" si="5"/>
        <v>0.14847549570502502</v>
      </c>
      <c r="K25" s="14">
        <f t="shared" si="6"/>
        <v>17.297085743982031</v>
      </c>
      <c r="L25" s="17">
        <f t="shared" si="7"/>
        <v>-0.82834521609911294</v>
      </c>
      <c r="M25" s="18">
        <f t="shared" si="8"/>
        <v>1.2379729382778704</v>
      </c>
    </row>
    <row r="26" spans="1:15" x14ac:dyDescent="0.25">
      <c r="A26" s="6">
        <v>6</v>
      </c>
      <c r="B26" s="7">
        <v>15</v>
      </c>
      <c r="C26" s="7">
        <v>43</v>
      </c>
      <c r="D26" s="8">
        <v>0.81</v>
      </c>
      <c r="E26" s="15">
        <f t="shared" si="9"/>
        <v>1.1760912590556813</v>
      </c>
      <c r="F26" s="15">
        <f t="shared" si="10"/>
        <v>1.6334684555795864</v>
      </c>
      <c r="G26" s="12">
        <f t="shared" si="2"/>
        <v>2.0978903693430002</v>
      </c>
      <c r="H26" s="13">
        <f t="shared" si="3"/>
        <v>0.424752698895</v>
      </c>
      <c r="I26" s="14">
        <f t="shared" si="4"/>
        <v>39.008943819999999</v>
      </c>
      <c r="J26" s="16">
        <f t="shared" si="5"/>
        <v>0.20246658505230686</v>
      </c>
      <c r="K26" s="14">
        <f t="shared" si="6"/>
        <v>18.594367174780679</v>
      </c>
      <c r="L26" s="17">
        <f t="shared" si="7"/>
        <v>-0.69364664220165662</v>
      </c>
      <c r="M26" s="18">
        <f t="shared" si="8"/>
        <v>1.2693814025294943</v>
      </c>
    </row>
    <row r="27" spans="1:15" x14ac:dyDescent="0.25">
      <c r="A27" s="6">
        <v>7</v>
      </c>
      <c r="B27" s="9">
        <v>5.9</v>
      </c>
      <c r="C27" s="7">
        <v>12</v>
      </c>
      <c r="D27" s="8">
        <v>0.81</v>
      </c>
      <c r="E27" s="15">
        <f t="shared" si="9"/>
        <v>0.77085201164214423</v>
      </c>
      <c r="F27" s="15">
        <f t="shared" si="10"/>
        <v>1.0791812460476249</v>
      </c>
      <c r="G27" s="12">
        <f t="shared" si="2"/>
        <v>2.0978903693430002</v>
      </c>
      <c r="H27" s="13">
        <f t="shared" si="3"/>
        <v>0.16706939489870001</v>
      </c>
      <c r="I27" s="14">
        <f t="shared" si="4"/>
        <v>10.886216880000001</v>
      </c>
      <c r="J27" s="16">
        <f t="shared" si="5"/>
        <v>7.9636856787240709E-2</v>
      </c>
      <c r="K27" s="14">
        <f t="shared" si="6"/>
        <v>5.1891257231946089</v>
      </c>
      <c r="L27" s="17">
        <f t="shared" si="7"/>
        <v>-1.0988858896151936</v>
      </c>
      <c r="M27" s="18">
        <f t="shared" si="8"/>
        <v>0.71509419299753274</v>
      </c>
    </row>
    <row r="28" spans="1:15" x14ac:dyDescent="0.25">
      <c r="A28" s="6">
        <v>8</v>
      </c>
      <c r="B28" s="7">
        <v>22</v>
      </c>
      <c r="C28" s="7">
        <v>130</v>
      </c>
      <c r="D28" s="8">
        <v>0.81</v>
      </c>
      <c r="E28" s="15">
        <f t="shared" si="9"/>
        <v>1.3424226808222062</v>
      </c>
      <c r="F28" s="15">
        <f t="shared" si="10"/>
        <v>2.1139433523068369</v>
      </c>
      <c r="G28" s="12">
        <f t="shared" si="2"/>
        <v>2.0978903693430002</v>
      </c>
      <c r="H28" s="13">
        <f t="shared" si="3"/>
        <v>0.62297062504599998</v>
      </c>
      <c r="I28" s="14">
        <f t="shared" si="4"/>
        <v>117.9340162</v>
      </c>
      <c r="J28" s="16">
        <f t="shared" si="5"/>
        <v>0.29695099141005005</v>
      </c>
      <c r="K28" s="14">
        <f t="shared" si="6"/>
        <v>56.215528667941591</v>
      </c>
      <c r="L28" s="17">
        <f t="shared" si="7"/>
        <v>-0.52731522043513168</v>
      </c>
      <c r="M28" s="18">
        <f t="shared" si="8"/>
        <v>1.7498562992567446</v>
      </c>
    </row>
    <row r="29" spans="1:15" x14ac:dyDescent="0.25">
      <c r="A29" s="6">
        <v>9</v>
      </c>
      <c r="B29" s="7">
        <v>129</v>
      </c>
      <c r="C29" s="7">
        <v>1340</v>
      </c>
      <c r="D29" s="8">
        <v>0.81</v>
      </c>
      <c r="E29" s="15">
        <f t="shared" si="9"/>
        <v>2.1105897102992488</v>
      </c>
      <c r="F29" s="15">
        <f t="shared" si="10"/>
        <v>3.1271047983648077</v>
      </c>
      <c r="G29" s="12">
        <f t="shared" si="2"/>
        <v>2.0978903693430002</v>
      </c>
      <c r="H29" s="13">
        <f t="shared" si="3"/>
        <v>3.6528732104969999</v>
      </c>
      <c r="I29" s="14">
        <f t="shared" si="4"/>
        <v>1215.6275516000001</v>
      </c>
      <c r="J29" s="16">
        <f t="shared" si="5"/>
        <v>1.7412126314498388</v>
      </c>
      <c r="K29" s="14">
        <f t="shared" si="6"/>
        <v>579.45237242339795</v>
      </c>
      <c r="L29" s="17">
        <f t="shared" si="7"/>
        <v>0.24085180904191103</v>
      </c>
      <c r="M29" s="18">
        <f t="shared" si="8"/>
        <v>2.7630177453147153</v>
      </c>
    </row>
    <row r="30" spans="1:15" x14ac:dyDescent="0.25">
      <c r="A30" s="6">
        <v>10</v>
      </c>
      <c r="B30" s="7">
        <v>194</v>
      </c>
      <c r="C30" s="7">
        <v>1160</v>
      </c>
      <c r="D30" s="8">
        <v>0.81</v>
      </c>
      <c r="E30" s="15">
        <f t="shared" si="9"/>
        <v>2.287801729930226</v>
      </c>
      <c r="F30" s="15">
        <f t="shared" si="10"/>
        <v>3.0644579892269186</v>
      </c>
      <c r="G30" s="12">
        <f t="shared" si="2"/>
        <v>2.0978903693430002</v>
      </c>
      <c r="H30" s="13">
        <f t="shared" si="3"/>
        <v>5.4934682390419995</v>
      </c>
      <c r="I30" s="14">
        <f t="shared" si="4"/>
        <v>1052.3342984000001</v>
      </c>
      <c r="J30" s="16">
        <f t="shared" si="5"/>
        <v>2.6185678333431683</v>
      </c>
      <c r="K30" s="14">
        <f t="shared" si="6"/>
        <v>501.61548657547883</v>
      </c>
      <c r="L30" s="17">
        <f t="shared" si="7"/>
        <v>0.4180638286728881</v>
      </c>
      <c r="M30" s="18">
        <f t="shared" si="8"/>
        <v>2.7003709361768262</v>
      </c>
    </row>
    <row r="31" spans="1:15" x14ac:dyDescent="0.25">
      <c r="A31" s="6" t="s">
        <v>5</v>
      </c>
      <c r="B31" s="7" t="s">
        <v>0</v>
      </c>
      <c r="C31" s="7" t="s">
        <v>1</v>
      </c>
      <c r="D31" s="8" t="s">
        <v>2</v>
      </c>
      <c r="G31" s="12" t="s">
        <v>9</v>
      </c>
      <c r="H31" s="13"/>
      <c r="I31" s="14"/>
      <c r="J31" s="6" t="s">
        <v>11</v>
      </c>
      <c r="K31" s="8" t="s">
        <v>13</v>
      </c>
      <c r="L31" s="6" t="s">
        <v>14</v>
      </c>
      <c r="M31" s="8" t="s">
        <v>15</v>
      </c>
      <c r="N31" t="s">
        <v>16</v>
      </c>
      <c r="O31" t="s">
        <v>17</v>
      </c>
    </row>
    <row r="32" spans="1:15" x14ac:dyDescent="0.25">
      <c r="A32" s="6">
        <v>1</v>
      </c>
      <c r="B32" s="7">
        <v>1400</v>
      </c>
      <c r="C32" s="7">
        <v>26500</v>
      </c>
      <c r="D32" s="8">
        <v>151</v>
      </c>
      <c r="E32" s="15">
        <f t="shared" ref="E32:E37" si="11">LOG10(B32)</f>
        <v>3.1461280356782382</v>
      </c>
      <c r="F32" s="15">
        <f t="shared" ref="F32:F37" si="12">LOG10(C32)</f>
        <v>4.4232458739368079</v>
      </c>
      <c r="G32" s="12">
        <f t="shared" si="2"/>
        <v>391.08820465530005</v>
      </c>
      <c r="H32" s="13">
        <f t="shared" si="3"/>
        <v>39.643585230199996</v>
      </c>
      <c r="I32" s="14">
        <f t="shared" si="4"/>
        <v>24040.39561</v>
      </c>
      <c r="J32" s="16">
        <f t="shared" si="5"/>
        <v>0.10136737635731388</v>
      </c>
      <c r="K32" s="14">
        <f t="shared" si="6"/>
        <v>61.470520777247387</v>
      </c>
      <c r="L32" s="17">
        <f t="shared" si="7"/>
        <v>-0.99410179399361964</v>
      </c>
      <c r="M32" s="18">
        <f t="shared" si="8"/>
        <v>1.788666892472196</v>
      </c>
      <c r="N32">
        <v>1.07</v>
      </c>
      <c r="O32" s="2">
        <f>10^2.9914</f>
        <v>980.39254460442157</v>
      </c>
    </row>
    <row r="33" spans="1:15" x14ac:dyDescent="0.25">
      <c r="A33" s="6">
        <v>2</v>
      </c>
      <c r="B33" s="7">
        <v>82</v>
      </c>
      <c r="C33" s="7">
        <v>1970</v>
      </c>
      <c r="D33" s="8">
        <v>151</v>
      </c>
      <c r="E33" s="15">
        <f t="shared" si="11"/>
        <v>1.9138138523837167</v>
      </c>
      <c r="F33" s="15">
        <f t="shared" si="12"/>
        <v>3.2944662261615929</v>
      </c>
      <c r="G33" s="12">
        <f t="shared" si="2"/>
        <v>391.08820465530005</v>
      </c>
      <c r="H33" s="13">
        <f t="shared" si="3"/>
        <v>2.3219814206259999</v>
      </c>
      <c r="I33" s="14">
        <f t="shared" si="4"/>
        <v>1787.1539378</v>
      </c>
      <c r="J33" s="16">
        <f t="shared" si="5"/>
        <v>5.9372320437855279E-3</v>
      </c>
      <c r="K33" s="14">
        <f t="shared" si="6"/>
        <v>4.5696953181576356</v>
      </c>
      <c r="L33" s="17">
        <f t="shared" si="7"/>
        <v>-2.2264159772881409</v>
      </c>
      <c r="M33" s="18">
        <f t="shared" si="8"/>
        <v>0.65988724469698101</v>
      </c>
    </row>
    <row r="34" spans="1:15" x14ac:dyDescent="0.25">
      <c r="A34" s="6">
        <v>3</v>
      </c>
      <c r="B34" s="7">
        <v>43</v>
      </c>
      <c r="C34" s="7">
        <v>1220</v>
      </c>
      <c r="D34" s="8">
        <v>151</v>
      </c>
      <c r="E34" s="15">
        <f t="shared" si="11"/>
        <v>1.6334684555795864</v>
      </c>
      <c r="F34" s="15">
        <f t="shared" si="12"/>
        <v>3.0863598306747484</v>
      </c>
      <c r="G34" s="12">
        <f t="shared" si="2"/>
        <v>391.08820465530005</v>
      </c>
      <c r="H34" s="13">
        <f t="shared" si="3"/>
        <v>1.217624403499</v>
      </c>
      <c r="I34" s="14">
        <f t="shared" si="4"/>
        <v>1106.7653828</v>
      </c>
      <c r="J34" s="16">
        <f t="shared" si="5"/>
        <v>3.1134265595460695E-3</v>
      </c>
      <c r="K34" s="14">
        <f t="shared" si="6"/>
        <v>2.8299635980468607</v>
      </c>
      <c r="L34" s="17">
        <f t="shared" si="7"/>
        <v>-2.506761374092271</v>
      </c>
      <c r="M34" s="18">
        <f t="shared" si="8"/>
        <v>0.45178084921013634</v>
      </c>
    </row>
    <row r="35" spans="1:15" x14ac:dyDescent="0.25">
      <c r="A35" s="6">
        <v>4</v>
      </c>
      <c r="B35" s="7">
        <v>61</v>
      </c>
      <c r="C35" s="7">
        <v>684</v>
      </c>
      <c r="D35" s="8">
        <v>151</v>
      </c>
      <c r="E35" s="15">
        <f t="shared" si="11"/>
        <v>1.7853298350107671</v>
      </c>
      <c r="F35" s="15">
        <f t="shared" si="12"/>
        <v>2.8350561017201161</v>
      </c>
      <c r="G35" s="12">
        <f t="shared" si="2"/>
        <v>391.08820465530005</v>
      </c>
      <c r="H35" s="13">
        <f t="shared" si="3"/>
        <v>1.7273276421729999</v>
      </c>
      <c r="I35" s="14">
        <f t="shared" si="4"/>
        <v>620.51436216000002</v>
      </c>
      <c r="J35" s="16">
        <f t="shared" si="5"/>
        <v>4.4167213984258194E-3</v>
      </c>
      <c r="K35" s="14">
        <f t="shared" si="6"/>
        <v>1.5866353287410269</v>
      </c>
      <c r="L35" s="17">
        <f t="shared" si="7"/>
        <v>-2.3548999946610905</v>
      </c>
      <c r="M35" s="18">
        <f t="shared" si="8"/>
        <v>0.20047712025550435</v>
      </c>
    </row>
    <row r="36" spans="1:15" x14ac:dyDescent="0.25">
      <c r="A36" s="6">
        <v>5</v>
      </c>
      <c r="B36" s="7">
        <v>401</v>
      </c>
      <c r="C36" s="7">
        <v>17550</v>
      </c>
      <c r="D36" s="8">
        <v>151</v>
      </c>
      <c r="E36" s="15">
        <f t="shared" si="11"/>
        <v>2.6031443726201822</v>
      </c>
      <c r="F36" s="15">
        <f t="shared" si="12"/>
        <v>4.2442771208018426</v>
      </c>
      <c r="G36" s="12">
        <f t="shared" si="2"/>
        <v>391.08820465530005</v>
      </c>
      <c r="H36" s="13">
        <f t="shared" si="3"/>
        <v>11.355055483793</v>
      </c>
      <c r="I36" s="14">
        <f t="shared" si="4"/>
        <v>15921.092187</v>
      </c>
      <c r="J36" s="16">
        <f t="shared" si="5"/>
        <v>2.9034512799487766E-2</v>
      </c>
      <c r="K36" s="14">
        <f t="shared" si="6"/>
        <v>40.709722250592137</v>
      </c>
      <c r="L36" s="17">
        <f t="shared" si="7"/>
        <v>-1.5370854570516752</v>
      </c>
      <c r="M36" s="18">
        <f t="shared" si="8"/>
        <v>1.6096981393372309</v>
      </c>
    </row>
    <row r="37" spans="1:15" x14ac:dyDescent="0.25">
      <c r="A37" s="6">
        <v>6</v>
      </c>
      <c r="B37" s="7">
        <v>288</v>
      </c>
      <c r="C37" s="7">
        <v>6910</v>
      </c>
      <c r="D37" s="8">
        <v>151</v>
      </c>
      <c r="E37" s="15">
        <f t="shared" si="11"/>
        <v>2.459392487759231</v>
      </c>
      <c r="F37" s="15">
        <f t="shared" si="12"/>
        <v>3.8394780473741985</v>
      </c>
      <c r="G37" s="12">
        <f t="shared" si="2"/>
        <v>391.08820465530005</v>
      </c>
      <c r="H37" s="13">
        <f t="shared" si="3"/>
        <v>8.1552518187840004</v>
      </c>
      <c r="I37" s="14">
        <f t="shared" si="4"/>
        <v>6268.6465533999999</v>
      </c>
      <c r="J37" s="16">
        <f t="shared" si="5"/>
        <v>2.0852717422076002E-2</v>
      </c>
      <c r="K37" s="14">
        <f t="shared" si="6"/>
        <v>16.028728247953943</v>
      </c>
      <c r="L37" s="17">
        <f t="shared" si="7"/>
        <v>-1.6808373419126268</v>
      </c>
      <c r="M37" s="18">
        <f t="shared" si="8"/>
        <v>1.2048990659095866</v>
      </c>
    </row>
    <row r="38" spans="1:15" x14ac:dyDescent="0.25">
      <c r="A38" s="6" t="s">
        <v>6</v>
      </c>
      <c r="B38" s="7" t="s">
        <v>0</v>
      </c>
      <c r="C38" s="7" t="s">
        <v>1</v>
      </c>
      <c r="D38" s="8" t="s">
        <v>2</v>
      </c>
      <c r="G38" s="12" t="s">
        <v>9</v>
      </c>
      <c r="H38" s="13"/>
      <c r="I38" s="14"/>
      <c r="J38" s="6" t="s">
        <v>11</v>
      </c>
      <c r="K38" s="8" t="s">
        <v>13</v>
      </c>
      <c r="L38" s="6" t="s">
        <v>14</v>
      </c>
      <c r="M38" s="8" t="s">
        <v>15</v>
      </c>
      <c r="N38" t="s">
        <v>16</v>
      </c>
      <c r="O38" t="s">
        <v>17</v>
      </c>
    </row>
    <row r="39" spans="1:15" x14ac:dyDescent="0.25">
      <c r="A39" s="6">
        <v>1</v>
      </c>
      <c r="B39" s="7">
        <v>1170</v>
      </c>
      <c r="C39" s="7">
        <v>2760</v>
      </c>
      <c r="D39" s="8">
        <v>71.8</v>
      </c>
      <c r="E39" s="15">
        <f t="shared" ref="E39:E52" si="13">LOG10(B39)</f>
        <v>3.0681858617461617</v>
      </c>
      <c r="F39" s="15">
        <f t="shared" ref="F39:F52" si="14">LOG10(C39)</f>
        <v>3.4409090820652177</v>
      </c>
      <c r="G39" s="12">
        <f t="shared" si="2"/>
        <v>185.96114631954001</v>
      </c>
      <c r="H39" s="13">
        <f t="shared" si="3"/>
        <v>33.130710513810001</v>
      </c>
      <c r="I39" s="14">
        <f t="shared" si="4"/>
        <v>2503.8298824000003</v>
      </c>
      <c r="J39" s="16">
        <f t="shared" si="5"/>
        <v>0.17815931537053967</v>
      </c>
      <c r="K39" s="14">
        <f t="shared" si="6"/>
        <v>13.464263540823897</v>
      </c>
      <c r="L39" s="17">
        <f t="shared" si="7"/>
        <v>-0.7491914648748268</v>
      </c>
      <c r="M39" s="18">
        <f t="shared" si="8"/>
        <v>1.1291826036514752</v>
      </c>
      <c r="N39">
        <v>1.08</v>
      </c>
      <c r="O39" s="2">
        <f>10^2.1062</f>
        <v>127.70267659777515</v>
      </c>
    </row>
    <row r="40" spans="1:15" x14ac:dyDescent="0.25">
      <c r="A40" s="6">
        <v>2</v>
      </c>
      <c r="B40" s="7">
        <v>10</v>
      </c>
      <c r="C40" s="7">
        <v>20</v>
      </c>
      <c r="D40" s="8">
        <v>71.8</v>
      </c>
      <c r="E40" s="15">
        <f t="shared" si="13"/>
        <v>1</v>
      </c>
      <c r="F40" s="15">
        <f t="shared" si="14"/>
        <v>1.3010299956639813</v>
      </c>
      <c r="G40" s="12">
        <f t="shared" si="2"/>
        <v>185.96114631954001</v>
      </c>
      <c r="H40" s="13">
        <f t="shared" si="3"/>
        <v>0.28316846593</v>
      </c>
      <c r="I40" s="14">
        <f t="shared" si="4"/>
        <v>18.143694800000002</v>
      </c>
      <c r="J40" s="16">
        <f t="shared" si="5"/>
        <v>1.5227291912011938E-3</v>
      </c>
      <c r="K40" s="14">
        <f t="shared" si="6"/>
        <v>9.7567127107419535E-2</v>
      </c>
      <c r="L40" s="17">
        <f t="shared" si="7"/>
        <v>-2.8173773266209885</v>
      </c>
      <c r="M40" s="18">
        <f t="shared" si="8"/>
        <v>-1.0106964827497615</v>
      </c>
    </row>
    <row r="41" spans="1:15" x14ac:dyDescent="0.25">
      <c r="A41" s="6">
        <v>3</v>
      </c>
      <c r="B41" s="7">
        <v>52</v>
      </c>
      <c r="C41" s="7">
        <v>142</v>
      </c>
      <c r="D41" s="8">
        <v>71.8</v>
      </c>
      <c r="E41" s="15">
        <f t="shared" si="13"/>
        <v>1.7160033436347992</v>
      </c>
      <c r="F41" s="15">
        <f t="shared" si="14"/>
        <v>2.1522883443830563</v>
      </c>
      <c r="G41" s="12">
        <f t="shared" si="2"/>
        <v>185.96114631954001</v>
      </c>
      <c r="H41" s="13">
        <f t="shared" si="3"/>
        <v>1.4724760228359999</v>
      </c>
      <c r="I41" s="14">
        <f t="shared" si="4"/>
        <v>128.82023308000001</v>
      </c>
      <c r="J41" s="16">
        <f t="shared" si="5"/>
        <v>7.9181917942462068E-3</v>
      </c>
      <c r="K41" s="14">
        <f t="shared" si="6"/>
        <v>0.6927266024626787</v>
      </c>
      <c r="L41" s="17">
        <f t="shared" si="7"/>
        <v>-2.1013739829861895</v>
      </c>
      <c r="M41" s="18">
        <f t="shared" si="8"/>
        <v>-0.15943813403068618</v>
      </c>
    </row>
    <row r="42" spans="1:15" x14ac:dyDescent="0.25">
      <c r="A42" s="6">
        <v>4</v>
      </c>
      <c r="B42" s="7">
        <v>45</v>
      </c>
      <c r="C42" s="7">
        <v>163</v>
      </c>
      <c r="D42" s="8">
        <v>71.8</v>
      </c>
      <c r="E42" s="15">
        <f t="shared" si="13"/>
        <v>1.6532125137753437</v>
      </c>
      <c r="F42" s="15">
        <f t="shared" si="14"/>
        <v>2.2121876044039577</v>
      </c>
      <c r="G42" s="12">
        <f t="shared" si="2"/>
        <v>185.96114631954001</v>
      </c>
      <c r="H42" s="13">
        <f t="shared" si="3"/>
        <v>1.2742580966849999</v>
      </c>
      <c r="I42" s="14">
        <f t="shared" si="4"/>
        <v>147.87111262000002</v>
      </c>
      <c r="J42" s="16">
        <f t="shared" si="5"/>
        <v>6.8522813604053713E-3</v>
      </c>
      <c r="K42" s="14">
        <f t="shared" si="6"/>
        <v>0.79517208592546917</v>
      </c>
      <c r="L42" s="17">
        <f t="shared" si="7"/>
        <v>-2.164164812845645</v>
      </c>
      <c r="M42" s="18">
        <f t="shared" si="8"/>
        <v>-9.9538874009784881E-2</v>
      </c>
    </row>
    <row r="43" spans="1:15" x14ac:dyDescent="0.25">
      <c r="A43" s="6">
        <v>5</v>
      </c>
      <c r="B43" s="7">
        <v>544</v>
      </c>
      <c r="C43" s="7">
        <v>1630</v>
      </c>
      <c r="D43" s="8">
        <v>71.8</v>
      </c>
      <c r="E43" s="15">
        <f t="shared" si="13"/>
        <v>2.7355988996981799</v>
      </c>
      <c r="F43" s="15">
        <f t="shared" si="14"/>
        <v>3.2121876044039577</v>
      </c>
      <c r="G43" s="12">
        <f t="shared" si="2"/>
        <v>185.96114631954001</v>
      </c>
      <c r="H43" s="13">
        <f t="shared" si="3"/>
        <v>15.404364546591999</v>
      </c>
      <c r="I43" s="14">
        <f t="shared" si="4"/>
        <v>1478.7111262000001</v>
      </c>
      <c r="J43" s="16">
        <f t="shared" si="5"/>
        <v>8.2836468001344934E-2</v>
      </c>
      <c r="K43" s="14">
        <f t="shared" si="6"/>
        <v>7.9517208592546913</v>
      </c>
      <c r="L43" s="17">
        <f t="shared" si="7"/>
        <v>-1.0817784269228086</v>
      </c>
      <c r="M43" s="18">
        <f t="shared" si="8"/>
        <v>0.90046112599021511</v>
      </c>
    </row>
    <row r="44" spans="1:15" x14ac:dyDescent="0.25">
      <c r="A44" s="6">
        <v>6</v>
      </c>
      <c r="B44" s="7">
        <v>10</v>
      </c>
      <c r="C44" s="7">
        <v>20</v>
      </c>
      <c r="D44" s="8">
        <v>71.8</v>
      </c>
      <c r="E44" s="15">
        <f t="shared" si="13"/>
        <v>1</v>
      </c>
      <c r="F44" s="15">
        <f t="shared" si="14"/>
        <v>1.3010299956639813</v>
      </c>
      <c r="G44" s="12">
        <f t="shared" si="2"/>
        <v>185.96114631954001</v>
      </c>
      <c r="H44" s="13">
        <f t="shared" si="3"/>
        <v>0.28316846593</v>
      </c>
      <c r="I44" s="14">
        <f t="shared" si="4"/>
        <v>18.143694800000002</v>
      </c>
      <c r="J44" s="16">
        <f t="shared" si="5"/>
        <v>1.5227291912011938E-3</v>
      </c>
      <c r="K44" s="14">
        <f t="shared" si="6"/>
        <v>9.7567127107419535E-2</v>
      </c>
      <c r="L44" s="17">
        <f t="shared" si="7"/>
        <v>-2.8173773266209885</v>
      </c>
      <c r="M44" s="18">
        <f t="shared" si="8"/>
        <v>-1.0106964827497615</v>
      </c>
    </row>
    <row r="45" spans="1:15" x14ac:dyDescent="0.25">
      <c r="A45" s="6">
        <v>7</v>
      </c>
      <c r="B45" s="7">
        <v>44</v>
      </c>
      <c r="C45" s="7">
        <v>202</v>
      </c>
      <c r="D45" s="8">
        <v>71.8</v>
      </c>
      <c r="E45" s="15">
        <f t="shared" si="13"/>
        <v>1.6434526764861874</v>
      </c>
      <c r="F45" s="15">
        <f t="shared" si="14"/>
        <v>2.3053513694466239</v>
      </c>
      <c r="G45" s="12">
        <f t="shared" si="2"/>
        <v>185.96114631954001</v>
      </c>
      <c r="H45" s="13">
        <f t="shared" si="3"/>
        <v>1.245941250092</v>
      </c>
      <c r="I45" s="14">
        <f t="shared" si="4"/>
        <v>183.25131748000001</v>
      </c>
      <c r="J45" s="16">
        <f t="shared" si="5"/>
        <v>6.7000084412852526E-3</v>
      </c>
      <c r="K45" s="14">
        <f t="shared" si="6"/>
        <v>0.98542798378493723</v>
      </c>
      <c r="L45" s="17">
        <f t="shared" si="7"/>
        <v>-2.1739246501348011</v>
      </c>
      <c r="M45" s="18">
        <f t="shared" si="8"/>
        <v>-6.3751089671189283E-3</v>
      </c>
    </row>
    <row r="46" spans="1:15" x14ac:dyDescent="0.25">
      <c r="A46" s="6">
        <v>8</v>
      </c>
      <c r="B46" s="7">
        <v>17</v>
      </c>
      <c r="C46" s="7">
        <v>27</v>
      </c>
      <c r="D46" s="8">
        <v>71.8</v>
      </c>
      <c r="E46" s="15">
        <f t="shared" si="13"/>
        <v>1.2304489213782739</v>
      </c>
      <c r="F46" s="15">
        <f t="shared" si="14"/>
        <v>1.4313637641589874</v>
      </c>
      <c r="G46" s="12">
        <f t="shared" si="2"/>
        <v>185.96114631954001</v>
      </c>
      <c r="H46" s="13">
        <f t="shared" si="3"/>
        <v>0.48138639208099998</v>
      </c>
      <c r="I46" s="14">
        <f t="shared" si="4"/>
        <v>24.49398798</v>
      </c>
      <c r="J46" s="16">
        <f t="shared" si="5"/>
        <v>2.5886396250420292E-3</v>
      </c>
      <c r="K46" s="14">
        <f t="shared" si="6"/>
        <v>0.13171562159501635</v>
      </c>
      <c r="L46" s="17">
        <f t="shared" si="7"/>
        <v>-2.5869284052427144</v>
      </c>
      <c r="M46" s="18">
        <f t="shared" si="8"/>
        <v>-0.88036271425475543</v>
      </c>
    </row>
    <row r="47" spans="1:15" x14ac:dyDescent="0.25">
      <c r="A47" s="6">
        <v>9</v>
      </c>
      <c r="B47" s="7">
        <v>42</v>
      </c>
      <c r="C47" s="7">
        <v>156</v>
      </c>
      <c r="D47" s="8">
        <v>71.8</v>
      </c>
      <c r="E47" s="15">
        <f t="shared" si="13"/>
        <v>1.6232492903979006</v>
      </c>
      <c r="F47" s="15">
        <f t="shared" si="14"/>
        <v>2.1931245983544616</v>
      </c>
      <c r="G47" s="12">
        <f t="shared" si="2"/>
        <v>185.96114631954001</v>
      </c>
      <c r="H47" s="13">
        <f t="shared" si="3"/>
        <v>1.1893075569059999</v>
      </c>
      <c r="I47" s="14">
        <f t="shared" si="4"/>
        <v>141.52081944</v>
      </c>
      <c r="J47" s="16">
        <f t="shared" si="5"/>
        <v>6.3954626030450134E-3</v>
      </c>
      <c r="K47" s="14">
        <f t="shared" si="6"/>
        <v>0.76102359143787224</v>
      </c>
      <c r="L47" s="17">
        <f t="shared" si="7"/>
        <v>-2.1941280362230882</v>
      </c>
      <c r="M47" s="18">
        <f t="shared" si="8"/>
        <v>-0.11860188005928114</v>
      </c>
    </row>
    <row r="48" spans="1:15" x14ac:dyDescent="0.25">
      <c r="A48" s="6">
        <v>10</v>
      </c>
      <c r="B48" s="7">
        <v>46</v>
      </c>
      <c r="C48" s="7">
        <v>140</v>
      </c>
      <c r="D48" s="8">
        <v>71.8</v>
      </c>
      <c r="E48" s="15">
        <f t="shared" si="13"/>
        <v>1.6627578316815741</v>
      </c>
      <c r="F48" s="15">
        <f t="shared" si="14"/>
        <v>2.1461280356782382</v>
      </c>
      <c r="G48" s="12">
        <f t="shared" si="2"/>
        <v>185.96114631954001</v>
      </c>
      <c r="H48" s="13">
        <f t="shared" si="3"/>
        <v>1.3025749432780001</v>
      </c>
      <c r="I48" s="14">
        <f t="shared" si="4"/>
        <v>127.00586360000001</v>
      </c>
      <c r="J48" s="16">
        <f t="shared" si="5"/>
        <v>7.0045542795254918E-3</v>
      </c>
      <c r="K48" s="14">
        <f t="shared" si="6"/>
        <v>0.68296988975193673</v>
      </c>
      <c r="L48" s="17">
        <f t="shared" si="7"/>
        <v>-2.1546194949394142</v>
      </c>
      <c r="M48" s="18">
        <f t="shared" si="8"/>
        <v>-0.16559844273550464</v>
      </c>
    </row>
    <row r="49" spans="1:15" x14ac:dyDescent="0.25">
      <c r="A49" s="6">
        <v>11</v>
      </c>
      <c r="B49" s="9">
        <v>8.1999999999999993</v>
      </c>
      <c r="C49" s="7">
        <v>11</v>
      </c>
      <c r="D49" s="8">
        <v>71.8</v>
      </c>
      <c r="E49" s="15">
        <f t="shared" si="13"/>
        <v>0.91381385238371671</v>
      </c>
      <c r="F49" s="15">
        <f t="shared" si="14"/>
        <v>1.0413926851582251</v>
      </c>
      <c r="G49" s="12">
        <f t="shared" si="2"/>
        <v>185.96114631954001</v>
      </c>
      <c r="H49" s="13">
        <f t="shared" si="3"/>
        <v>0.23219814206259998</v>
      </c>
      <c r="I49" s="14">
        <f t="shared" si="4"/>
        <v>9.979032140000001</v>
      </c>
      <c r="J49" s="16">
        <f t="shared" si="5"/>
        <v>1.2486379367849787E-3</v>
      </c>
      <c r="K49" s="14">
        <f t="shared" si="6"/>
        <v>5.3661919909080744E-2</v>
      </c>
      <c r="L49" s="17">
        <f t="shared" si="7"/>
        <v>-2.9035634742372718</v>
      </c>
      <c r="M49" s="18">
        <f t="shared" si="8"/>
        <v>-1.2703337932555177</v>
      </c>
    </row>
    <row r="50" spans="1:15" x14ac:dyDescent="0.25">
      <c r="A50" s="6">
        <v>12</v>
      </c>
      <c r="B50" s="7">
        <v>34</v>
      </c>
      <c r="C50" s="7">
        <v>147</v>
      </c>
      <c r="D50" s="8">
        <v>71.8</v>
      </c>
      <c r="E50" s="15">
        <f t="shared" si="13"/>
        <v>1.5314789170422551</v>
      </c>
      <c r="F50" s="15">
        <f t="shared" si="14"/>
        <v>2.167317334748176</v>
      </c>
      <c r="G50" s="12">
        <f t="shared" si="2"/>
        <v>185.96114631954001</v>
      </c>
      <c r="H50" s="13">
        <f t="shared" si="3"/>
        <v>0.96277278416199996</v>
      </c>
      <c r="I50" s="14">
        <f t="shared" si="4"/>
        <v>133.35615678000002</v>
      </c>
      <c r="J50" s="16">
        <f t="shared" si="5"/>
        <v>5.1772792500840584E-3</v>
      </c>
      <c r="K50" s="14">
        <f t="shared" si="6"/>
        <v>0.71711838423953356</v>
      </c>
      <c r="L50" s="17">
        <f t="shared" si="7"/>
        <v>-2.2858984095787336</v>
      </c>
      <c r="M50" s="18">
        <f t="shared" si="8"/>
        <v>-0.14440914366556659</v>
      </c>
    </row>
    <row r="51" spans="1:15" x14ac:dyDescent="0.25">
      <c r="A51" s="6">
        <v>13</v>
      </c>
      <c r="B51" s="7">
        <v>173</v>
      </c>
      <c r="C51" s="7">
        <v>468</v>
      </c>
      <c r="D51" s="8">
        <v>71.8</v>
      </c>
      <c r="E51" s="15">
        <f t="shared" si="13"/>
        <v>2.2380461031287955</v>
      </c>
      <c r="F51" s="15">
        <f t="shared" si="14"/>
        <v>2.6702458530741242</v>
      </c>
      <c r="G51" s="12">
        <f t="shared" si="2"/>
        <v>185.96114631954001</v>
      </c>
      <c r="H51" s="13">
        <f t="shared" si="3"/>
        <v>4.8988144605889996</v>
      </c>
      <c r="I51" s="14">
        <f t="shared" si="4"/>
        <v>424.56245832000002</v>
      </c>
      <c r="J51" s="16">
        <f t="shared" si="5"/>
        <v>2.6343215007780651E-2</v>
      </c>
      <c r="K51" s="14">
        <f t="shared" si="6"/>
        <v>2.2830707743136172</v>
      </c>
      <c r="L51" s="17">
        <f t="shared" si="7"/>
        <v>-1.579331223492193</v>
      </c>
      <c r="M51" s="18">
        <f t="shared" si="8"/>
        <v>0.35851937466038136</v>
      </c>
    </row>
    <row r="52" spans="1:15" x14ac:dyDescent="0.25">
      <c r="A52" s="6">
        <v>14</v>
      </c>
      <c r="B52" s="7">
        <v>20</v>
      </c>
      <c r="C52" s="7">
        <v>60</v>
      </c>
      <c r="D52" s="8">
        <v>71.8</v>
      </c>
      <c r="E52" s="15">
        <f t="shared" si="13"/>
        <v>1.3010299956639813</v>
      </c>
      <c r="F52" s="15">
        <f t="shared" si="14"/>
        <v>1.7781512503836436</v>
      </c>
      <c r="G52" s="12">
        <f t="shared" si="2"/>
        <v>185.96114631954001</v>
      </c>
      <c r="H52" s="13">
        <f t="shared" si="3"/>
        <v>0.56633693186</v>
      </c>
      <c r="I52" s="14">
        <f t="shared" si="4"/>
        <v>54.431084400000003</v>
      </c>
      <c r="J52" s="16">
        <f t="shared" si="5"/>
        <v>3.0454583824023876E-3</v>
      </c>
      <c r="K52" s="14">
        <f t="shared" si="6"/>
        <v>0.29270138132225859</v>
      </c>
      <c r="L52" s="17">
        <f t="shared" si="7"/>
        <v>-2.5163473309570072</v>
      </c>
      <c r="M52" s="18">
        <f t="shared" si="8"/>
        <v>-0.53357522803009905</v>
      </c>
    </row>
    <row r="53" spans="1:15" x14ac:dyDescent="0.25">
      <c r="A53" s="6" t="s">
        <v>7</v>
      </c>
      <c r="B53" s="7" t="s">
        <v>0</v>
      </c>
      <c r="C53" s="7" t="s">
        <v>1</v>
      </c>
      <c r="D53" s="8" t="s">
        <v>2</v>
      </c>
      <c r="G53" s="12" t="s">
        <v>9</v>
      </c>
      <c r="H53" s="13"/>
      <c r="I53" s="14"/>
      <c r="J53" s="6" t="s">
        <v>11</v>
      </c>
      <c r="K53" s="8" t="s">
        <v>13</v>
      </c>
      <c r="L53" s="6" t="s">
        <v>14</v>
      </c>
      <c r="M53" s="8" t="s">
        <v>15</v>
      </c>
      <c r="N53" t="s">
        <v>16</v>
      </c>
      <c r="O53" t="s">
        <v>17</v>
      </c>
    </row>
    <row r="54" spans="1:15" x14ac:dyDescent="0.25">
      <c r="A54" s="6">
        <v>1</v>
      </c>
      <c r="B54" s="7">
        <v>1630</v>
      </c>
      <c r="C54" s="7">
        <v>761</v>
      </c>
      <c r="D54" s="8">
        <v>594</v>
      </c>
      <c r="E54" s="15">
        <f t="shared" ref="E54:E63" si="15">LOG10(B54)</f>
        <v>3.2121876044039577</v>
      </c>
      <c r="F54" s="15">
        <f t="shared" ref="F54:F63" si="16">LOG10(C54)</f>
        <v>2.8813846567705728</v>
      </c>
      <c r="G54" s="12">
        <f t="shared" si="2"/>
        <v>1538.4529375182001</v>
      </c>
      <c r="H54" s="13">
        <f t="shared" si="3"/>
        <v>46.156459946589997</v>
      </c>
      <c r="I54" s="14">
        <f t="shared" si="4"/>
        <v>690.36758714000007</v>
      </c>
      <c r="J54" s="16">
        <f t="shared" si="5"/>
        <v>3.0001866694114563E-2</v>
      </c>
      <c r="K54" s="14">
        <f t="shared" si="6"/>
        <v>0.44874144038080654</v>
      </c>
      <c r="L54" s="17">
        <f t="shared" si="7"/>
        <v>-1.522851722955924</v>
      </c>
      <c r="M54" s="18">
        <f t="shared" si="8"/>
        <v>-0.34800382238206307</v>
      </c>
      <c r="N54">
        <v>1.1599999999999999</v>
      </c>
      <c r="O54" s="2">
        <f>10^2.0463</f>
        <v>111.24999496564459</v>
      </c>
    </row>
    <row r="55" spans="1:15" x14ac:dyDescent="0.25">
      <c r="A55" s="6">
        <v>2</v>
      </c>
      <c r="B55" s="7">
        <v>77</v>
      </c>
      <c r="C55" s="7">
        <v>256</v>
      </c>
      <c r="D55" s="8">
        <v>594</v>
      </c>
      <c r="E55" s="15">
        <f t="shared" si="15"/>
        <v>1.8864907251724818</v>
      </c>
      <c r="F55" s="15">
        <f t="shared" si="16"/>
        <v>2.4082399653118496</v>
      </c>
      <c r="G55" s="12">
        <f t="shared" si="2"/>
        <v>1538.4529375182001</v>
      </c>
      <c r="H55" s="13">
        <f t="shared" si="3"/>
        <v>2.1803971876609998</v>
      </c>
      <c r="I55" s="14">
        <f t="shared" si="4"/>
        <v>232.23929344000001</v>
      </c>
      <c r="J55" s="16">
        <f t="shared" si="5"/>
        <v>1.4172660953661478E-3</v>
      </c>
      <c r="K55" s="14">
        <f t="shared" si="6"/>
        <v>0.15095638467475225</v>
      </c>
      <c r="L55" s="17">
        <f t="shared" si="7"/>
        <v>-2.8485486021874</v>
      </c>
      <c r="M55" s="18">
        <f t="shared" si="8"/>
        <v>-0.82114851384078635</v>
      </c>
    </row>
    <row r="56" spans="1:15" x14ac:dyDescent="0.25">
      <c r="A56" s="6">
        <v>3</v>
      </c>
      <c r="B56" s="7">
        <v>126</v>
      </c>
      <c r="C56" s="7">
        <v>301</v>
      </c>
      <c r="D56" s="8">
        <v>594</v>
      </c>
      <c r="E56" s="15">
        <f t="shared" si="15"/>
        <v>2.1003705451175629</v>
      </c>
      <c r="F56" s="15">
        <f t="shared" si="16"/>
        <v>2.4785664955938436</v>
      </c>
      <c r="G56" s="12">
        <f t="shared" si="2"/>
        <v>1538.4529375182001</v>
      </c>
      <c r="H56" s="13">
        <f t="shared" si="3"/>
        <v>3.5679226707180001</v>
      </c>
      <c r="I56" s="14">
        <f t="shared" si="4"/>
        <v>273.06260674000004</v>
      </c>
      <c r="J56" s="16">
        <f t="shared" si="5"/>
        <v>2.3191627015082422E-3</v>
      </c>
      <c r="K56" s="14">
        <f t="shared" si="6"/>
        <v>0.17749168666836107</v>
      </c>
      <c r="L56" s="17">
        <f t="shared" si="7"/>
        <v>-2.6346687822423189</v>
      </c>
      <c r="M56" s="18">
        <f t="shared" si="8"/>
        <v>-0.75082198355879248</v>
      </c>
    </row>
    <row r="57" spans="1:15" x14ac:dyDescent="0.25">
      <c r="A57" s="6">
        <v>4</v>
      </c>
      <c r="B57" s="7">
        <v>838</v>
      </c>
      <c r="C57" s="7">
        <v>1780</v>
      </c>
      <c r="D57" s="8">
        <v>594</v>
      </c>
      <c r="E57" s="15">
        <f t="shared" si="15"/>
        <v>2.9232440186302764</v>
      </c>
      <c r="F57" s="15">
        <f t="shared" si="16"/>
        <v>3.2504200023088941</v>
      </c>
      <c r="G57" s="12">
        <f t="shared" si="2"/>
        <v>1538.4529375182001</v>
      </c>
      <c r="H57" s="13">
        <f t="shared" si="3"/>
        <v>23.729517444934</v>
      </c>
      <c r="I57" s="14">
        <f t="shared" si="4"/>
        <v>1614.7888372</v>
      </c>
      <c r="J57" s="16">
        <f t="shared" si="5"/>
        <v>1.5424272570348469E-2</v>
      </c>
      <c r="K57" s="14">
        <f t="shared" si="6"/>
        <v>1.0496186121916367</v>
      </c>
      <c r="L57" s="17">
        <f t="shared" si="7"/>
        <v>-1.8117953087296053</v>
      </c>
      <c r="M57" s="18">
        <f t="shared" si="8"/>
        <v>2.103152315625801E-2</v>
      </c>
    </row>
    <row r="58" spans="1:15" x14ac:dyDescent="0.25">
      <c r="A58" s="6">
        <v>5</v>
      </c>
      <c r="B58" s="9">
        <v>8.5</v>
      </c>
      <c r="C58" s="7">
        <v>4.5999999999999996</v>
      </c>
      <c r="D58" s="8">
        <v>594</v>
      </c>
      <c r="E58" s="15">
        <f t="shared" si="15"/>
        <v>0.92941892571429274</v>
      </c>
      <c r="F58" s="15">
        <f t="shared" si="16"/>
        <v>0.66275783168157409</v>
      </c>
      <c r="G58" s="12">
        <f t="shared" si="2"/>
        <v>1538.4529375182001</v>
      </c>
      <c r="H58" s="13">
        <f t="shared" si="3"/>
        <v>0.24069319604049999</v>
      </c>
      <c r="I58" s="14">
        <f t="shared" si="4"/>
        <v>4.1730498039999997</v>
      </c>
      <c r="J58" s="16">
        <f t="shared" si="5"/>
        <v>1.5645145208587348E-4</v>
      </c>
      <c r="K58" s="14">
        <f t="shared" si="6"/>
        <v>2.7124975371244542E-3</v>
      </c>
      <c r="L58" s="17">
        <f t="shared" si="7"/>
        <v>-3.805620401645589</v>
      </c>
      <c r="M58" s="18">
        <f t="shared" si="8"/>
        <v>-2.5666306474710621</v>
      </c>
    </row>
    <row r="59" spans="1:15" x14ac:dyDescent="0.25">
      <c r="A59" s="6">
        <v>6</v>
      </c>
      <c r="B59" s="7">
        <v>70</v>
      </c>
      <c r="C59" s="7">
        <v>102</v>
      </c>
      <c r="D59" s="8">
        <v>594</v>
      </c>
      <c r="E59" s="15">
        <f t="shared" si="15"/>
        <v>1.8450980400142569</v>
      </c>
      <c r="F59" s="15">
        <f t="shared" si="16"/>
        <v>2.0086001717619175</v>
      </c>
      <c r="G59" s="12">
        <f t="shared" si="2"/>
        <v>1538.4529375182001</v>
      </c>
      <c r="H59" s="13">
        <f t="shared" si="3"/>
        <v>1.98217926151</v>
      </c>
      <c r="I59" s="14">
        <f t="shared" si="4"/>
        <v>92.532843480000011</v>
      </c>
      <c r="J59" s="16">
        <f t="shared" si="5"/>
        <v>1.2884237230601347E-3</v>
      </c>
      <c r="K59" s="14">
        <f t="shared" si="6"/>
        <v>6.0146684518846603E-2</v>
      </c>
      <c r="L59" s="17">
        <f t="shared" si="7"/>
        <v>-2.8899412873456249</v>
      </c>
      <c r="M59" s="18">
        <f t="shared" si="8"/>
        <v>-1.2207883073907184</v>
      </c>
    </row>
    <row r="60" spans="1:15" x14ac:dyDescent="0.25">
      <c r="A60" s="6">
        <v>7</v>
      </c>
      <c r="B60" s="7">
        <v>30</v>
      </c>
      <c r="C60" s="7">
        <v>12</v>
      </c>
      <c r="D60" s="8">
        <v>594</v>
      </c>
      <c r="E60" s="15">
        <f t="shared" si="15"/>
        <v>1.4771212547196624</v>
      </c>
      <c r="F60" s="15">
        <f t="shared" si="16"/>
        <v>1.0791812460476249</v>
      </c>
      <c r="G60" s="12">
        <f t="shared" si="2"/>
        <v>1538.4529375182001</v>
      </c>
      <c r="H60" s="13">
        <f t="shared" si="3"/>
        <v>0.84950539779000001</v>
      </c>
      <c r="I60" s="14">
        <f t="shared" si="4"/>
        <v>10.886216880000001</v>
      </c>
      <c r="J60" s="16">
        <f t="shared" si="5"/>
        <v>5.5218159559720058E-4</v>
      </c>
      <c r="K60" s="14">
        <f t="shared" si="6"/>
        <v>7.0760805316290127E-3</v>
      </c>
      <c r="L60" s="17">
        <f t="shared" si="7"/>
        <v>-3.2579180726402193</v>
      </c>
      <c r="M60" s="18">
        <f t="shared" si="8"/>
        <v>-2.1502072331050108</v>
      </c>
    </row>
    <row r="61" spans="1:15" x14ac:dyDescent="0.25">
      <c r="A61" s="6">
        <v>8</v>
      </c>
      <c r="B61" s="9">
        <v>7.5</v>
      </c>
      <c r="C61" s="7">
        <v>5.8</v>
      </c>
      <c r="D61" s="8">
        <v>594</v>
      </c>
      <c r="E61" s="15">
        <f t="shared" si="15"/>
        <v>0.87506126339170009</v>
      </c>
      <c r="F61" s="15">
        <f t="shared" si="16"/>
        <v>0.76342799356293722</v>
      </c>
      <c r="G61" s="12">
        <f t="shared" si="2"/>
        <v>1538.4529375182001</v>
      </c>
      <c r="H61" s="13">
        <f t="shared" si="3"/>
        <v>0.2123763494475</v>
      </c>
      <c r="I61" s="14">
        <f t="shared" si="4"/>
        <v>5.2616714920000005</v>
      </c>
      <c r="J61" s="16">
        <f t="shared" si="5"/>
        <v>1.3804539889930014E-4</v>
      </c>
      <c r="K61" s="14">
        <f t="shared" si="6"/>
        <v>3.420105590287356E-3</v>
      </c>
      <c r="L61" s="17">
        <f t="shared" si="7"/>
        <v>-3.8599780639681818</v>
      </c>
      <c r="M61" s="18">
        <f t="shared" si="8"/>
        <v>-2.4659604855896986</v>
      </c>
    </row>
    <row r="62" spans="1:15" x14ac:dyDescent="0.25">
      <c r="A62" s="6">
        <v>9</v>
      </c>
      <c r="B62" s="7">
        <v>574</v>
      </c>
      <c r="C62" s="7">
        <v>1780</v>
      </c>
      <c r="D62" s="8">
        <v>594</v>
      </c>
      <c r="E62" s="15">
        <f t="shared" si="15"/>
        <v>2.7589118923979736</v>
      </c>
      <c r="F62" s="15">
        <f t="shared" si="16"/>
        <v>3.2504200023088941</v>
      </c>
      <c r="G62" s="12">
        <f t="shared" si="2"/>
        <v>1538.4529375182001</v>
      </c>
      <c r="H62" s="13">
        <f t="shared" si="3"/>
        <v>16.253869944382</v>
      </c>
      <c r="I62" s="14">
        <f t="shared" si="4"/>
        <v>1614.7888372</v>
      </c>
      <c r="J62" s="16">
        <f t="shared" si="5"/>
        <v>1.0565074529093103E-2</v>
      </c>
      <c r="K62" s="14">
        <f t="shared" si="6"/>
        <v>1.0496186121916367</v>
      </c>
      <c r="L62" s="17">
        <f t="shared" si="7"/>
        <v>-1.9761274349619082</v>
      </c>
      <c r="M62" s="18">
        <f t="shared" si="8"/>
        <v>2.103152315625801E-2</v>
      </c>
    </row>
    <row r="63" spans="1:15" x14ac:dyDescent="0.25">
      <c r="A63" s="6">
        <v>10</v>
      </c>
      <c r="B63" s="7">
        <v>184</v>
      </c>
      <c r="C63" s="7">
        <v>394</v>
      </c>
      <c r="D63" s="8">
        <v>594</v>
      </c>
      <c r="E63" s="15">
        <f t="shared" si="15"/>
        <v>2.2648178230095364</v>
      </c>
      <c r="F63" s="15">
        <f t="shared" si="16"/>
        <v>2.5954962218255742</v>
      </c>
      <c r="G63" s="12">
        <f t="shared" si="2"/>
        <v>1538.4529375182001</v>
      </c>
      <c r="H63" s="13">
        <f t="shared" si="3"/>
        <v>5.2102997731120002</v>
      </c>
      <c r="I63" s="14">
        <f t="shared" si="4"/>
        <v>357.43078756</v>
      </c>
      <c r="J63" s="16">
        <f t="shared" si="5"/>
        <v>3.3867137863294967E-3</v>
      </c>
      <c r="K63" s="14">
        <f t="shared" si="6"/>
        <v>0.23233131078848587</v>
      </c>
      <c r="L63" s="17">
        <f t="shared" si="7"/>
        <v>-2.470221504350345</v>
      </c>
      <c r="M63" s="18">
        <f t="shared" si="8"/>
        <v>-0.63389225732706178</v>
      </c>
    </row>
  </sheetData>
  <mergeCells count="4">
    <mergeCell ref="A1:D2"/>
    <mergeCell ref="G1:I2"/>
    <mergeCell ref="J1:K2"/>
    <mergeCell ref="L1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2015-07-29T21:41:10Z</dcterms:created>
  <dcterms:modified xsi:type="dcterms:W3CDTF">2015-07-30T01:52:43Z</dcterms:modified>
</cp:coreProperties>
</file>