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amoa\WATERSHED_ANALYSIS\NUTRIENTS\"/>
    </mc:Choice>
  </mc:AlternateContent>
  <bookViews>
    <workbookView xWindow="240" yWindow="30" windowWidth="20055" windowHeight="8160" activeTab="2"/>
  </bookViews>
  <sheets>
    <sheet name="Lab Sheet" sheetId="1" r:id="rId1"/>
    <sheet name="by Date" sheetId="2" r:id="rId2"/>
    <sheet name="Data" sheetId="7" r:id="rId3"/>
    <sheet name="by Location" sheetId="5" r:id="rId4"/>
    <sheet name="Summary by Location" sheetId="6" r:id="rId5"/>
  </sheets>
  <calcPr calcId="152511"/>
</workbook>
</file>

<file path=xl/calcChain.xml><?xml version="1.0" encoding="utf-8"?>
<calcChain xmlns="http://schemas.openxmlformats.org/spreadsheetml/2006/main">
  <c r="O7" i="7" l="1"/>
  <c r="Q96" i="7" l="1"/>
  <c r="O96" i="7"/>
  <c r="M96" i="7"/>
  <c r="J96" i="7"/>
  <c r="K96" i="7" s="1"/>
  <c r="H96" i="7"/>
  <c r="Q95" i="7"/>
  <c r="O95" i="7"/>
  <c r="M95" i="7"/>
  <c r="K95" i="7"/>
  <c r="J95" i="7"/>
  <c r="H95" i="7"/>
  <c r="Q94" i="7"/>
  <c r="O94" i="7"/>
  <c r="M94" i="7"/>
  <c r="J94" i="7"/>
  <c r="K94" i="7" s="1"/>
  <c r="H94" i="7"/>
  <c r="Q93" i="7"/>
  <c r="O93" i="7"/>
  <c r="M93" i="7"/>
  <c r="K93" i="7"/>
  <c r="J93" i="7"/>
  <c r="H93" i="7"/>
  <c r="Q92" i="7"/>
  <c r="O92" i="7"/>
  <c r="M92" i="7"/>
  <c r="J92" i="7"/>
  <c r="K92" i="7" s="1"/>
  <c r="H92" i="7"/>
  <c r="Q91" i="7"/>
  <c r="O91" i="7"/>
  <c r="M91" i="7"/>
  <c r="K91" i="7"/>
  <c r="J91" i="7"/>
  <c r="H91" i="7"/>
  <c r="Q90" i="7"/>
  <c r="O90" i="7"/>
  <c r="M90" i="7"/>
  <c r="J90" i="7"/>
  <c r="K90" i="7" s="1"/>
  <c r="H90" i="7"/>
  <c r="Q89" i="7"/>
  <c r="O89" i="7"/>
  <c r="M89" i="7"/>
  <c r="K89" i="7"/>
  <c r="J89" i="7"/>
  <c r="H89" i="7"/>
  <c r="Q88" i="7"/>
  <c r="O88" i="7"/>
  <c r="M88" i="7"/>
  <c r="J88" i="7"/>
  <c r="K88" i="7" s="1"/>
  <c r="H88" i="7"/>
  <c r="Q87" i="7"/>
  <c r="O87" i="7"/>
  <c r="M87" i="7"/>
  <c r="K87" i="7"/>
  <c r="J87" i="7"/>
  <c r="H87" i="7"/>
  <c r="Q86" i="7"/>
  <c r="O86" i="7"/>
  <c r="M86" i="7"/>
  <c r="J86" i="7"/>
  <c r="K86" i="7" s="1"/>
  <c r="H86" i="7"/>
  <c r="Q85" i="7"/>
  <c r="O85" i="7"/>
  <c r="M85" i="7"/>
  <c r="K85" i="7"/>
  <c r="J85" i="7"/>
  <c r="H85" i="7"/>
  <c r="Q84" i="7"/>
  <c r="O84" i="7"/>
  <c r="M84" i="7"/>
  <c r="J84" i="7"/>
  <c r="K84" i="7" s="1"/>
  <c r="H84" i="7"/>
  <c r="Q83" i="7"/>
  <c r="O83" i="7"/>
  <c r="M83" i="7"/>
  <c r="K83" i="7"/>
  <c r="J83" i="7"/>
  <c r="H83" i="7"/>
  <c r="Q82" i="7"/>
  <c r="O82" i="7"/>
  <c r="M82" i="7"/>
  <c r="J82" i="7"/>
  <c r="K82" i="7" s="1"/>
  <c r="H82" i="7"/>
  <c r="Q81" i="7"/>
  <c r="O81" i="7"/>
  <c r="M81" i="7"/>
  <c r="K81" i="7"/>
  <c r="J81" i="7"/>
  <c r="H81" i="7"/>
  <c r="Q80" i="7"/>
  <c r="O80" i="7"/>
  <c r="M80" i="7"/>
  <c r="J80" i="7"/>
  <c r="K80" i="7" s="1"/>
  <c r="H80" i="7"/>
  <c r="Q79" i="7"/>
  <c r="O79" i="7"/>
  <c r="M79" i="7"/>
  <c r="K79" i="7"/>
  <c r="J79" i="7"/>
  <c r="H79" i="7"/>
  <c r="Q78" i="7"/>
  <c r="O78" i="7"/>
  <c r="M78" i="7"/>
  <c r="J78" i="7"/>
  <c r="K78" i="7" s="1"/>
  <c r="H78" i="7"/>
  <c r="Q77" i="7"/>
  <c r="O77" i="7"/>
  <c r="M77" i="7"/>
  <c r="K77" i="7"/>
  <c r="J77" i="7"/>
  <c r="H77" i="7"/>
  <c r="Q76" i="7"/>
  <c r="O76" i="7"/>
  <c r="M76" i="7"/>
  <c r="J76" i="7"/>
  <c r="K76" i="7" s="1"/>
  <c r="H76" i="7"/>
  <c r="Q75" i="7"/>
  <c r="O75" i="7"/>
  <c r="M75" i="7"/>
  <c r="K75" i="7"/>
  <c r="J75" i="7"/>
  <c r="H75" i="7"/>
  <c r="Q74" i="7"/>
  <c r="O74" i="7"/>
  <c r="M74" i="7"/>
  <c r="J74" i="7"/>
  <c r="K74" i="7" s="1"/>
  <c r="H74" i="7"/>
  <c r="Q73" i="7"/>
  <c r="O73" i="7"/>
  <c r="M73" i="7"/>
  <c r="K73" i="7"/>
  <c r="J73" i="7"/>
  <c r="H73" i="7"/>
  <c r="Q72" i="7"/>
  <c r="O72" i="7"/>
  <c r="M72" i="7"/>
  <c r="J72" i="7"/>
  <c r="K72" i="7" s="1"/>
  <c r="H72" i="7"/>
  <c r="Q71" i="7"/>
  <c r="O71" i="7"/>
  <c r="M71" i="7"/>
  <c r="K71" i="7"/>
  <c r="J71" i="7"/>
  <c r="H71" i="7"/>
  <c r="Q70" i="7"/>
  <c r="O70" i="7"/>
  <c r="M70" i="7"/>
  <c r="J70" i="7"/>
  <c r="K70" i="7" s="1"/>
  <c r="H70" i="7"/>
  <c r="Q69" i="7"/>
  <c r="O69" i="7"/>
  <c r="M69" i="7"/>
  <c r="K69" i="7"/>
  <c r="J69" i="7"/>
  <c r="H69" i="7"/>
  <c r="Q68" i="7"/>
  <c r="O68" i="7"/>
  <c r="M68" i="7"/>
  <c r="J68" i="7"/>
  <c r="K68" i="7" s="1"/>
  <c r="H68" i="7"/>
  <c r="Q67" i="7"/>
  <c r="O67" i="7"/>
  <c r="M67" i="7"/>
  <c r="K67" i="7"/>
  <c r="J67" i="7"/>
  <c r="H67" i="7"/>
  <c r="Q66" i="7"/>
  <c r="O66" i="7"/>
  <c r="M66" i="7"/>
  <c r="J66" i="7"/>
  <c r="K66" i="7" s="1"/>
  <c r="H66" i="7"/>
  <c r="Q65" i="7"/>
  <c r="O65" i="7"/>
  <c r="M65" i="7"/>
  <c r="K65" i="7"/>
  <c r="J65" i="7"/>
  <c r="H65" i="7"/>
  <c r="Q64" i="7"/>
  <c r="O64" i="7"/>
  <c r="M64" i="7"/>
  <c r="J64" i="7"/>
  <c r="K64" i="7" s="1"/>
  <c r="H64" i="7"/>
  <c r="Q63" i="7"/>
  <c r="O63" i="7"/>
  <c r="M63" i="7"/>
  <c r="K63" i="7"/>
  <c r="J63" i="7"/>
  <c r="H63" i="7"/>
  <c r="Q62" i="7"/>
  <c r="O62" i="7"/>
  <c r="M62" i="7"/>
  <c r="J62" i="7"/>
  <c r="K62" i="7" s="1"/>
  <c r="H62" i="7"/>
  <c r="Q61" i="7"/>
  <c r="O61" i="7"/>
  <c r="M61" i="7"/>
  <c r="K61" i="7"/>
  <c r="J61" i="7"/>
  <c r="H61" i="7"/>
  <c r="Q60" i="7"/>
  <c r="O60" i="7"/>
  <c r="M60" i="7"/>
  <c r="J60" i="7"/>
  <c r="K60" i="7" s="1"/>
  <c r="H60" i="7"/>
  <c r="Q59" i="7"/>
  <c r="O59" i="7"/>
  <c r="M59" i="7"/>
  <c r="K59" i="7"/>
  <c r="J59" i="7"/>
  <c r="H59" i="7"/>
  <c r="Q58" i="7"/>
  <c r="O58" i="7"/>
  <c r="M58" i="7"/>
  <c r="J58" i="7"/>
  <c r="K58" i="7" s="1"/>
  <c r="H58" i="7"/>
  <c r="Q57" i="7"/>
  <c r="O57" i="7"/>
  <c r="M57" i="7"/>
  <c r="K57" i="7"/>
  <c r="J57" i="7"/>
  <c r="H57" i="7"/>
  <c r="Q56" i="7"/>
  <c r="O56" i="7"/>
  <c r="M56" i="7"/>
  <c r="J56" i="7"/>
  <c r="K56" i="7" s="1"/>
  <c r="H56" i="7"/>
  <c r="Q55" i="7"/>
  <c r="O55" i="7"/>
  <c r="M55" i="7"/>
  <c r="K55" i="7"/>
  <c r="J55" i="7"/>
  <c r="H55" i="7"/>
  <c r="Q54" i="7"/>
  <c r="O54" i="7"/>
  <c r="M54" i="7"/>
  <c r="J54" i="7"/>
  <c r="K54" i="7" s="1"/>
  <c r="H54" i="7"/>
  <c r="Q53" i="7"/>
  <c r="O53" i="7"/>
  <c r="M53" i="7"/>
  <c r="K53" i="7"/>
  <c r="J53" i="7"/>
  <c r="H53" i="7"/>
  <c r="Q52" i="7"/>
  <c r="O52" i="7"/>
  <c r="M52" i="7"/>
  <c r="J52" i="7"/>
  <c r="K52" i="7" s="1"/>
  <c r="H52" i="7"/>
  <c r="Q51" i="7"/>
  <c r="O51" i="7"/>
  <c r="M51" i="7"/>
  <c r="K51" i="7"/>
  <c r="J51" i="7"/>
  <c r="H51" i="7"/>
  <c r="Q50" i="7"/>
  <c r="O50" i="7"/>
  <c r="M50" i="7"/>
  <c r="J50" i="7"/>
  <c r="K50" i="7" s="1"/>
  <c r="H50" i="7"/>
  <c r="Q49" i="7"/>
  <c r="O49" i="7"/>
  <c r="M49" i="7"/>
  <c r="K49" i="7"/>
  <c r="J49" i="7"/>
  <c r="H49" i="7"/>
  <c r="Q48" i="7"/>
  <c r="O48" i="7"/>
  <c r="M48" i="7"/>
  <c r="J48" i="7"/>
  <c r="K48" i="7" s="1"/>
  <c r="H48" i="7"/>
  <c r="Q47" i="7"/>
  <c r="O47" i="7"/>
  <c r="M47" i="7"/>
  <c r="K47" i="7"/>
  <c r="J47" i="7"/>
  <c r="H47" i="7"/>
  <c r="Q46" i="7"/>
  <c r="O46" i="7"/>
  <c r="M46" i="7"/>
  <c r="J46" i="7"/>
  <c r="K46" i="7" s="1"/>
  <c r="H46" i="7"/>
  <c r="Q45" i="7"/>
  <c r="O45" i="7"/>
  <c r="M45" i="7"/>
  <c r="K45" i="7"/>
  <c r="J45" i="7"/>
  <c r="H45" i="7"/>
  <c r="Q44" i="7"/>
  <c r="O44" i="7"/>
  <c r="M44" i="7"/>
  <c r="J44" i="7"/>
  <c r="K44" i="7" s="1"/>
  <c r="H44" i="7"/>
  <c r="Q43" i="7"/>
  <c r="O43" i="7"/>
  <c r="M43" i="7"/>
  <c r="K43" i="7"/>
  <c r="J43" i="7"/>
  <c r="H43" i="7"/>
  <c r="Q42" i="7"/>
  <c r="O42" i="7"/>
  <c r="M42" i="7"/>
  <c r="J42" i="7"/>
  <c r="K42" i="7" s="1"/>
  <c r="H42" i="7"/>
  <c r="Q41" i="7"/>
  <c r="O41" i="7"/>
  <c r="M41" i="7"/>
  <c r="K41" i="7"/>
  <c r="J41" i="7"/>
  <c r="H41" i="7"/>
  <c r="Q40" i="7"/>
  <c r="O40" i="7"/>
  <c r="M40" i="7"/>
  <c r="J40" i="7"/>
  <c r="K40" i="7" s="1"/>
  <c r="H40" i="7"/>
  <c r="Q39" i="7"/>
  <c r="O39" i="7"/>
  <c r="M39" i="7"/>
  <c r="K39" i="7"/>
  <c r="J39" i="7"/>
  <c r="H39" i="7"/>
  <c r="Q38" i="7"/>
  <c r="O38" i="7"/>
  <c r="M38" i="7"/>
  <c r="J38" i="7"/>
  <c r="K38" i="7" s="1"/>
  <c r="H38" i="7"/>
  <c r="Q37" i="7"/>
  <c r="O37" i="7"/>
  <c r="M37" i="7"/>
  <c r="K37" i="7"/>
  <c r="J37" i="7"/>
  <c r="H37" i="7"/>
  <c r="Q36" i="7"/>
  <c r="O36" i="7"/>
  <c r="M36" i="7"/>
  <c r="J36" i="7"/>
  <c r="K36" i="7" s="1"/>
  <c r="H36" i="7"/>
  <c r="Q35" i="7"/>
  <c r="O35" i="7"/>
  <c r="M35" i="7"/>
  <c r="K35" i="7"/>
  <c r="J35" i="7"/>
  <c r="H35" i="7"/>
  <c r="Q34" i="7"/>
  <c r="O34" i="7"/>
  <c r="M34" i="7"/>
  <c r="J34" i="7"/>
  <c r="K34" i="7" s="1"/>
  <c r="H34" i="7"/>
  <c r="Q33" i="7"/>
  <c r="O33" i="7"/>
  <c r="M33" i="7"/>
  <c r="K33" i="7"/>
  <c r="J33" i="7"/>
  <c r="H33" i="7"/>
  <c r="Q32" i="7"/>
  <c r="O32" i="7"/>
  <c r="M32" i="7"/>
  <c r="J32" i="7"/>
  <c r="K32" i="7" s="1"/>
  <c r="H32" i="7"/>
  <c r="Q31" i="7"/>
  <c r="O31" i="7"/>
  <c r="M31" i="7"/>
  <c r="K31" i="7"/>
  <c r="J31" i="7"/>
  <c r="H31" i="7"/>
  <c r="Q30" i="7"/>
  <c r="O30" i="7"/>
  <c r="M30" i="7"/>
  <c r="J30" i="7"/>
  <c r="K30" i="7" s="1"/>
  <c r="H30" i="7"/>
  <c r="Q29" i="7"/>
  <c r="O29" i="7"/>
  <c r="M29" i="7"/>
  <c r="K29" i="7"/>
  <c r="J29" i="7"/>
  <c r="H29" i="7"/>
  <c r="Q28" i="7"/>
  <c r="O28" i="7"/>
  <c r="M28" i="7"/>
  <c r="J28" i="7"/>
  <c r="K28" i="7" s="1"/>
  <c r="H28" i="7"/>
  <c r="Q27" i="7"/>
  <c r="O27" i="7"/>
  <c r="M27" i="7"/>
  <c r="K27" i="7"/>
  <c r="J27" i="7"/>
  <c r="H27" i="7"/>
  <c r="Q26" i="7"/>
  <c r="O26" i="7"/>
  <c r="M26" i="7"/>
  <c r="J26" i="7"/>
  <c r="K26" i="7" s="1"/>
  <c r="H26" i="7"/>
  <c r="Q25" i="7"/>
  <c r="O25" i="7"/>
  <c r="M25" i="7"/>
  <c r="K25" i="7"/>
  <c r="J25" i="7"/>
  <c r="H25" i="7"/>
  <c r="Q24" i="7"/>
  <c r="O24" i="7"/>
  <c r="M24" i="7"/>
  <c r="J24" i="7"/>
  <c r="K24" i="7" s="1"/>
  <c r="H24" i="7"/>
  <c r="Q23" i="7"/>
  <c r="O23" i="7"/>
  <c r="M23" i="7"/>
  <c r="K23" i="7"/>
  <c r="J23" i="7"/>
  <c r="H23" i="7"/>
  <c r="Q22" i="7"/>
  <c r="O22" i="7"/>
  <c r="M22" i="7"/>
  <c r="J22" i="7"/>
  <c r="K22" i="7" s="1"/>
  <c r="H22" i="7"/>
  <c r="Q21" i="7"/>
  <c r="O21" i="7"/>
  <c r="M21" i="7"/>
  <c r="K21" i="7"/>
  <c r="J21" i="7"/>
  <c r="H21" i="7"/>
  <c r="Q20" i="7"/>
  <c r="O20" i="7"/>
  <c r="M20" i="7"/>
  <c r="J20" i="7"/>
  <c r="K20" i="7" s="1"/>
  <c r="H20" i="7"/>
  <c r="Q19" i="7"/>
  <c r="O19" i="7"/>
  <c r="M19" i="7"/>
  <c r="K19" i="7"/>
  <c r="J19" i="7"/>
  <c r="H19" i="7"/>
  <c r="Q18" i="7"/>
  <c r="O18" i="7"/>
  <c r="M18" i="7"/>
  <c r="J18" i="7"/>
  <c r="K18" i="7" s="1"/>
  <c r="H18" i="7"/>
  <c r="Q17" i="7"/>
  <c r="O17" i="7"/>
  <c r="M17" i="7"/>
  <c r="K17" i="7"/>
  <c r="J17" i="7"/>
  <c r="H17" i="7"/>
  <c r="Q16" i="7"/>
  <c r="O16" i="7"/>
  <c r="M16" i="7"/>
  <c r="J16" i="7"/>
  <c r="K16" i="7" s="1"/>
  <c r="H16" i="7"/>
  <c r="Q15" i="7"/>
  <c r="O15" i="7"/>
  <c r="M15" i="7"/>
  <c r="K15" i="7"/>
  <c r="J15" i="7"/>
  <c r="H15" i="7"/>
  <c r="Q14" i="7"/>
  <c r="O14" i="7"/>
  <c r="M14" i="7"/>
  <c r="J14" i="7"/>
  <c r="K14" i="7" s="1"/>
  <c r="H14" i="7"/>
  <c r="Q13" i="7"/>
  <c r="O13" i="7"/>
  <c r="M13" i="7"/>
  <c r="K13" i="7"/>
  <c r="J13" i="7"/>
  <c r="H13" i="7"/>
  <c r="Q12" i="7"/>
  <c r="O12" i="7"/>
  <c r="M12" i="7"/>
  <c r="J12" i="7"/>
  <c r="K12" i="7" s="1"/>
  <c r="H12" i="7"/>
  <c r="Q11" i="7"/>
  <c r="O11" i="7"/>
  <c r="M11" i="7"/>
  <c r="K11" i="7"/>
  <c r="J11" i="7"/>
  <c r="H11" i="7"/>
  <c r="Q10" i="7"/>
  <c r="O10" i="7"/>
  <c r="M10" i="7"/>
  <c r="J10" i="7"/>
  <c r="K10" i="7" s="1"/>
  <c r="H10" i="7"/>
  <c r="Q9" i="7"/>
  <c r="O9" i="7"/>
  <c r="M9" i="7"/>
  <c r="K9" i="7"/>
  <c r="J9" i="7"/>
  <c r="H9" i="7"/>
  <c r="Q8" i="7"/>
  <c r="O8" i="7"/>
  <c r="M8" i="7"/>
  <c r="J8" i="7"/>
  <c r="K8" i="7" s="1"/>
  <c r="H8" i="7"/>
  <c r="Q7" i="7"/>
  <c r="M7" i="7"/>
  <c r="K7" i="7"/>
  <c r="J7" i="7"/>
  <c r="H7" i="7"/>
  <c r="A7" i="7"/>
  <c r="Q6" i="7"/>
  <c r="P6" i="7"/>
  <c r="O6" i="7"/>
  <c r="N6" i="7"/>
  <c r="M6" i="7"/>
  <c r="L6" i="7"/>
  <c r="K6" i="7"/>
  <c r="J6" i="7"/>
  <c r="I6" i="7"/>
  <c r="H6" i="7"/>
  <c r="G6" i="7"/>
  <c r="H6" i="2" l="1"/>
  <c r="I6" i="2"/>
  <c r="J6" i="2"/>
  <c r="K6" i="2"/>
  <c r="L6" i="2"/>
  <c r="M6" i="2"/>
  <c r="N6" i="2"/>
  <c r="O6" i="2"/>
  <c r="P6" i="2"/>
  <c r="Q6" i="2"/>
  <c r="G6" i="2"/>
  <c r="F108" i="5" l="1"/>
  <c r="F29" i="5"/>
  <c r="F51" i="5"/>
  <c r="F94" i="5"/>
  <c r="H95" i="5" a="1"/>
  <c r="H95" i="5" s="1"/>
  <c r="J95" i="5" a="1"/>
  <c r="J95" i="5" s="1"/>
  <c r="K95" i="5" a="1"/>
  <c r="K95" i="5" s="1"/>
  <c r="M95" i="5" a="1"/>
  <c r="M95" i="5" s="1"/>
  <c r="O95" i="5" a="1"/>
  <c r="O95" i="5" s="1"/>
  <c r="Q95" i="5" a="1"/>
  <c r="Q95" i="5" s="1"/>
  <c r="H96" i="5" a="1"/>
  <c r="H96" i="5" s="1"/>
  <c r="J96" i="5" a="1"/>
  <c r="J96" i="5" s="1"/>
  <c r="K96" i="5" a="1"/>
  <c r="K96" i="5" s="1"/>
  <c r="M96" i="5" a="1"/>
  <c r="M96" i="5" s="1"/>
  <c r="O96" i="5" a="1"/>
  <c r="O96" i="5" s="1"/>
  <c r="Q96" i="5" a="1"/>
  <c r="Q96" i="5" s="1"/>
  <c r="H97" i="5" a="1"/>
  <c r="H97" i="5" s="1"/>
  <c r="J97" i="5" a="1"/>
  <c r="J97" i="5" s="1"/>
  <c r="K97" i="5" a="1"/>
  <c r="K97" i="5" s="1"/>
  <c r="M97" i="5" a="1"/>
  <c r="M97" i="5" s="1"/>
  <c r="O97" i="5" a="1"/>
  <c r="O97" i="5" s="1"/>
  <c r="Q97" i="5" a="1"/>
  <c r="Q97" i="5" s="1"/>
  <c r="H98" i="5" a="1"/>
  <c r="H98" i="5" s="1"/>
  <c r="J98" i="5" a="1"/>
  <c r="J98" i="5" s="1"/>
  <c r="K98" i="5" a="1"/>
  <c r="K98" i="5" s="1"/>
  <c r="M98" i="5" a="1"/>
  <c r="M98" i="5" s="1"/>
  <c r="O98" i="5" a="1"/>
  <c r="O98" i="5" s="1"/>
  <c r="Q98" i="5" a="1"/>
  <c r="Q98" i="5" s="1"/>
  <c r="Q93" i="5" l="1"/>
  <c r="O93" i="5"/>
  <c r="M93" i="5"/>
  <c r="J93" i="5"/>
  <c r="H93" i="5"/>
  <c r="Q92" i="5"/>
  <c r="O92" i="5"/>
  <c r="M92" i="5"/>
  <c r="J92" i="5"/>
  <c r="H92" i="5"/>
  <c r="Q107" i="5"/>
  <c r="O107" i="5"/>
  <c r="M107" i="5"/>
  <c r="J107" i="5"/>
  <c r="H107" i="5"/>
  <c r="Q117" i="5"/>
  <c r="O117" i="5"/>
  <c r="M117" i="5"/>
  <c r="J117" i="5"/>
  <c r="H117" i="5"/>
  <c r="Q115" i="5"/>
  <c r="O115" i="5"/>
  <c r="M115" i="5"/>
  <c r="J115" i="5"/>
  <c r="H115" i="5"/>
  <c r="Q118" i="5"/>
  <c r="O118" i="5"/>
  <c r="M118" i="5"/>
  <c r="J118" i="5"/>
  <c r="H118" i="5"/>
  <c r="Q114" i="5"/>
  <c r="O114" i="5"/>
  <c r="M114" i="5"/>
  <c r="J114" i="5"/>
  <c r="H114" i="5"/>
  <c r="Q28" i="5"/>
  <c r="O28" i="5"/>
  <c r="M28" i="5"/>
  <c r="J28" i="5"/>
  <c r="H28" i="5"/>
  <c r="Q91" i="5"/>
  <c r="O91" i="5"/>
  <c r="M91" i="5"/>
  <c r="J91" i="5"/>
  <c r="H91" i="5"/>
  <c r="Q50" i="5"/>
  <c r="O50" i="5"/>
  <c r="M50" i="5"/>
  <c r="J50" i="5"/>
  <c r="H50" i="5"/>
  <c r="Q27" i="5"/>
  <c r="O27" i="5"/>
  <c r="M27" i="5"/>
  <c r="J27" i="5"/>
  <c r="H27" i="5"/>
  <c r="Q26" i="5"/>
  <c r="O26" i="5"/>
  <c r="M26" i="5"/>
  <c r="J26" i="5"/>
  <c r="H26" i="5"/>
  <c r="Q90" i="5"/>
  <c r="O90" i="5"/>
  <c r="M90" i="5"/>
  <c r="J90" i="5"/>
  <c r="H90" i="5"/>
  <c r="Q25" i="5"/>
  <c r="O25" i="5"/>
  <c r="M25" i="5"/>
  <c r="J25" i="5"/>
  <c r="H25" i="5"/>
  <c r="Q49" i="5"/>
  <c r="O49" i="5"/>
  <c r="M49" i="5"/>
  <c r="J49" i="5"/>
  <c r="H49" i="5"/>
  <c r="Q89" i="5"/>
  <c r="O89" i="5"/>
  <c r="M89" i="5"/>
  <c r="J89" i="5"/>
  <c r="H89" i="5"/>
  <c r="Q88" i="5"/>
  <c r="O88" i="5"/>
  <c r="M88" i="5"/>
  <c r="J88" i="5"/>
  <c r="H88" i="5"/>
  <c r="Q87" i="5"/>
  <c r="O87" i="5"/>
  <c r="M87" i="5"/>
  <c r="J87" i="5"/>
  <c r="H87" i="5"/>
  <c r="Q24" i="5"/>
  <c r="O24" i="5"/>
  <c r="M24" i="5"/>
  <c r="J24" i="5"/>
  <c r="H24" i="5"/>
  <c r="Q48" i="5"/>
  <c r="O48" i="5"/>
  <c r="M48" i="5"/>
  <c r="J48" i="5"/>
  <c r="H48" i="5"/>
  <c r="Q86" i="5"/>
  <c r="O86" i="5"/>
  <c r="M86" i="5"/>
  <c r="J86" i="5"/>
  <c r="H86" i="5"/>
  <c r="Q85" i="5"/>
  <c r="O85" i="5"/>
  <c r="M85" i="5"/>
  <c r="J85" i="5"/>
  <c r="H85" i="5"/>
  <c r="Q23" i="5"/>
  <c r="O23" i="5"/>
  <c r="M23" i="5"/>
  <c r="J23" i="5"/>
  <c r="H23" i="5"/>
  <c r="Q47" i="5"/>
  <c r="O47" i="5"/>
  <c r="M47" i="5"/>
  <c r="J47" i="5"/>
  <c r="H47" i="5"/>
  <c r="Q84" i="5"/>
  <c r="O84" i="5"/>
  <c r="M84" i="5"/>
  <c r="J84" i="5"/>
  <c r="H84" i="5"/>
  <c r="Q83" i="5"/>
  <c r="O83" i="5"/>
  <c r="M83" i="5"/>
  <c r="J83" i="5"/>
  <c r="H83" i="5"/>
  <c r="Q46" i="5"/>
  <c r="O46" i="5"/>
  <c r="M46" i="5"/>
  <c r="J46" i="5"/>
  <c r="H46" i="5"/>
  <c r="Q22" i="5"/>
  <c r="O22" i="5"/>
  <c r="M22" i="5"/>
  <c r="J22" i="5"/>
  <c r="H22" i="5"/>
  <c r="Q82" i="5"/>
  <c r="O82" i="5"/>
  <c r="M82" i="5"/>
  <c r="J82" i="5"/>
  <c r="H82" i="5"/>
  <c r="Q81" i="5"/>
  <c r="O81" i="5"/>
  <c r="M81" i="5"/>
  <c r="J81" i="5"/>
  <c r="H81" i="5"/>
  <c r="Q80" i="5"/>
  <c r="O80" i="5"/>
  <c r="M80" i="5"/>
  <c r="J80" i="5"/>
  <c r="H80" i="5"/>
  <c r="Q79" i="5"/>
  <c r="O79" i="5"/>
  <c r="M79" i="5"/>
  <c r="J79" i="5"/>
  <c r="H79" i="5"/>
  <c r="Q21" i="5"/>
  <c r="O21" i="5"/>
  <c r="M21" i="5"/>
  <c r="J21" i="5"/>
  <c r="H21" i="5"/>
  <c r="Q78" i="5"/>
  <c r="O78" i="5"/>
  <c r="M78" i="5"/>
  <c r="J78" i="5"/>
  <c r="H78" i="5"/>
  <c r="Q20" i="5"/>
  <c r="O20" i="5"/>
  <c r="M20" i="5"/>
  <c r="J20" i="5"/>
  <c r="H20" i="5"/>
  <c r="Q45" i="5"/>
  <c r="O45" i="5"/>
  <c r="M45" i="5"/>
  <c r="J45" i="5"/>
  <c r="H45" i="5"/>
  <c r="Q44" i="5"/>
  <c r="O44" i="5"/>
  <c r="M44" i="5"/>
  <c r="J44" i="5"/>
  <c r="H44" i="5"/>
  <c r="Q77" i="5"/>
  <c r="O77" i="5"/>
  <c r="M77" i="5"/>
  <c r="J77" i="5"/>
  <c r="H77" i="5"/>
  <c r="Q76" i="5"/>
  <c r="O76" i="5"/>
  <c r="M76" i="5"/>
  <c r="J76" i="5"/>
  <c r="H76" i="5"/>
  <c r="Q75" i="5"/>
  <c r="O75" i="5"/>
  <c r="M75" i="5"/>
  <c r="J75" i="5"/>
  <c r="H75" i="5"/>
  <c r="Q43" i="5"/>
  <c r="O43" i="5"/>
  <c r="M43" i="5"/>
  <c r="J43" i="5"/>
  <c r="H43" i="5"/>
  <c r="Q74" i="5"/>
  <c r="O74" i="5"/>
  <c r="M74" i="5"/>
  <c r="J74" i="5"/>
  <c r="H74" i="5"/>
  <c r="Q120" i="5"/>
  <c r="O120" i="5"/>
  <c r="M120" i="5"/>
  <c r="J120" i="5"/>
  <c r="H120" i="5"/>
  <c r="Q73" i="5"/>
  <c r="O73" i="5"/>
  <c r="M73" i="5"/>
  <c r="J73" i="5"/>
  <c r="H73" i="5"/>
  <c r="Q42" i="5"/>
  <c r="O42" i="5"/>
  <c r="M42" i="5"/>
  <c r="J42" i="5"/>
  <c r="H42" i="5"/>
  <c r="Q19" i="5"/>
  <c r="O19" i="5"/>
  <c r="M19" i="5"/>
  <c r="J19" i="5"/>
  <c r="H19" i="5"/>
  <c r="Q72" i="5"/>
  <c r="O72" i="5"/>
  <c r="M72" i="5"/>
  <c r="J72" i="5"/>
  <c r="H72" i="5"/>
  <c r="Q71" i="5"/>
  <c r="O71" i="5"/>
  <c r="M71" i="5"/>
  <c r="J71" i="5"/>
  <c r="H71" i="5"/>
  <c r="Q41" i="5"/>
  <c r="O41" i="5"/>
  <c r="M41" i="5"/>
  <c r="J41" i="5"/>
  <c r="H41" i="5"/>
  <c r="Q18" i="5"/>
  <c r="O18" i="5"/>
  <c r="M18" i="5"/>
  <c r="J18" i="5"/>
  <c r="H18" i="5"/>
  <c r="Q70" i="5"/>
  <c r="O70" i="5"/>
  <c r="M70" i="5"/>
  <c r="J70" i="5"/>
  <c r="H70" i="5"/>
  <c r="Q106" i="5"/>
  <c r="O106" i="5"/>
  <c r="M106" i="5"/>
  <c r="J106" i="5"/>
  <c r="H106" i="5"/>
  <c r="Q17" i="5"/>
  <c r="O17" i="5"/>
  <c r="M17" i="5"/>
  <c r="J17" i="5"/>
  <c r="H17" i="5"/>
  <c r="Q105" i="5"/>
  <c r="O105" i="5"/>
  <c r="M105" i="5"/>
  <c r="J105" i="5"/>
  <c r="H105" i="5"/>
  <c r="Q69" i="5"/>
  <c r="O69" i="5"/>
  <c r="M69" i="5"/>
  <c r="J69" i="5"/>
  <c r="H69" i="5"/>
  <c r="Q68" i="5"/>
  <c r="O68" i="5"/>
  <c r="M68" i="5"/>
  <c r="J68" i="5"/>
  <c r="H68" i="5"/>
  <c r="Q67" i="5"/>
  <c r="O67" i="5"/>
  <c r="M67" i="5"/>
  <c r="J67" i="5"/>
  <c r="H67" i="5"/>
  <c r="Q40" i="5"/>
  <c r="O40" i="5"/>
  <c r="M40" i="5"/>
  <c r="J40" i="5"/>
  <c r="H40" i="5"/>
  <c r="Q16" i="5"/>
  <c r="O16" i="5"/>
  <c r="M16" i="5"/>
  <c r="J16" i="5"/>
  <c r="H16" i="5"/>
  <c r="Q39" i="5"/>
  <c r="O39" i="5"/>
  <c r="M39" i="5"/>
  <c r="J39" i="5"/>
  <c r="H39" i="5"/>
  <c r="Q104" i="5"/>
  <c r="O104" i="5"/>
  <c r="M104" i="5"/>
  <c r="J104" i="5"/>
  <c r="H104" i="5"/>
  <c r="Q66" i="5"/>
  <c r="O66" i="5"/>
  <c r="M66" i="5"/>
  <c r="J66" i="5"/>
  <c r="H66" i="5"/>
  <c r="Q65" i="5"/>
  <c r="O65" i="5"/>
  <c r="M65" i="5"/>
  <c r="J65" i="5"/>
  <c r="H65" i="5"/>
  <c r="Q103" i="5"/>
  <c r="O103" i="5"/>
  <c r="M103" i="5"/>
  <c r="J103" i="5"/>
  <c r="H103" i="5"/>
  <c r="Q15" i="5"/>
  <c r="O15" i="5"/>
  <c r="M15" i="5"/>
  <c r="J15" i="5"/>
  <c r="H15" i="5"/>
  <c r="Q64" i="5"/>
  <c r="O64" i="5"/>
  <c r="M64" i="5"/>
  <c r="J64" i="5"/>
  <c r="H64" i="5"/>
  <c r="Q102" i="5"/>
  <c r="O102" i="5"/>
  <c r="M102" i="5"/>
  <c r="J102" i="5"/>
  <c r="H102" i="5"/>
  <c r="Q63" i="5"/>
  <c r="O63" i="5"/>
  <c r="M63" i="5"/>
  <c r="J63" i="5"/>
  <c r="H63" i="5"/>
  <c r="Q62" i="5"/>
  <c r="O62" i="5"/>
  <c r="M62" i="5"/>
  <c r="J62" i="5"/>
  <c r="H62" i="5"/>
  <c r="Q61" i="5"/>
  <c r="O61" i="5"/>
  <c r="M61" i="5"/>
  <c r="J61" i="5"/>
  <c r="H61" i="5"/>
  <c r="Q38" i="5"/>
  <c r="O38" i="5"/>
  <c r="M38" i="5"/>
  <c r="J38" i="5"/>
  <c r="H38" i="5"/>
  <c r="Q14" i="5"/>
  <c r="O14" i="5"/>
  <c r="M14" i="5"/>
  <c r="J14" i="5"/>
  <c r="H14" i="5"/>
  <c r="Q13" i="5"/>
  <c r="O13" i="5"/>
  <c r="M13" i="5"/>
  <c r="J13" i="5"/>
  <c r="H13" i="5"/>
  <c r="Q37" i="5"/>
  <c r="O37" i="5"/>
  <c r="M37" i="5"/>
  <c r="J37" i="5"/>
  <c r="H37" i="5"/>
  <c r="Q101" i="5"/>
  <c r="O101" i="5"/>
  <c r="M101" i="5"/>
  <c r="J101" i="5"/>
  <c r="H101" i="5"/>
  <c r="Q60" i="5"/>
  <c r="O60" i="5"/>
  <c r="M60" i="5"/>
  <c r="J60" i="5"/>
  <c r="H60" i="5"/>
  <c r="Q12" i="5"/>
  <c r="O12" i="5"/>
  <c r="M12" i="5"/>
  <c r="J12" i="5"/>
  <c r="H12" i="5"/>
  <c r="Q11" i="5"/>
  <c r="O11" i="5"/>
  <c r="M11" i="5"/>
  <c r="J11" i="5"/>
  <c r="H11" i="5"/>
  <c r="Q59" i="5"/>
  <c r="O59" i="5"/>
  <c r="M59" i="5"/>
  <c r="J59" i="5"/>
  <c r="H59" i="5"/>
  <c r="Q10" i="5"/>
  <c r="O10" i="5"/>
  <c r="M10" i="5"/>
  <c r="J10" i="5"/>
  <c r="H10" i="5"/>
  <c r="Q9" i="5"/>
  <c r="O9" i="5"/>
  <c r="M9" i="5"/>
  <c r="J9" i="5"/>
  <c r="H9" i="5"/>
  <c r="Q36" i="5"/>
  <c r="O36" i="5"/>
  <c r="M36" i="5"/>
  <c r="J36" i="5"/>
  <c r="H36" i="5"/>
  <c r="Q100" i="5"/>
  <c r="O100" i="5"/>
  <c r="M100" i="5"/>
  <c r="J100" i="5"/>
  <c r="H100" i="5"/>
  <c r="Q58" i="5"/>
  <c r="O58" i="5"/>
  <c r="M58" i="5"/>
  <c r="J58" i="5"/>
  <c r="H58" i="5"/>
  <c r="Q119" i="5"/>
  <c r="O119" i="5"/>
  <c r="M119" i="5"/>
  <c r="J119" i="5"/>
  <c r="H119" i="5"/>
  <c r="Q7" i="5"/>
  <c r="O7" i="5"/>
  <c r="M7" i="5"/>
  <c r="J7" i="5"/>
  <c r="H7" i="5"/>
  <c r="Q57" i="5"/>
  <c r="O57" i="5"/>
  <c r="M57" i="5"/>
  <c r="J57" i="5"/>
  <c r="H57" i="5"/>
  <c r="Q116" i="5"/>
  <c r="O116" i="5"/>
  <c r="M116" i="5"/>
  <c r="J116" i="5"/>
  <c r="H116" i="5"/>
  <c r="Q35" i="5"/>
  <c r="O35" i="5"/>
  <c r="M35" i="5"/>
  <c r="J35" i="5"/>
  <c r="H35" i="5"/>
  <c r="Q8" i="5"/>
  <c r="O8" i="5"/>
  <c r="M8" i="5"/>
  <c r="J8" i="5"/>
  <c r="H8" i="5"/>
  <c r="A8" i="5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7" i="2"/>
  <c r="K98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J41" i="2"/>
  <c r="K41" i="2" s="1"/>
  <c r="J42" i="2"/>
  <c r="J43" i="2"/>
  <c r="J44" i="2"/>
  <c r="J45" i="2"/>
  <c r="K45" i="2" s="1"/>
  <c r="J46" i="2"/>
  <c r="J47" i="2"/>
  <c r="J48" i="2"/>
  <c r="J49" i="2"/>
  <c r="K49" i="2" s="1"/>
  <c r="J50" i="2"/>
  <c r="J51" i="2"/>
  <c r="J52" i="2"/>
  <c r="J53" i="2"/>
  <c r="K53" i="2" s="1"/>
  <c r="J54" i="2"/>
  <c r="J55" i="2"/>
  <c r="J56" i="2"/>
  <c r="J57" i="2"/>
  <c r="K57" i="2" s="1"/>
  <c r="J58" i="2"/>
  <c r="J59" i="2"/>
  <c r="J60" i="2"/>
  <c r="J61" i="2"/>
  <c r="K61" i="2" s="1"/>
  <c r="J62" i="2"/>
  <c r="J63" i="2"/>
  <c r="J64" i="2"/>
  <c r="J65" i="2"/>
  <c r="K65" i="2" s="1"/>
  <c r="J66" i="2"/>
  <c r="J67" i="2"/>
  <c r="J68" i="2"/>
  <c r="J69" i="2"/>
  <c r="K69" i="2" s="1"/>
  <c r="J70" i="2"/>
  <c r="J71" i="2"/>
  <c r="J72" i="2"/>
  <c r="J73" i="2"/>
  <c r="K73" i="2" s="1"/>
  <c r="J74" i="2"/>
  <c r="J75" i="2"/>
  <c r="J76" i="2"/>
  <c r="J77" i="2"/>
  <c r="K77" i="2" s="1"/>
  <c r="J78" i="2"/>
  <c r="J79" i="2"/>
  <c r="J80" i="2"/>
  <c r="J81" i="2"/>
  <c r="K81" i="2" s="1"/>
  <c r="J82" i="2"/>
  <c r="J83" i="2"/>
  <c r="J84" i="2"/>
  <c r="J85" i="2"/>
  <c r="K85" i="2" s="1"/>
  <c r="J86" i="2"/>
  <c r="J87" i="2"/>
  <c r="J88" i="2"/>
  <c r="J89" i="2"/>
  <c r="K89" i="2" s="1"/>
  <c r="J90" i="2"/>
  <c r="J91" i="2"/>
  <c r="J92" i="2"/>
  <c r="J93" i="2"/>
  <c r="K93" i="2" s="1"/>
  <c r="J94" i="2"/>
  <c r="J95" i="2"/>
  <c r="J96" i="2"/>
  <c r="J7" i="2"/>
  <c r="K7" i="2" s="1"/>
  <c r="H8" i="2"/>
  <c r="H9" i="2"/>
  <c r="H10" i="2"/>
  <c r="H11" i="2"/>
  <c r="K11" i="2" s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K43" i="2" s="1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K75" i="2" s="1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7" i="2"/>
  <c r="K94" i="2" l="1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96" i="2"/>
  <c r="K88" i="2"/>
  <c r="K80" i="2"/>
  <c r="K72" i="2"/>
  <c r="K68" i="2"/>
  <c r="K64" i="2"/>
  <c r="K60" i="2"/>
  <c r="K52" i="2"/>
  <c r="K48" i="2"/>
  <c r="K44" i="2"/>
  <c r="K40" i="2"/>
  <c r="K92" i="2"/>
  <c r="K84" i="2"/>
  <c r="K76" i="2"/>
  <c r="K56" i="2"/>
  <c r="K95" i="2"/>
  <c r="K91" i="2"/>
  <c r="K87" i="2"/>
  <c r="K83" i="2"/>
  <c r="K79" i="2"/>
  <c r="K71" i="2"/>
  <c r="K67" i="2"/>
  <c r="K63" i="2"/>
  <c r="K59" i="2"/>
  <c r="K55" i="2"/>
  <c r="K51" i="2"/>
  <c r="K47" i="2"/>
  <c r="K39" i="2"/>
  <c r="K35" i="2"/>
  <c r="K31" i="2"/>
  <c r="K27" i="2"/>
  <c r="K23" i="2"/>
  <c r="K19" i="2"/>
  <c r="K99" i="2" s="1" a="1"/>
  <c r="K99" i="2" s="1"/>
  <c r="K15" i="2"/>
  <c r="J111" i="5" a="1"/>
  <c r="J111" i="5" s="1"/>
  <c r="H30" i="5" a="1"/>
  <c r="H30" i="5" s="1"/>
  <c r="K101" i="2" a="1"/>
  <c r="K101" i="2" s="1"/>
  <c r="M30" i="5" a="1"/>
  <c r="M30" i="5" s="1"/>
  <c r="O112" i="5" a="1"/>
  <c r="O112" i="5" s="1"/>
  <c r="H112" i="5" a="1"/>
  <c r="H112" i="5" s="1"/>
  <c r="Q112" i="5" a="1"/>
  <c r="Q112" i="5" s="1"/>
  <c r="J112" i="5" a="1"/>
  <c r="J112" i="5" s="1"/>
  <c r="O125" i="5" a="1"/>
  <c r="O125" i="5" s="1"/>
  <c r="J125" i="5" a="1"/>
  <c r="J125" i="5" s="1"/>
  <c r="J124" i="5" a="1"/>
  <c r="J124" i="5" s="1"/>
  <c r="Q52" i="5" a="1"/>
  <c r="Q52" i="5" s="1"/>
  <c r="O30" i="5" a="1"/>
  <c r="O30" i="5" s="1"/>
  <c r="H111" i="5" a="1"/>
  <c r="H111" i="5" s="1"/>
  <c r="Q111" i="5" a="1"/>
  <c r="Q111" i="5" s="1"/>
  <c r="J110" i="5" a="1"/>
  <c r="J110" i="5" s="1"/>
  <c r="H124" i="5" a="1"/>
  <c r="H124" i="5" s="1"/>
  <c r="Q124" i="5" a="1"/>
  <c r="Q124" i="5" s="1"/>
  <c r="H54" i="5" a="1"/>
  <c r="H54" i="5" s="1"/>
  <c r="J30" i="5" a="1"/>
  <c r="J30" i="5" s="1"/>
  <c r="M112" i="5" a="1"/>
  <c r="M112" i="5" s="1"/>
  <c r="Q30" i="5" a="1"/>
  <c r="Q30" i="5" s="1"/>
  <c r="M125" i="5" a="1"/>
  <c r="M125" i="5" s="1"/>
  <c r="H125" i="5" a="1"/>
  <c r="H125" i="5" s="1"/>
  <c r="Q125" i="5" a="1"/>
  <c r="Q125" i="5" s="1"/>
  <c r="H109" i="5" a="1"/>
  <c r="H109" i="5" s="1"/>
  <c r="M109" i="5" a="1"/>
  <c r="M109" i="5" s="1"/>
  <c r="O109" i="5" a="1"/>
  <c r="O109" i="5" s="1"/>
  <c r="Q109" i="5" a="1"/>
  <c r="Q109" i="5" s="1"/>
  <c r="H122" i="5" a="1"/>
  <c r="H122" i="5" s="1"/>
  <c r="J122" i="5" a="1"/>
  <c r="J122" i="5" s="1"/>
  <c r="J109" i="5" a="1"/>
  <c r="J109" i="5" s="1"/>
  <c r="M122" i="5" a="1"/>
  <c r="M122" i="5" s="1"/>
  <c r="O122" i="5" a="1"/>
  <c r="O122" i="5" s="1"/>
  <c r="Q122" i="5" a="1"/>
  <c r="Q122" i="5" s="1"/>
  <c r="H52" i="5" a="1"/>
  <c r="H52" i="5" s="1"/>
  <c r="H110" i="5" a="1"/>
  <c r="H110" i="5" s="1"/>
  <c r="M110" i="5" a="1"/>
  <c r="M110" i="5" s="1"/>
  <c r="O110" i="5" a="1"/>
  <c r="O110" i="5" s="1"/>
  <c r="Q110" i="5" a="1"/>
  <c r="Q110" i="5" s="1"/>
  <c r="H123" i="5" a="1"/>
  <c r="H123" i="5" s="1"/>
  <c r="J123" i="5" a="1"/>
  <c r="J123" i="5" s="1"/>
  <c r="M123" i="5" a="1"/>
  <c r="M123" i="5" s="1"/>
  <c r="O123" i="5" a="1"/>
  <c r="O123" i="5" s="1"/>
  <c r="Q123" i="5" a="1"/>
  <c r="Q123" i="5" s="1"/>
  <c r="M111" i="5" a="1"/>
  <c r="M111" i="5" s="1"/>
  <c r="O111" i="5" a="1"/>
  <c r="O111" i="5" s="1"/>
  <c r="M124" i="5" a="1"/>
  <c r="M124" i="5" s="1"/>
  <c r="O124" i="5" a="1"/>
  <c r="O124" i="5" s="1"/>
  <c r="J52" i="5" a="1"/>
  <c r="J52" i="5" s="1"/>
  <c r="H33" i="5" a="1"/>
  <c r="H33" i="5" s="1"/>
  <c r="H55" i="5" a="1"/>
  <c r="H55" i="5" s="1"/>
  <c r="O31" i="5" a="1"/>
  <c r="O31" i="5" s="1"/>
  <c r="J32" i="5" a="1"/>
  <c r="J32" i="5" s="1"/>
  <c r="M54" i="5" a="1"/>
  <c r="M54" i="5" s="1"/>
  <c r="Q33" i="5" a="1"/>
  <c r="Q33" i="5" s="1"/>
  <c r="O55" i="5" a="1"/>
  <c r="O55" i="5" s="1"/>
  <c r="M55" i="5" a="1"/>
  <c r="M55" i="5" s="1"/>
  <c r="O32" i="5" a="1"/>
  <c r="O32" i="5" s="1"/>
  <c r="O54" i="5" a="1"/>
  <c r="O54" i="5" s="1"/>
  <c r="H53" i="5" a="1"/>
  <c r="H53" i="5" s="1"/>
  <c r="Q55" i="5" a="1"/>
  <c r="Q55" i="5" s="1"/>
  <c r="M33" i="5" a="1"/>
  <c r="M33" i="5" s="1"/>
  <c r="J33" i="5" a="1"/>
  <c r="J33" i="5" s="1"/>
  <c r="O52" i="5" a="1"/>
  <c r="O52" i="5" s="1"/>
  <c r="H32" i="5" a="1"/>
  <c r="H32" i="5" s="1"/>
  <c r="Q32" i="5" a="1"/>
  <c r="Q32" i="5" s="1"/>
  <c r="H31" i="5" a="1"/>
  <c r="H31" i="5" s="1"/>
  <c r="O33" i="5" a="1"/>
  <c r="O33" i="5" s="1"/>
  <c r="M53" i="5" a="1"/>
  <c r="M53" i="5" s="1"/>
  <c r="Q31" i="5" a="1"/>
  <c r="Q31" i="5" s="1"/>
  <c r="M52" i="5" a="1"/>
  <c r="M52" i="5" s="1"/>
  <c r="M32" i="5" a="1"/>
  <c r="M32" i="5" s="1"/>
  <c r="O53" i="5" a="1"/>
  <c r="O53" i="5" s="1"/>
  <c r="J55" i="5" a="1"/>
  <c r="J55" i="5" s="1"/>
  <c r="J53" i="5" a="1"/>
  <c r="J53" i="5" s="1"/>
  <c r="Q53" i="5" a="1"/>
  <c r="Q53" i="5" s="1"/>
  <c r="J54" i="5" a="1"/>
  <c r="J54" i="5" s="1"/>
  <c r="Q54" i="5" a="1"/>
  <c r="Q54" i="5" s="1"/>
  <c r="J31" i="5" a="1"/>
  <c r="J31" i="5" s="1"/>
  <c r="M31" i="5" a="1"/>
  <c r="M31" i="5" s="1"/>
  <c r="K92" i="5"/>
  <c r="K35" i="5"/>
  <c r="K119" i="5"/>
  <c r="K9" i="5"/>
  <c r="K12" i="5"/>
  <c r="K13" i="5"/>
  <c r="K62" i="5"/>
  <c r="K15" i="5"/>
  <c r="K104" i="5"/>
  <c r="K90" i="5"/>
  <c r="K91" i="5"/>
  <c r="K115" i="5"/>
  <c r="K100" i="5"/>
  <c r="K59" i="5"/>
  <c r="K101" i="5"/>
  <c r="K38" i="5"/>
  <c r="K102" i="5"/>
  <c r="K65" i="5"/>
  <c r="K16" i="5"/>
  <c r="K69" i="5"/>
  <c r="K70" i="5"/>
  <c r="K72" i="5"/>
  <c r="K120" i="5"/>
  <c r="K76" i="5"/>
  <c r="K20" i="5"/>
  <c r="K80" i="5"/>
  <c r="K46" i="5"/>
  <c r="K23" i="5"/>
  <c r="K24" i="5"/>
  <c r="K49" i="5"/>
  <c r="K27" i="5"/>
  <c r="K114" i="5"/>
  <c r="K107" i="5"/>
  <c r="K57" i="5"/>
  <c r="K67" i="5"/>
  <c r="K17" i="5"/>
  <c r="K41" i="5"/>
  <c r="K42" i="5"/>
  <c r="K43" i="5"/>
  <c r="K44" i="5"/>
  <c r="K21" i="5"/>
  <c r="K82" i="5"/>
  <c r="K84" i="5"/>
  <c r="K86" i="5"/>
  <c r="K88" i="5"/>
  <c r="K93" i="5"/>
  <c r="K116" i="5"/>
  <c r="K58" i="5"/>
  <c r="K10" i="5"/>
  <c r="K60" i="5"/>
  <c r="K14" i="5"/>
  <c r="K63" i="5"/>
  <c r="K103" i="5"/>
  <c r="K39" i="5"/>
  <c r="K68" i="5"/>
  <c r="K106" i="5"/>
  <c r="K71" i="5"/>
  <c r="K73" i="5"/>
  <c r="K75" i="5"/>
  <c r="K45" i="5"/>
  <c r="K79" i="5"/>
  <c r="K22" i="5"/>
  <c r="K47" i="5"/>
  <c r="K48" i="5"/>
  <c r="K89" i="5"/>
  <c r="K26" i="5"/>
  <c r="K28" i="5"/>
  <c r="K117" i="5"/>
  <c r="K8" i="5"/>
  <c r="K7" i="5"/>
  <c r="K36" i="5"/>
  <c r="K11" i="5"/>
  <c r="K37" i="5"/>
  <c r="K61" i="5"/>
  <c r="K64" i="5"/>
  <c r="K66" i="5"/>
  <c r="K40" i="5"/>
  <c r="K105" i="5"/>
  <c r="K18" i="5"/>
  <c r="K19" i="5"/>
  <c r="K74" i="5"/>
  <c r="K77" i="5"/>
  <c r="K78" i="5"/>
  <c r="K81" i="5"/>
  <c r="K83" i="5"/>
  <c r="K85" i="5"/>
  <c r="K87" i="5"/>
  <c r="K25" i="5"/>
  <c r="K50" i="5"/>
  <c r="K118" i="5"/>
  <c r="H98" i="2" a="1"/>
  <c r="H98" i="2" s="1"/>
  <c r="J99" i="2" a="1"/>
  <c r="J99" i="2" s="1"/>
  <c r="Q98" i="2"/>
  <c r="O98" i="2"/>
  <c r="M98" i="2"/>
  <c r="J98" i="2"/>
  <c r="K100" i="2" l="1" a="1"/>
  <c r="K100" i="2" s="1"/>
  <c r="K30" i="5" a="1"/>
  <c r="K30" i="5" s="1"/>
  <c r="K112" i="5" a="1"/>
  <c r="K112" i="5" s="1"/>
  <c r="K111" i="5" a="1"/>
  <c r="K111" i="5" s="1"/>
  <c r="K110" i="5" a="1"/>
  <c r="K110" i="5" s="1"/>
  <c r="K109" i="5" a="1"/>
  <c r="K109" i="5" s="1"/>
  <c r="K125" i="5" a="1"/>
  <c r="K125" i="5" s="1"/>
  <c r="K124" i="5" a="1"/>
  <c r="K124" i="5" s="1"/>
  <c r="K123" i="5" a="1"/>
  <c r="K123" i="5" s="1"/>
  <c r="K122" i="5" a="1"/>
  <c r="K122" i="5" s="1"/>
  <c r="K54" i="5" a="1"/>
  <c r="K54" i="5" s="1"/>
  <c r="K53" i="5" a="1"/>
  <c r="K53" i="5" s="1"/>
  <c r="K52" i="5" a="1"/>
  <c r="K52" i="5" s="1"/>
  <c r="K55" i="5" a="1"/>
  <c r="K55" i="5" s="1"/>
  <c r="K33" i="5" a="1"/>
  <c r="K33" i="5" s="1"/>
  <c r="K31" i="5" a="1"/>
  <c r="K31" i="5" s="1"/>
  <c r="K32" i="5" a="1"/>
  <c r="K32" i="5" s="1"/>
  <c r="J100" i="2" a="1"/>
  <c r="J100" i="2" s="1"/>
  <c r="A7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J101" i="2" l="1" a="1"/>
  <c r="J101" i="2" s="1"/>
  <c r="O101" i="2" a="1"/>
  <c r="O101" i="2" s="1"/>
  <c r="O99" i="2" a="1"/>
  <c r="O99" i="2" s="1"/>
  <c r="O100" i="2" a="1"/>
  <c r="O100" i="2" s="1"/>
  <c r="H101" i="2" a="1"/>
  <c r="H101" i="2" s="1"/>
  <c r="H99" i="2" a="1"/>
  <c r="H99" i="2" s="1"/>
  <c r="H100" i="2" a="1"/>
  <c r="H100" i="2" s="1"/>
  <c r="M99" i="2" a="1"/>
  <c r="M99" i="2" s="1"/>
  <c r="M101" i="2" a="1"/>
  <c r="M101" i="2" s="1"/>
  <c r="M100" i="2" a="1"/>
  <c r="M100" i="2" s="1"/>
  <c r="Q101" i="2" a="1"/>
  <c r="Q101" i="2" s="1"/>
  <c r="Q100" i="2" a="1"/>
  <c r="Q100" i="2" s="1"/>
  <c r="Q99" i="2" a="1"/>
  <c r="Q99" i="2" s="1"/>
</calcChain>
</file>

<file path=xl/sharedStrings.xml><?xml version="1.0" encoding="utf-8"?>
<sst xmlns="http://schemas.openxmlformats.org/spreadsheetml/2006/main" count="1003" uniqueCount="174">
  <si>
    <t>Lab sample #</t>
  </si>
  <si>
    <t>Date collected</t>
  </si>
  <si>
    <t>Time collected</t>
  </si>
  <si>
    <t xml:space="preserve">Location collected </t>
  </si>
  <si>
    <t>#</t>
  </si>
  <si>
    <t>LBJ</t>
  </si>
  <si>
    <t>DAM</t>
  </si>
  <si>
    <t>A</t>
  </si>
  <si>
    <t>ABOVE START OF QUARRY</t>
  </si>
  <si>
    <t>B</t>
  </si>
  <si>
    <t>DT</t>
  </si>
  <si>
    <t>DOWN FROM HOSP OUT</t>
  </si>
  <si>
    <t>LBJ OUTFLOW</t>
  </si>
  <si>
    <t>TRIB</t>
  </si>
  <si>
    <t>-</t>
  </si>
  <si>
    <t>2-4</t>
  </si>
  <si>
    <t>2-6</t>
  </si>
  <si>
    <t>1</t>
  </si>
  <si>
    <t>5</t>
  </si>
  <si>
    <t>6</t>
  </si>
  <si>
    <t>16</t>
  </si>
  <si>
    <t>8</t>
  </si>
  <si>
    <t>7</t>
  </si>
  <si>
    <t>4</t>
  </si>
  <si>
    <t>30</t>
  </si>
  <si>
    <t>23</t>
  </si>
  <si>
    <t>3</t>
  </si>
  <si>
    <t>2</t>
  </si>
  <si>
    <t>9</t>
  </si>
  <si>
    <t>25</t>
  </si>
  <si>
    <t>HOSP OUT</t>
  </si>
  <si>
    <t>UPPER SED POND</t>
  </si>
  <si>
    <t>13</t>
  </si>
  <si>
    <t>22</t>
  </si>
  <si>
    <t>18</t>
  </si>
  <si>
    <t>LOWER SED POND</t>
  </si>
  <si>
    <t>D</t>
  </si>
  <si>
    <t>21</t>
  </si>
  <si>
    <t>31</t>
  </si>
  <si>
    <t>20</t>
  </si>
  <si>
    <t>FACE LAND</t>
  </si>
  <si>
    <t>11</t>
  </si>
  <si>
    <t>UPPER LAND</t>
  </si>
  <si>
    <t>NH4</t>
  </si>
  <si>
    <t>NO3</t>
  </si>
  <si>
    <t>PO4</t>
  </si>
  <si>
    <t>TDN</t>
  </si>
  <si>
    <t>TDP</t>
  </si>
  <si>
    <t>Sample ID</t>
  </si>
  <si>
    <t>uM</t>
  </si>
  <si>
    <t>AM 1</t>
  </si>
  <si>
    <t>AM 2</t>
  </si>
  <si>
    <t>NS</t>
  </si>
  <si>
    <t>AM 3</t>
  </si>
  <si>
    <t>AM 4</t>
  </si>
  <si>
    <t>AM 5</t>
  </si>
  <si>
    <t>AM 6</t>
  </si>
  <si>
    <t>AM 7</t>
  </si>
  <si>
    <t>AM 8</t>
  </si>
  <si>
    <t>AM 9</t>
  </si>
  <si>
    <t>AM 10</t>
  </si>
  <si>
    <t>AM 11</t>
  </si>
  <si>
    <t>AM 12</t>
  </si>
  <si>
    <t>AM 13</t>
  </si>
  <si>
    <t>AM 14</t>
  </si>
  <si>
    <t>AM 15</t>
  </si>
  <si>
    <t>AM 16</t>
  </si>
  <si>
    <t>AM 17</t>
  </si>
  <si>
    <t>AM 18</t>
  </si>
  <si>
    <t>AM 19</t>
  </si>
  <si>
    <t>AM 20</t>
  </si>
  <si>
    <t>AM 21</t>
  </si>
  <si>
    <t>AM 22</t>
  </si>
  <si>
    <t>AM 23</t>
  </si>
  <si>
    <t>AM 24</t>
  </si>
  <si>
    <t>AM 25</t>
  </si>
  <si>
    <t>AM 26</t>
  </si>
  <si>
    <t>AM 27</t>
  </si>
  <si>
    <t>AM 28</t>
  </si>
  <si>
    <t>AM 29</t>
  </si>
  <si>
    <t>AM 30</t>
  </si>
  <si>
    <t>AM 31</t>
  </si>
  <si>
    <t>AM 32</t>
  </si>
  <si>
    <t>AM 33</t>
  </si>
  <si>
    <t>AM 34</t>
  </si>
  <si>
    <t>AM 35</t>
  </si>
  <si>
    <t>AM 36</t>
  </si>
  <si>
    <t>AM 37</t>
  </si>
  <si>
    <t>AM 38</t>
  </si>
  <si>
    <t>AM39</t>
  </si>
  <si>
    <t>AM 40</t>
  </si>
  <si>
    <t>AM 41</t>
  </si>
  <si>
    <t>AM 42</t>
  </si>
  <si>
    <t>AM 43</t>
  </si>
  <si>
    <t>AM 44</t>
  </si>
  <si>
    <t>AM 45</t>
  </si>
  <si>
    <t>AM 46</t>
  </si>
  <si>
    <t>AM 47</t>
  </si>
  <si>
    <t>AM 48</t>
  </si>
  <si>
    <t>AM 49</t>
  </si>
  <si>
    <t>AM 50</t>
  </si>
  <si>
    <t>AM 51</t>
  </si>
  <si>
    <t>AM 52</t>
  </si>
  <si>
    <t>AM 53</t>
  </si>
  <si>
    <t>AM 54</t>
  </si>
  <si>
    <t>AM 55</t>
  </si>
  <si>
    <t>AM 56</t>
  </si>
  <si>
    <t>AM 57</t>
  </si>
  <si>
    <t>AM 58</t>
  </si>
  <si>
    <t>AM 59</t>
  </si>
  <si>
    <t>AM 60</t>
  </si>
  <si>
    <t>AM 61</t>
  </si>
  <si>
    <t>AM 62</t>
  </si>
  <si>
    <t>AM 63</t>
  </si>
  <si>
    <t>AM 64</t>
  </si>
  <si>
    <t>AM 65</t>
  </si>
  <si>
    <t>AM 66</t>
  </si>
  <si>
    <t>AM 67</t>
  </si>
  <si>
    <t>AM 68</t>
  </si>
  <si>
    <t>AM 69</t>
  </si>
  <si>
    <t>AM 70</t>
  </si>
  <si>
    <t>AM 71</t>
  </si>
  <si>
    <t>AM 72</t>
  </si>
  <si>
    <t>AM 73</t>
  </si>
  <si>
    <t>AM 74</t>
  </si>
  <si>
    <t>AM 75</t>
  </si>
  <si>
    <t>AM 76</t>
  </si>
  <si>
    <t>AM 77</t>
  </si>
  <si>
    <t>AM 78</t>
  </si>
  <si>
    <t>AM 79</t>
  </si>
  <si>
    <t>AM 80</t>
  </si>
  <si>
    <t>AM 81</t>
  </si>
  <si>
    <t>AM 82</t>
  </si>
  <si>
    <t>AM 83</t>
  </si>
  <si>
    <t>AM 84</t>
  </si>
  <si>
    <t>AM 85</t>
  </si>
  <si>
    <t>AM 86</t>
  </si>
  <si>
    <t>AM 87</t>
  </si>
  <si>
    <t>AM 88</t>
  </si>
  <si>
    <t xml:space="preserve">AM 89 </t>
  </si>
  <si>
    <t>AM 90</t>
  </si>
  <si>
    <t>mL</t>
  </si>
  <si>
    <t>Min</t>
  </si>
  <si>
    <t>Max</t>
  </si>
  <si>
    <t>Mean</t>
  </si>
  <si>
    <t>Average</t>
  </si>
  <si>
    <t>mg/L</t>
  </si>
  <si>
    <t>uM*10^-6 = M x g/M (g/M = Mol.Wt.) = g /mL x 1000mg/g x 1000mL/L</t>
  </si>
  <si>
    <t>uM-&gt;M</t>
  </si>
  <si>
    <t>*g/M</t>
  </si>
  <si>
    <t>*Mol.Wt.</t>
  </si>
  <si>
    <t>:mg/L</t>
  </si>
  <si>
    <t>g-&gt;mg, mL-&gt;L</t>
  </si>
  <si>
    <t>MolWt</t>
  </si>
  <si>
    <t>NH4 mg/L</t>
  </si>
  <si>
    <t>NO3 mg/L</t>
  </si>
  <si>
    <t>PO4 mg/L</t>
  </si>
  <si>
    <t>TDN mg/L</t>
  </si>
  <si>
    <t>TDP mg/L</t>
  </si>
  <si>
    <t>g/Mol</t>
  </si>
  <si>
    <t>uM/L *1M/10^6 uM</t>
  </si>
  <si>
    <t>*1000mg</t>
  </si>
  <si>
    <t>NO3+NH4</t>
  </si>
  <si>
    <t>NO3+NH4 mg/L</t>
  </si>
  <si>
    <t>.=g/L</t>
  </si>
  <si>
    <t>MISC</t>
  </si>
  <si>
    <t>TRIB (n=8)</t>
  </si>
  <si>
    <t>LBJ(n=37)</t>
  </si>
  <si>
    <t>DT(n=16)</t>
  </si>
  <si>
    <t>DAM(n=22)</t>
  </si>
  <si>
    <t>Date</t>
  </si>
  <si>
    <t>Time</t>
  </si>
  <si>
    <t>Location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</si>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</sst>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/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8" xfId="0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/>
    <xf numFmtId="165" fontId="0" fillId="2" borderId="0" xfId="0" applyNumberFormat="1" applyFill="1" applyBorder="1" applyAlignment="1">
      <alignment horizontal="center"/>
    </xf>
    <xf numFmtId="165" fontId="0" fillId="0" borderId="8" xfId="0" applyNumberFormat="1" applyBorder="1"/>
    <xf numFmtId="0" fontId="1" fillId="0" borderId="8" xfId="0" applyFont="1" applyBorder="1"/>
    <xf numFmtId="0" fontId="0" fillId="0" borderId="8" xfId="0" applyFont="1" applyBorder="1"/>
    <xf numFmtId="165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5054439173022"/>
          <c:y val="4.8888888888888891E-2"/>
          <c:w val="0.86434122390852564"/>
          <c:h val="0.8480076990376203"/>
        </c:manualLayout>
      </c:layout>
      <c:barChart>
        <c:barDir val="col"/>
        <c:grouping val="clustered"/>
        <c:varyColors val="0"/>
        <c:ser>
          <c:idx val="0"/>
          <c:order val="0"/>
          <c:tx>
            <c:v>Natural(n=22)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Location'!$C$6:$M$6</c:f>
              <c:numCache>
                <c:formatCode>0.000</c:formatCode>
                <c:ptCount val="11"/>
                <c:pt idx="0">
                  <c:v>8.0504334063806696E-3</c:v>
                </c:pt>
                <c:pt idx="2">
                  <c:v>6.1788917075815943E-2</c:v>
                </c:pt>
                <c:pt idx="4">
                  <c:v>6.983935048219661E-2</c:v>
                </c:pt>
                <c:pt idx="6">
                  <c:v>0.24667669200763989</c:v>
                </c:pt>
                <c:pt idx="8">
                  <c:v>3.9588595079186203E-2</c:v>
                </c:pt>
                <c:pt idx="10">
                  <c:v>3.9322180904567759E-2</c:v>
                </c:pt>
              </c:numCache>
            </c:numRef>
          </c:val>
        </c:ser>
        <c:ser>
          <c:idx val="1"/>
          <c:order val="1"/>
          <c:tx>
            <c:v>Quarry(n=16)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Location'!$C$12:$M$12</c:f>
              <c:numCache>
                <c:formatCode>0.000</c:formatCode>
                <c:ptCount val="11"/>
                <c:pt idx="0">
                  <c:v>9.8991751404670387E-3</c:v>
                </c:pt>
                <c:pt idx="2">
                  <c:v>8.8799019824097353E-2</c:v>
                </c:pt>
                <c:pt idx="4">
                  <c:v>9.8698194964564376E-2</c:v>
                </c:pt>
                <c:pt idx="6">
                  <c:v>0.25137804038074463</c:v>
                </c:pt>
                <c:pt idx="8">
                  <c:v>7.268657845115381E-2</c:v>
                </c:pt>
                <c:pt idx="10">
                  <c:v>7.3459754751778017E-2</c:v>
                </c:pt>
              </c:numCache>
            </c:numRef>
          </c:val>
        </c:ser>
        <c:ser>
          <c:idx val="2"/>
          <c:order val="2"/>
          <c:tx>
            <c:v>AG(n=8)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Location'!$C$18:$M$18</c:f>
              <c:numCache>
                <c:formatCode>0.000</c:formatCode>
                <c:ptCount val="11"/>
                <c:pt idx="0">
                  <c:v>3.7244418783028796E-2</c:v>
                </c:pt>
                <c:pt idx="2">
                  <c:v>0.15002859510649158</c:v>
                </c:pt>
                <c:pt idx="4">
                  <c:v>0.18727301388952033</c:v>
                </c:pt>
                <c:pt idx="6">
                  <c:v>0.40634758061996745</c:v>
                </c:pt>
                <c:pt idx="8">
                  <c:v>0.10413480720897975</c:v>
                </c:pt>
                <c:pt idx="10">
                  <c:v>0.11380039309572801</c:v>
                </c:pt>
              </c:numCache>
            </c:numRef>
          </c:val>
        </c:ser>
        <c:ser>
          <c:idx val="3"/>
          <c:order val="3"/>
          <c:tx>
            <c:v>Village(n=37)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Location'!$C$24:$M$24</c:f>
              <c:numCache>
                <c:formatCode>0.000</c:formatCode>
                <c:ptCount val="11"/>
                <c:pt idx="0">
                  <c:v>1.0871023106816754E-2</c:v>
                </c:pt>
                <c:pt idx="2">
                  <c:v>8.2127454229800306E-2</c:v>
                </c:pt>
                <c:pt idx="4">
                  <c:v>9.2998477336617064E-2</c:v>
                </c:pt>
                <c:pt idx="6">
                  <c:v>0.26160518175783815</c:v>
                </c:pt>
                <c:pt idx="8">
                  <c:v>7.5230217380857889E-2</c:v>
                </c:pt>
                <c:pt idx="10">
                  <c:v>7.8815656252653327E-2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714456"/>
        <c:axId val="271712496"/>
      </c:barChart>
      <c:catAx>
        <c:axId val="27171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12496"/>
        <c:crosses val="autoZero"/>
        <c:auto val="1"/>
        <c:lblAlgn val="ctr"/>
        <c:lblOffset val="100"/>
        <c:tickLblSkip val="1"/>
        <c:noMultiLvlLbl val="0"/>
      </c:catAx>
      <c:valAx>
        <c:axId val="271712496"/>
        <c:scaling>
          <c:orientation val="minMax"/>
          <c:max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1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58267716535434"/>
          <c:y val="0.15896482939632545"/>
          <c:w val="0.3471877277476238"/>
          <c:h val="0.12342622366499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5054439173022"/>
          <c:y val="4.8888888888888891E-2"/>
          <c:w val="0.86434122390852564"/>
          <c:h val="0.8480076990376203"/>
        </c:manualLayout>
      </c:layout>
      <c:barChart>
        <c:barDir val="col"/>
        <c:grouping val="clustered"/>
        <c:varyColors val="0"/>
        <c:ser>
          <c:idx val="0"/>
          <c:order val="0"/>
          <c:tx>
            <c:v>Natural(n=22)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Location'!$C$4:$M$4</c:f>
              <c:numCache>
                <c:formatCode>0.000</c:formatCode>
                <c:ptCount val="11"/>
                <c:pt idx="0">
                  <c:v>2.3379096520322645E-2</c:v>
                </c:pt>
                <c:pt idx="2">
                  <c:v>0.11693491500465646</c:v>
                </c:pt>
                <c:pt idx="4">
                  <c:v>0.12314051416448991</c:v>
                </c:pt>
                <c:pt idx="6">
                  <c:v>0.61575349922765088</c:v>
                </c:pt>
                <c:pt idx="8">
                  <c:v>8.3331517070424049E-2</c:v>
                </c:pt>
                <c:pt idx="10">
                  <c:v>8.5005827693207928E-2</c:v>
                </c:pt>
              </c:numCache>
            </c:numRef>
          </c:val>
        </c:ser>
        <c:ser>
          <c:idx val="1"/>
          <c:order val="1"/>
          <c:tx>
            <c:v>Quarry(n=16)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Location'!$C$10:$M$10</c:f>
              <c:numCache>
                <c:formatCode>0.000</c:formatCode>
                <c:ptCount val="11"/>
                <c:pt idx="0">
                  <c:v>1.9656703317123225E-2</c:v>
                </c:pt>
                <c:pt idx="2">
                  <c:v>0.23447015725935691</c:v>
                </c:pt>
                <c:pt idx="4">
                  <c:v>0.25412686057648015</c:v>
                </c:pt>
                <c:pt idx="6">
                  <c:v>0.64014693287502711</c:v>
                </c:pt>
                <c:pt idx="8">
                  <c:v>0.22207690857206899</c:v>
                </c:pt>
                <c:pt idx="10">
                  <c:v>0.22957326234141523</c:v>
                </c:pt>
              </c:numCache>
            </c:numRef>
          </c:val>
        </c:ser>
        <c:ser>
          <c:idx val="2"/>
          <c:order val="2"/>
          <c:tx>
            <c:v>AG(n=8)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Location'!$C$16:$M$16</c:f>
              <c:numCache>
                <c:formatCode>0.000</c:formatCode>
                <c:ptCount val="11"/>
                <c:pt idx="0">
                  <c:v>0.11577255282841864</c:v>
                </c:pt>
                <c:pt idx="2">
                  <c:v>0.48001808095795417</c:v>
                </c:pt>
                <c:pt idx="4">
                  <c:v>0.52773644734482383</c:v>
                </c:pt>
                <c:pt idx="6">
                  <c:v>0.88830417300748454</c:v>
                </c:pt>
                <c:pt idx="8">
                  <c:v>0.18024098935328739</c:v>
                </c:pt>
                <c:pt idx="10">
                  <c:v>0.19914298461416946</c:v>
                </c:pt>
              </c:numCache>
            </c:numRef>
          </c:val>
        </c:ser>
        <c:ser>
          <c:idx val="3"/>
          <c:order val="3"/>
          <c:tx>
            <c:v>Village(n=37)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'Summary by Location'!$C$2:$M$2</c:f>
              <c:strCache>
                <c:ptCount val="11"/>
                <c:pt idx="0">
                  <c:v>NH4 mg/L</c:v>
                </c:pt>
                <c:pt idx="2">
                  <c:v>NO3 mg/L</c:v>
                </c:pt>
                <c:pt idx="4">
                  <c:v>NO3+NH4 mg/L</c:v>
                </c:pt>
                <c:pt idx="6">
                  <c:v>TDN mg/L</c:v>
                </c:pt>
                <c:pt idx="8">
                  <c:v>PO4 mg/L</c:v>
                </c:pt>
                <c:pt idx="10">
                  <c:v>TDP mg/L</c:v>
                </c:pt>
              </c:strCache>
            </c:strRef>
          </c:cat>
          <c:val>
            <c:numRef>
              <c:f>'Summary by Location'!$C$22:$M$22</c:f>
              <c:numCache>
                <c:formatCode>0.000</c:formatCode>
                <c:ptCount val="11"/>
                <c:pt idx="0">
                  <c:v>4.6562528216100241E-2</c:v>
                </c:pt>
                <c:pt idx="2">
                  <c:v>0.3542587982671202</c:v>
                </c:pt>
                <c:pt idx="4">
                  <c:v>0.36996240932272284</c:v>
                </c:pt>
                <c:pt idx="6">
                  <c:v>0.55154995402298856</c:v>
                </c:pt>
                <c:pt idx="8">
                  <c:v>0.16316152685773794</c:v>
                </c:pt>
                <c:pt idx="10">
                  <c:v>0.16526432770871535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715632"/>
        <c:axId val="271718768"/>
      </c:barChart>
      <c:catAx>
        <c:axId val="27171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18768"/>
        <c:crosses val="autoZero"/>
        <c:auto val="1"/>
        <c:lblAlgn val="ctr"/>
        <c:lblOffset val="100"/>
        <c:tickLblSkip val="1"/>
        <c:noMultiLvlLbl val="0"/>
      </c:catAx>
      <c:valAx>
        <c:axId val="2717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1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271772846575991E-2"/>
          <c:y val="0.11007594050743658"/>
          <c:w val="0.52282895972626242"/>
          <c:h val="0.12342622366499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0</xdr:row>
      <xdr:rowOff>171450</xdr:rowOff>
    </xdr:from>
    <xdr:to>
      <xdr:col>21</xdr:col>
      <xdr:colOff>257175</xdr:colOff>
      <xdr:row>15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16</xdr:row>
      <xdr:rowOff>161925</xdr:rowOff>
    </xdr:from>
    <xdr:to>
      <xdr:col>21</xdr:col>
      <xdr:colOff>276225</xdr:colOff>
      <xdr:row>31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L3" sqref="L3"/>
    </sheetView>
  </sheetViews>
  <sheetFormatPr defaultRowHeight="15" x14ac:dyDescent="0.25"/>
  <cols>
    <col min="1" max="1" width="13" customWidth="1"/>
    <col min="2" max="2" width="14.42578125" style="1" customWidth="1"/>
    <col min="3" max="3" width="14.42578125" customWidth="1"/>
    <col min="4" max="4" width="17.140625" customWidth="1"/>
    <col min="5" max="5" width="9.140625" style="2"/>
    <col min="8" max="8" width="10.42578125" customWidth="1"/>
  </cols>
  <sheetData>
    <row r="1" spans="1:13" x14ac:dyDescent="0.25">
      <c r="I1" s="3" t="s">
        <v>43</v>
      </c>
      <c r="J1" s="3" t="s">
        <v>44</v>
      </c>
      <c r="K1" s="4" t="s">
        <v>45</v>
      </c>
      <c r="L1" s="5" t="s">
        <v>46</v>
      </c>
      <c r="M1" s="5" t="s">
        <v>47</v>
      </c>
    </row>
    <row r="2" spans="1:13" x14ac:dyDescent="0.25">
      <c r="A2" t="s">
        <v>0</v>
      </c>
      <c r="B2" s="1" t="s">
        <v>1</v>
      </c>
      <c r="C2" t="s">
        <v>2</v>
      </c>
      <c r="D2" t="s">
        <v>3</v>
      </c>
      <c r="E2" s="2" t="s">
        <v>4</v>
      </c>
      <c r="F2" t="s">
        <v>141</v>
      </c>
      <c r="H2" s="6" t="s">
        <v>48</v>
      </c>
      <c r="I2" s="7" t="s">
        <v>49</v>
      </c>
      <c r="J2" s="7" t="s">
        <v>49</v>
      </c>
      <c r="K2" s="8" t="s">
        <v>49</v>
      </c>
      <c r="L2" s="7" t="s">
        <v>49</v>
      </c>
      <c r="M2" s="7" t="s">
        <v>49</v>
      </c>
    </row>
    <row r="3" spans="1:13" x14ac:dyDescent="0.25">
      <c r="A3">
        <v>1</v>
      </c>
      <c r="B3" s="1">
        <v>40956</v>
      </c>
      <c r="C3">
        <v>1435</v>
      </c>
      <c r="D3" t="s">
        <v>5</v>
      </c>
      <c r="E3" s="2">
        <v>1</v>
      </c>
      <c r="H3" t="s">
        <v>50</v>
      </c>
      <c r="I3" s="9">
        <v>1.8050059975394706</v>
      </c>
      <c r="J3" s="9">
        <v>4.1950452270977676</v>
      </c>
      <c r="K3" s="9">
        <v>1.4500361702127662</v>
      </c>
      <c r="L3" s="10">
        <v>24.506213295837338</v>
      </c>
      <c r="M3" s="10">
        <v>1.558123352437059</v>
      </c>
    </row>
    <row r="4" spans="1:13" x14ac:dyDescent="0.25">
      <c r="A4">
        <f>A3+1</f>
        <v>2</v>
      </c>
      <c r="B4" s="1">
        <v>40953</v>
      </c>
      <c r="C4">
        <v>939</v>
      </c>
      <c r="D4" t="s">
        <v>6</v>
      </c>
      <c r="E4" s="2" t="s">
        <v>7</v>
      </c>
      <c r="F4">
        <v>22.5</v>
      </c>
      <c r="H4" t="s">
        <v>51</v>
      </c>
      <c r="I4" s="9" t="s">
        <v>52</v>
      </c>
      <c r="J4" s="9" t="s">
        <v>52</v>
      </c>
      <c r="K4" s="9" t="s">
        <v>52</v>
      </c>
      <c r="L4" s="10">
        <v>30.839720435295821</v>
      </c>
      <c r="M4" s="10">
        <v>0.75839229874385006</v>
      </c>
    </row>
    <row r="5" spans="1:13" x14ac:dyDescent="0.25">
      <c r="A5">
        <f t="shared" ref="A5:A68" si="0">A4+1</f>
        <v>3</v>
      </c>
      <c r="B5" s="1">
        <v>40926</v>
      </c>
      <c r="C5">
        <v>1510</v>
      </c>
      <c r="D5" t="s">
        <v>8</v>
      </c>
      <c r="E5" s="2">
        <v>9</v>
      </c>
      <c r="F5">
        <v>24</v>
      </c>
      <c r="H5" t="s">
        <v>53</v>
      </c>
      <c r="I5" s="9" t="s">
        <v>52</v>
      </c>
      <c r="J5" s="9" t="s">
        <v>52</v>
      </c>
      <c r="K5" s="9" t="s">
        <v>52</v>
      </c>
      <c r="L5" s="10">
        <v>18.529424584343911</v>
      </c>
      <c r="M5" s="10">
        <v>2.1492289138624741</v>
      </c>
    </row>
    <row r="6" spans="1:13" x14ac:dyDescent="0.25">
      <c r="A6">
        <f t="shared" si="0"/>
        <v>4</v>
      </c>
      <c r="B6" s="1">
        <v>40956</v>
      </c>
      <c r="C6">
        <v>1513</v>
      </c>
      <c r="D6" t="s">
        <v>6</v>
      </c>
      <c r="E6" s="2" t="s">
        <v>9</v>
      </c>
      <c r="F6">
        <v>23</v>
      </c>
      <c r="H6" t="s">
        <v>54</v>
      </c>
      <c r="I6" s="9">
        <v>0.63922769688269065</v>
      </c>
      <c r="J6" s="9">
        <v>2.0950711128195274</v>
      </c>
      <c r="K6" s="9">
        <v>0.99479716814159314</v>
      </c>
      <c r="L6" s="10">
        <v>10.32180927054578</v>
      </c>
      <c r="M6" s="10">
        <v>0.92065657050768945</v>
      </c>
    </row>
    <row r="7" spans="1:13" x14ac:dyDescent="0.25">
      <c r="A7">
        <f t="shared" si="0"/>
        <v>5</v>
      </c>
      <c r="B7" s="1">
        <v>40974</v>
      </c>
      <c r="C7">
        <v>2103</v>
      </c>
      <c r="D7" t="s">
        <v>5</v>
      </c>
      <c r="E7" s="2" t="s">
        <v>16</v>
      </c>
      <c r="F7">
        <v>23</v>
      </c>
      <c r="H7" t="s">
        <v>55</v>
      </c>
      <c r="I7" s="9">
        <v>1.5552336923076919</v>
      </c>
      <c r="J7" s="9">
        <v>14.286190978886758</v>
      </c>
      <c r="K7" s="9">
        <v>4.4803187279151953</v>
      </c>
      <c r="L7" s="10">
        <v>37.648733562211511</v>
      </c>
      <c r="M7" s="10">
        <v>4.629554210824022</v>
      </c>
    </row>
    <row r="8" spans="1:13" x14ac:dyDescent="0.25">
      <c r="A8">
        <f t="shared" si="0"/>
        <v>6</v>
      </c>
      <c r="B8" s="1">
        <v>40977</v>
      </c>
      <c r="C8">
        <v>1351</v>
      </c>
      <c r="D8" t="s">
        <v>10</v>
      </c>
      <c r="E8" s="2">
        <v>2</v>
      </c>
      <c r="F8">
        <v>23</v>
      </c>
      <c r="H8" t="s">
        <v>56</v>
      </c>
      <c r="I8" s="9" t="s">
        <v>52</v>
      </c>
      <c r="J8" s="9" t="s">
        <v>52</v>
      </c>
      <c r="K8" s="9" t="s">
        <v>52</v>
      </c>
      <c r="L8" s="10">
        <v>15.249433106575957</v>
      </c>
      <c r="M8" s="10">
        <v>1.0945111473975175</v>
      </c>
    </row>
    <row r="9" spans="1:13" x14ac:dyDescent="0.25">
      <c r="A9">
        <f t="shared" si="0"/>
        <v>7</v>
      </c>
      <c r="B9" s="1">
        <v>40973</v>
      </c>
      <c r="C9">
        <v>1854</v>
      </c>
      <c r="D9" t="s">
        <v>11</v>
      </c>
      <c r="E9" s="2">
        <v>27</v>
      </c>
      <c r="F9">
        <v>22.5</v>
      </c>
      <c r="H9" t="s">
        <v>57</v>
      </c>
      <c r="I9" s="9" t="s">
        <v>52</v>
      </c>
      <c r="J9" s="9" t="s">
        <v>52</v>
      </c>
      <c r="K9" s="9" t="s">
        <v>52</v>
      </c>
      <c r="L9" s="10">
        <v>19.707835067611672</v>
      </c>
      <c r="M9" s="10">
        <v>0.90906626538170088</v>
      </c>
    </row>
    <row r="10" spans="1:13" x14ac:dyDescent="0.25">
      <c r="A10">
        <f t="shared" si="0"/>
        <v>8</v>
      </c>
      <c r="B10" s="1">
        <v>40976</v>
      </c>
      <c r="C10">
        <v>1040</v>
      </c>
      <c r="D10" t="s">
        <v>5</v>
      </c>
      <c r="E10" s="2">
        <v>1</v>
      </c>
      <c r="F10">
        <v>23.5</v>
      </c>
      <c r="H10" t="s">
        <v>58</v>
      </c>
      <c r="I10" s="9">
        <v>0.33279939474764048</v>
      </c>
      <c r="J10" s="9">
        <v>3.7150958405213732</v>
      </c>
      <c r="K10" s="9">
        <v>1.3737220458553794</v>
      </c>
      <c r="L10" s="10">
        <v>14.430533754170389</v>
      </c>
      <c r="M10" s="10">
        <v>1.2683657242873456</v>
      </c>
    </row>
    <row r="11" spans="1:13" x14ac:dyDescent="0.25">
      <c r="A11">
        <f t="shared" si="0"/>
        <v>9</v>
      </c>
      <c r="B11" s="1">
        <v>40921</v>
      </c>
      <c r="C11">
        <v>1303</v>
      </c>
      <c r="D11" t="s">
        <v>6</v>
      </c>
      <c r="E11" s="2">
        <v>1</v>
      </c>
      <c r="F11">
        <v>20</v>
      </c>
      <c r="H11" t="s">
        <v>59</v>
      </c>
      <c r="I11" s="9">
        <v>0.44714841986455972</v>
      </c>
      <c r="J11" s="9">
        <v>8.3443826569678414</v>
      </c>
      <c r="K11" s="9">
        <v>1.7432753521126765</v>
      </c>
      <c r="L11" s="10">
        <v>43.961291382111654</v>
      </c>
      <c r="M11" s="10">
        <v>1.593654099152215</v>
      </c>
    </row>
    <row r="12" spans="1:13" x14ac:dyDescent="0.25">
      <c r="A12">
        <f t="shared" si="0"/>
        <v>10</v>
      </c>
      <c r="B12" s="1">
        <v>40974</v>
      </c>
      <c r="C12">
        <v>1524</v>
      </c>
      <c r="D12" t="s">
        <v>5</v>
      </c>
      <c r="E12" s="2">
        <v>2</v>
      </c>
      <c r="F12">
        <v>23</v>
      </c>
      <c r="H12" t="s">
        <v>60</v>
      </c>
      <c r="I12" s="9">
        <v>0.61969914819376004</v>
      </c>
      <c r="J12" s="9">
        <v>11.674069011661251</v>
      </c>
      <c r="K12" s="9">
        <v>3.0593680140597543</v>
      </c>
      <c r="L12" s="10">
        <v>25.656574663089078</v>
      </c>
      <c r="M12" s="10">
        <v>3.1838020520640882</v>
      </c>
    </row>
    <row r="13" spans="1:13" x14ac:dyDescent="0.25">
      <c r="A13">
        <f t="shared" si="0"/>
        <v>11</v>
      </c>
      <c r="B13" s="1">
        <v>40961</v>
      </c>
      <c r="C13">
        <v>1114</v>
      </c>
      <c r="D13" t="s">
        <v>5</v>
      </c>
      <c r="E13" s="2">
        <v>1</v>
      </c>
      <c r="F13">
        <v>23</v>
      </c>
      <c r="H13" t="s">
        <v>61</v>
      </c>
      <c r="I13" s="9">
        <v>0.46839237322931626</v>
      </c>
      <c r="J13" s="9">
        <v>1.5119234440626195</v>
      </c>
      <c r="K13" s="9">
        <v>1.9907726315789473</v>
      </c>
      <c r="L13" s="10">
        <v>14.63495080125815</v>
      </c>
      <c r="M13" s="10">
        <v>2.0826660386815337</v>
      </c>
    </row>
    <row r="14" spans="1:13" x14ac:dyDescent="0.25">
      <c r="A14">
        <f t="shared" si="0"/>
        <v>12</v>
      </c>
      <c r="B14" s="1">
        <v>40960</v>
      </c>
      <c r="C14">
        <v>1335</v>
      </c>
      <c r="D14" t="s">
        <v>5</v>
      </c>
      <c r="E14" s="2">
        <v>2</v>
      </c>
      <c r="F14">
        <v>24</v>
      </c>
      <c r="H14" t="s">
        <v>62</v>
      </c>
      <c r="I14" s="9">
        <v>0.790477258726899</v>
      </c>
      <c r="J14" s="9">
        <v>0.70632125834127746</v>
      </c>
      <c r="K14" s="9">
        <v>2.1430830122591944</v>
      </c>
      <c r="L14" s="10">
        <v>12.51920693010389</v>
      </c>
      <c r="M14" s="10">
        <v>2.0720484695305945</v>
      </c>
    </row>
    <row r="15" spans="1:13" x14ac:dyDescent="0.25">
      <c r="A15">
        <f t="shared" si="0"/>
        <v>13</v>
      </c>
      <c r="B15" s="1">
        <v>40953</v>
      </c>
      <c r="C15">
        <v>939</v>
      </c>
      <c r="D15" t="s">
        <v>6</v>
      </c>
      <c r="E15" s="2" t="s">
        <v>9</v>
      </c>
      <c r="F15">
        <v>23</v>
      </c>
      <c r="H15" t="s">
        <v>63</v>
      </c>
      <c r="I15" s="9">
        <v>0.87491563976175779</v>
      </c>
      <c r="J15" s="9">
        <v>2.6137956968773803</v>
      </c>
      <c r="K15" s="9">
        <v>0.97290279720279749</v>
      </c>
      <c r="L15" s="10">
        <v>13.212048016795984</v>
      </c>
      <c r="M15" s="10">
        <v>0.87638458779250517</v>
      </c>
    </row>
    <row r="16" spans="1:13" x14ac:dyDescent="0.25">
      <c r="A16">
        <f t="shared" si="0"/>
        <v>14</v>
      </c>
      <c r="B16" s="1">
        <v>40973</v>
      </c>
      <c r="C16">
        <v>1840</v>
      </c>
      <c r="D16" t="s">
        <v>6</v>
      </c>
      <c r="E16" s="2">
        <v>24</v>
      </c>
      <c r="F16">
        <v>23</v>
      </c>
      <c r="H16" t="s">
        <v>64</v>
      </c>
      <c r="I16" s="9">
        <v>0.46466706039441236</v>
      </c>
      <c r="J16" s="9">
        <v>4.438002471952843</v>
      </c>
      <c r="K16" s="9">
        <v>0.75967260034904016</v>
      </c>
      <c r="L16" s="10">
        <v>13.436646183618148</v>
      </c>
      <c r="M16" s="10">
        <v>0.72569739580651837</v>
      </c>
    </row>
    <row r="17" spans="1:13" x14ac:dyDescent="0.25">
      <c r="A17">
        <f t="shared" si="0"/>
        <v>15</v>
      </c>
      <c r="B17" s="1">
        <v>40974</v>
      </c>
      <c r="C17">
        <v>1133</v>
      </c>
      <c r="D17" t="s">
        <v>5</v>
      </c>
      <c r="E17" s="2">
        <v>1</v>
      </c>
      <c r="F17">
        <v>23.5</v>
      </c>
      <c r="H17" t="s">
        <v>65</v>
      </c>
      <c r="I17" s="9">
        <v>3.3242992089582888</v>
      </c>
      <c r="J17" s="9">
        <v>5.330090201291303</v>
      </c>
      <c r="K17" s="9">
        <v>2.8777358885017428</v>
      </c>
      <c r="L17" s="10">
        <v>31.989668674907087</v>
      </c>
      <c r="M17" s="10">
        <v>3.0402388984804398</v>
      </c>
    </row>
    <row r="18" spans="1:13" x14ac:dyDescent="0.25">
      <c r="A18">
        <f t="shared" si="0"/>
        <v>16</v>
      </c>
      <c r="B18" s="1">
        <v>40926</v>
      </c>
      <c r="C18">
        <v>1418</v>
      </c>
      <c r="D18" t="s">
        <v>12</v>
      </c>
      <c r="E18" s="2">
        <v>3</v>
      </c>
      <c r="F18">
        <v>23</v>
      </c>
      <c r="H18" t="s">
        <v>66</v>
      </c>
      <c r="I18" s="9">
        <v>1.357329274558158</v>
      </c>
      <c r="J18" s="9">
        <v>7.6039929831215645</v>
      </c>
      <c r="K18" s="9">
        <v>1.7704006956521743</v>
      </c>
      <c r="L18" s="10">
        <v>27.06791526446451</v>
      </c>
      <c r="M18" s="10">
        <v>2.0992846579135205</v>
      </c>
    </row>
    <row r="19" spans="1:13" x14ac:dyDescent="0.25">
      <c r="A19">
        <f t="shared" si="0"/>
        <v>17</v>
      </c>
      <c r="B19" s="1">
        <v>40921</v>
      </c>
      <c r="C19">
        <v>1433</v>
      </c>
      <c r="D19" t="s">
        <v>10</v>
      </c>
      <c r="E19" s="2">
        <v>3</v>
      </c>
      <c r="F19">
        <v>20</v>
      </c>
      <c r="H19" t="s">
        <v>67</v>
      </c>
      <c r="I19" s="9">
        <v>0.94592276464542591</v>
      </c>
      <c r="J19" s="9">
        <v>11.176336174242426</v>
      </c>
      <c r="K19" s="9">
        <v>2.1051743055555558</v>
      </c>
      <c r="L19" s="10">
        <v>45.702843554738521</v>
      </c>
      <c r="M19" s="10">
        <v>2.0653691172709565</v>
      </c>
    </row>
    <row r="20" spans="1:13" x14ac:dyDescent="0.25">
      <c r="A20">
        <f t="shared" si="0"/>
        <v>18</v>
      </c>
      <c r="B20" s="1">
        <v>40957</v>
      </c>
      <c r="C20">
        <v>1123</v>
      </c>
      <c r="D20" t="s">
        <v>10</v>
      </c>
      <c r="E20" s="2">
        <v>3</v>
      </c>
      <c r="F20">
        <v>24</v>
      </c>
      <c r="H20" t="s">
        <v>68</v>
      </c>
      <c r="I20" s="9">
        <v>0.57567204770962932</v>
      </c>
      <c r="J20" s="9">
        <v>4.8769655368301459</v>
      </c>
      <c r="K20" s="9">
        <v>1.6700537458475879</v>
      </c>
      <c r="L20" s="10">
        <v>14.797987967927513</v>
      </c>
      <c r="M20" s="10">
        <v>1.7402753115364109</v>
      </c>
    </row>
    <row r="21" spans="1:13" x14ac:dyDescent="0.25">
      <c r="A21">
        <f t="shared" si="0"/>
        <v>19</v>
      </c>
      <c r="B21" s="1">
        <v>40969</v>
      </c>
      <c r="C21">
        <v>1255</v>
      </c>
      <c r="D21" t="s">
        <v>5</v>
      </c>
      <c r="E21" s="2">
        <v>2</v>
      </c>
      <c r="F21">
        <v>23</v>
      </c>
      <c r="H21" t="s">
        <v>69</v>
      </c>
      <c r="I21" s="9">
        <v>0.78900714947021899</v>
      </c>
      <c r="J21" s="9">
        <v>2.754648807269974</v>
      </c>
      <c r="K21" s="9">
        <v>2.2286705322628602</v>
      </c>
      <c r="L21" s="10">
        <v>17.814931894155528</v>
      </c>
      <c r="M21" s="10">
        <v>2.3120286422788796</v>
      </c>
    </row>
    <row r="22" spans="1:13" x14ac:dyDescent="0.25">
      <c r="A22">
        <f t="shared" si="0"/>
        <v>20</v>
      </c>
      <c r="B22" s="1">
        <v>40984</v>
      </c>
      <c r="C22">
        <v>1115</v>
      </c>
      <c r="D22" t="s">
        <v>6</v>
      </c>
      <c r="E22" s="2">
        <v>2</v>
      </c>
      <c r="F22">
        <v>21.5</v>
      </c>
      <c r="H22" t="s">
        <v>70</v>
      </c>
      <c r="I22" s="9">
        <v>0.41934631811866402</v>
      </c>
      <c r="J22" s="9">
        <v>8.3484866553094843</v>
      </c>
      <c r="K22" s="9">
        <v>2.6903905483727146</v>
      </c>
      <c r="L22" s="10">
        <v>23.271012950216122</v>
      </c>
      <c r="M22" s="10">
        <v>2.7444463202215688</v>
      </c>
    </row>
    <row r="23" spans="1:13" x14ac:dyDescent="0.25">
      <c r="A23">
        <f t="shared" si="0"/>
        <v>21</v>
      </c>
      <c r="B23" s="1">
        <v>40957</v>
      </c>
      <c r="C23">
        <v>1118</v>
      </c>
      <c r="D23" t="s">
        <v>13</v>
      </c>
      <c r="E23" s="2">
        <v>2</v>
      </c>
      <c r="F23">
        <v>23</v>
      </c>
      <c r="H23" t="s">
        <v>71</v>
      </c>
      <c r="I23" s="9">
        <v>2.1347228686161439</v>
      </c>
      <c r="J23" s="9">
        <v>3.667989212717639</v>
      </c>
      <c r="K23" s="9">
        <v>3.1420634779164183</v>
      </c>
      <c r="L23" s="10">
        <v>18.371976186590704</v>
      </c>
      <c r="M23" s="10">
        <v>3.2006040956447146</v>
      </c>
    </row>
    <row r="24" spans="1:13" x14ac:dyDescent="0.25">
      <c r="A24">
        <f t="shared" si="0"/>
        <v>22</v>
      </c>
      <c r="B24" s="1">
        <v>40976</v>
      </c>
      <c r="C24">
        <v>1115</v>
      </c>
      <c r="D24" t="s">
        <v>5</v>
      </c>
      <c r="E24" s="2">
        <v>2</v>
      </c>
      <c r="F24">
        <v>23</v>
      </c>
      <c r="H24" t="s">
        <v>72</v>
      </c>
      <c r="I24" s="9">
        <v>0.50025016739634276</v>
      </c>
      <c r="J24" s="9">
        <v>1.8972289498580892</v>
      </c>
      <c r="K24" s="9">
        <v>0.57296481069042304</v>
      </c>
      <c r="L24" s="10">
        <v>10.342567932680048</v>
      </c>
      <c r="M24" s="10">
        <v>0.55229433985329568</v>
      </c>
    </row>
    <row r="25" spans="1:13" x14ac:dyDescent="0.25">
      <c r="A25">
        <f t="shared" si="0"/>
        <v>23</v>
      </c>
      <c r="B25" s="1">
        <v>40975</v>
      </c>
      <c r="C25">
        <v>1208</v>
      </c>
      <c r="D25" t="s">
        <v>10</v>
      </c>
      <c r="E25" s="2">
        <v>3</v>
      </c>
      <c r="F25">
        <v>23</v>
      </c>
      <c r="H25" t="s">
        <v>73</v>
      </c>
      <c r="I25" s="9">
        <v>0.35448093373183542</v>
      </c>
      <c r="J25" s="9">
        <v>6.5642934165720774</v>
      </c>
      <c r="K25" s="9">
        <v>1.3293912140100916</v>
      </c>
      <c r="L25" s="10">
        <v>14.863731367241545</v>
      </c>
      <c r="M25" s="10">
        <v>1.3592186988572488</v>
      </c>
    </row>
    <row r="26" spans="1:13" x14ac:dyDescent="0.25">
      <c r="A26">
        <f t="shared" si="0"/>
        <v>24</v>
      </c>
      <c r="B26" s="1">
        <v>40973</v>
      </c>
      <c r="C26">
        <v>1905</v>
      </c>
      <c r="D26" t="s">
        <v>5</v>
      </c>
      <c r="E26" s="2">
        <v>28</v>
      </c>
      <c r="F26">
        <v>23.5</v>
      </c>
      <c r="H26" t="s">
        <v>74</v>
      </c>
      <c r="I26" s="9">
        <v>0.71629205547249541</v>
      </c>
      <c r="J26" s="9">
        <v>3.977010592018158</v>
      </c>
      <c r="K26" s="9">
        <v>2.4739016960886113</v>
      </c>
      <c r="L26" s="10">
        <v>14.73759181857258</v>
      </c>
      <c r="M26" s="10">
        <v>2.6095677783701889</v>
      </c>
    </row>
    <row r="27" spans="1:13" x14ac:dyDescent="0.25">
      <c r="A27">
        <f t="shared" si="0"/>
        <v>25</v>
      </c>
      <c r="B27" s="1">
        <v>40976</v>
      </c>
      <c r="C27">
        <v>1123</v>
      </c>
      <c r="D27" t="s">
        <v>10</v>
      </c>
      <c r="E27" s="2">
        <v>3</v>
      </c>
      <c r="F27">
        <v>23.5</v>
      </c>
      <c r="H27" t="s">
        <v>75</v>
      </c>
      <c r="I27" s="9">
        <v>0.44954698782752195</v>
      </c>
      <c r="J27" s="9">
        <v>3.7721359682299549</v>
      </c>
      <c r="K27" s="9">
        <v>2.5016564847765905</v>
      </c>
      <c r="L27" s="10">
        <v>11.13312584134952</v>
      </c>
      <c r="M27" s="10">
        <v>2.4822869701657964</v>
      </c>
    </row>
    <row r="28" spans="1:13" x14ac:dyDescent="0.25">
      <c r="A28">
        <f t="shared" si="0"/>
        <v>26</v>
      </c>
      <c r="B28" s="1">
        <v>40976</v>
      </c>
      <c r="C28">
        <v>1557</v>
      </c>
      <c r="D28" t="s">
        <v>5</v>
      </c>
      <c r="E28" s="2">
        <v>6</v>
      </c>
      <c r="F28">
        <v>22.5</v>
      </c>
      <c r="H28" t="s">
        <v>76</v>
      </c>
      <c r="I28" s="9">
        <v>0.61209334846999308</v>
      </c>
      <c r="J28" s="9">
        <v>9.5052098695405558</v>
      </c>
      <c r="K28" s="9">
        <v>2.0294508176473487</v>
      </c>
      <c r="L28" s="10">
        <v>17.150863645869272</v>
      </c>
      <c r="M28" s="10">
        <v>1.9924740298925856</v>
      </c>
    </row>
    <row r="29" spans="1:13" x14ac:dyDescent="0.25">
      <c r="A29">
        <f t="shared" si="0"/>
        <v>27</v>
      </c>
      <c r="B29" s="1">
        <v>40975</v>
      </c>
      <c r="C29">
        <v>1558</v>
      </c>
      <c r="D29" t="s">
        <v>5</v>
      </c>
      <c r="E29" s="2">
        <v>5</v>
      </c>
      <c r="F29">
        <v>22.5</v>
      </c>
      <c r="H29" t="s">
        <v>77</v>
      </c>
      <c r="I29" s="9">
        <v>0.35009586990191</v>
      </c>
      <c r="J29" s="9">
        <v>2.3423922495274105</v>
      </c>
      <c r="K29" s="9">
        <v>1.0963908148148143</v>
      </c>
      <c r="L29" s="10">
        <v>10.770633009866831</v>
      </c>
      <c r="M29" s="10">
        <v>1.1162131454052702</v>
      </c>
    </row>
    <row r="30" spans="1:13" x14ac:dyDescent="0.25">
      <c r="A30">
        <f t="shared" si="0"/>
        <v>28</v>
      </c>
      <c r="B30" s="1">
        <v>40973</v>
      </c>
      <c r="C30">
        <v>1003</v>
      </c>
      <c r="D30" t="s">
        <v>6</v>
      </c>
      <c r="E30" s="2">
        <v>4</v>
      </c>
      <c r="F30">
        <v>22.5</v>
      </c>
      <c r="H30" t="s">
        <v>78</v>
      </c>
      <c r="I30" s="9">
        <v>0.6409212850575895</v>
      </c>
      <c r="J30" s="9">
        <v>3.4105566055566063</v>
      </c>
      <c r="K30" s="9">
        <v>1.1823542129423954</v>
      </c>
      <c r="L30" s="10">
        <v>22.334721900794577</v>
      </c>
      <c r="M30" s="10">
        <v>1.0816447905079714</v>
      </c>
    </row>
    <row r="31" spans="1:13" x14ac:dyDescent="0.25">
      <c r="A31">
        <f t="shared" si="0"/>
        <v>29</v>
      </c>
      <c r="B31" s="1">
        <v>40977</v>
      </c>
      <c r="C31">
        <v>1404</v>
      </c>
      <c r="D31" t="s">
        <v>6</v>
      </c>
      <c r="E31" s="2">
        <v>3</v>
      </c>
      <c r="F31">
        <v>22.5</v>
      </c>
      <c r="H31" t="s">
        <v>79</v>
      </c>
      <c r="I31" s="9">
        <v>0.57962675692434851</v>
      </c>
      <c r="J31" s="9">
        <v>3.4001993575207865</v>
      </c>
      <c r="K31" s="9">
        <v>1.3930587132425492</v>
      </c>
      <c r="L31" s="10">
        <v>14.474673181330935</v>
      </c>
      <c r="M31" s="10">
        <v>1.3510061875015065</v>
      </c>
    </row>
    <row r="32" spans="1:13" x14ac:dyDescent="0.25">
      <c r="A32">
        <f t="shared" si="0"/>
        <v>30</v>
      </c>
      <c r="B32" s="1">
        <v>40973</v>
      </c>
      <c r="C32">
        <v>1503</v>
      </c>
      <c r="D32" t="s">
        <v>5</v>
      </c>
      <c r="E32" s="2">
        <v>8</v>
      </c>
      <c r="F32">
        <v>24</v>
      </c>
      <c r="H32" t="s">
        <v>80</v>
      </c>
      <c r="I32" s="9">
        <v>2.0628473866515002</v>
      </c>
      <c r="J32" s="9">
        <v>7.8374560740600803</v>
      </c>
      <c r="K32" s="9">
        <v>2.5248958918972217</v>
      </c>
      <c r="L32" s="10">
        <v>29.311986036210865</v>
      </c>
      <c r="M32" s="10">
        <v>2.6622588673394834</v>
      </c>
    </row>
    <row r="33" spans="1:13" x14ac:dyDescent="0.25">
      <c r="A33">
        <f t="shared" si="0"/>
        <v>31</v>
      </c>
      <c r="B33" s="1">
        <v>40984</v>
      </c>
      <c r="C33">
        <v>1338</v>
      </c>
      <c r="D33" t="s">
        <v>5</v>
      </c>
      <c r="E33" s="2" t="s">
        <v>14</v>
      </c>
      <c r="F33">
        <v>23</v>
      </c>
      <c r="H33" t="s">
        <v>81</v>
      </c>
      <c r="I33" s="9">
        <v>0.55894263990896831</v>
      </c>
      <c r="J33" s="9">
        <v>6.408737249716661</v>
      </c>
      <c r="K33" s="9">
        <v>2.9362670807453393</v>
      </c>
      <c r="L33" s="10">
        <v>18.548839707383895</v>
      </c>
      <c r="M33" s="10">
        <v>3.0022075939599984</v>
      </c>
    </row>
    <row r="34" spans="1:13" x14ac:dyDescent="0.25">
      <c r="A34">
        <f t="shared" si="0"/>
        <v>32</v>
      </c>
      <c r="B34" s="1">
        <v>40984</v>
      </c>
      <c r="C34">
        <v>1315</v>
      </c>
      <c r="D34" t="s">
        <v>6</v>
      </c>
      <c r="E34" s="2" t="s">
        <v>14</v>
      </c>
      <c r="F34">
        <v>21.5</v>
      </c>
      <c r="H34" t="s">
        <v>82</v>
      </c>
      <c r="I34" s="9">
        <v>0.71289402328589846</v>
      </c>
      <c r="J34" s="9">
        <v>3.3885656279508978</v>
      </c>
      <c r="K34" s="9">
        <v>1.5637996550874589</v>
      </c>
      <c r="L34" s="10">
        <v>15.196152344278588</v>
      </c>
      <c r="M34" s="10">
        <v>1.4921736678465154</v>
      </c>
    </row>
    <row r="35" spans="1:13" x14ac:dyDescent="0.25">
      <c r="A35">
        <f t="shared" si="0"/>
        <v>33</v>
      </c>
      <c r="B35" s="1">
        <v>40989</v>
      </c>
      <c r="C35">
        <v>2128</v>
      </c>
      <c r="D35" t="s">
        <v>5</v>
      </c>
      <c r="E35" s="2">
        <v>1</v>
      </c>
      <c r="F35">
        <v>22.5</v>
      </c>
      <c r="H35" t="s">
        <v>83</v>
      </c>
      <c r="I35" s="9">
        <v>1.4587728825843846</v>
      </c>
      <c r="J35" s="9">
        <v>2.9608865181268889</v>
      </c>
      <c r="K35" s="9">
        <v>1.3426671591804562</v>
      </c>
      <c r="L35" s="10">
        <v>16.94592333618635</v>
      </c>
      <c r="M35" s="10">
        <v>1.3518785078808455</v>
      </c>
    </row>
    <row r="36" spans="1:13" x14ac:dyDescent="0.25">
      <c r="A36">
        <f t="shared" si="0"/>
        <v>34</v>
      </c>
      <c r="B36" s="1">
        <v>40977</v>
      </c>
      <c r="C36">
        <v>1341</v>
      </c>
      <c r="D36" t="s">
        <v>5</v>
      </c>
      <c r="E36" s="2">
        <v>1</v>
      </c>
      <c r="F36">
        <v>23</v>
      </c>
      <c r="H36" t="s">
        <v>84</v>
      </c>
      <c r="I36" s="9">
        <v>0.45851748070647907</v>
      </c>
      <c r="J36" s="9">
        <v>3.7075051916178978</v>
      </c>
      <c r="K36" s="9">
        <v>1.5336737064933774</v>
      </c>
      <c r="L36" s="10">
        <v>12.078739212646587</v>
      </c>
      <c r="M36" s="10">
        <v>1.5395083859426433</v>
      </c>
    </row>
    <row r="37" spans="1:13" x14ac:dyDescent="0.25">
      <c r="A37">
        <f t="shared" si="0"/>
        <v>35</v>
      </c>
      <c r="B37" s="1">
        <v>40975</v>
      </c>
      <c r="C37">
        <v>1152</v>
      </c>
      <c r="D37" t="s">
        <v>6</v>
      </c>
      <c r="E37" s="2">
        <v>2</v>
      </c>
      <c r="F37">
        <v>22</v>
      </c>
      <c r="H37" t="s">
        <v>85</v>
      </c>
      <c r="I37" s="9">
        <v>0.33216379935744605</v>
      </c>
      <c r="J37" s="9">
        <v>3.289629105322764</v>
      </c>
      <c r="K37" s="9">
        <v>0.90098976478692971</v>
      </c>
      <c r="L37" s="10">
        <v>12.434436475638019</v>
      </c>
      <c r="M37" s="10">
        <v>0.89542549894114754</v>
      </c>
    </row>
    <row r="38" spans="1:13" x14ac:dyDescent="0.25">
      <c r="A38">
        <f t="shared" si="0"/>
        <v>36</v>
      </c>
      <c r="B38" s="1">
        <v>40973</v>
      </c>
      <c r="C38">
        <v>1346</v>
      </c>
      <c r="D38" t="s">
        <v>5</v>
      </c>
      <c r="E38" s="2">
        <v>7</v>
      </c>
      <c r="F38">
        <v>23</v>
      </c>
      <c r="H38" t="s">
        <v>86</v>
      </c>
      <c r="I38" s="9">
        <v>0.43767209290269021</v>
      </c>
      <c r="J38" s="9">
        <v>1.6788177014531045</v>
      </c>
      <c r="K38" s="9">
        <v>2.0491817421671321</v>
      </c>
      <c r="L38" s="10">
        <v>8.7214484463769537</v>
      </c>
      <c r="M38" s="10">
        <v>2.0789880899343602</v>
      </c>
    </row>
    <row r="39" spans="1:13" x14ac:dyDescent="0.25">
      <c r="A39">
        <f t="shared" si="0"/>
        <v>37</v>
      </c>
      <c r="B39" s="1">
        <v>40953</v>
      </c>
      <c r="C39">
        <v>921</v>
      </c>
      <c r="D39" t="s">
        <v>13</v>
      </c>
      <c r="E39" s="2" t="s">
        <v>14</v>
      </c>
      <c r="F39">
        <v>23</v>
      </c>
      <c r="H39" t="s">
        <v>87</v>
      </c>
      <c r="I39" s="9">
        <v>2.2520154045643128</v>
      </c>
      <c r="J39" s="9">
        <v>10.067368867924531</v>
      </c>
      <c r="K39" s="9">
        <v>4.047852212389377</v>
      </c>
      <c r="L39" s="10">
        <v>25.826927979882893</v>
      </c>
      <c r="M39" s="10">
        <v>4.1301318005187353</v>
      </c>
    </row>
    <row r="40" spans="1:13" x14ac:dyDescent="0.25">
      <c r="A40">
        <f t="shared" si="0"/>
        <v>38</v>
      </c>
      <c r="B40" s="1">
        <v>40976</v>
      </c>
      <c r="C40">
        <v>1143</v>
      </c>
      <c r="D40" t="s">
        <v>5</v>
      </c>
      <c r="E40" s="2">
        <v>5</v>
      </c>
      <c r="F40">
        <v>22.5</v>
      </c>
      <c r="H40" t="s">
        <v>88</v>
      </c>
      <c r="I40" s="9">
        <v>0.56817398289712362</v>
      </c>
      <c r="J40" s="9">
        <v>14.127248821866162</v>
      </c>
      <c r="K40" s="9">
        <v>2.1349060240963853</v>
      </c>
      <c r="L40" s="10">
        <v>29.799699306464927</v>
      </c>
      <c r="M40" s="10">
        <v>2.3492381111544378</v>
      </c>
    </row>
    <row r="41" spans="1:13" x14ac:dyDescent="0.25">
      <c r="A41">
        <f t="shared" si="0"/>
        <v>39</v>
      </c>
      <c r="B41" s="1">
        <v>40973</v>
      </c>
      <c r="C41">
        <v>1600</v>
      </c>
      <c r="D41" t="s">
        <v>13</v>
      </c>
      <c r="E41" s="2">
        <v>17</v>
      </c>
      <c r="F41">
        <v>23</v>
      </c>
      <c r="H41" t="s">
        <v>89</v>
      </c>
      <c r="I41" s="9">
        <v>2.8657823407560841</v>
      </c>
      <c r="J41" s="9">
        <v>9.2449821092278714</v>
      </c>
      <c r="K41" s="9">
        <v>3.3797990162321692</v>
      </c>
      <c r="L41" s="10">
        <v>34.825363641745817</v>
      </c>
      <c r="M41" s="10">
        <v>4.3307521873253041</v>
      </c>
    </row>
    <row r="42" spans="1:13" x14ac:dyDescent="0.25">
      <c r="A42">
        <f t="shared" si="0"/>
        <v>40</v>
      </c>
      <c r="B42" s="1">
        <v>40974</v>
      </c>
      <c r="C42">
        <v>2047</v>
      </c>
      <c r="D42" t="s">
        <v>5</v>
      </c>
      <c r="E42" s="2" t="s">
        <v>15</v>
      </c>
      <c r="F42">
        <v>23</v>
      </c>
      <c r="H42" t="s">
        <v>90</v>
      </c>
      <c r="I42" s="9">
        <v>1.20531213454075</v>
      </c>
      <c r="J42" s="9">
        <v>3.9754007525870176</v>
      </c>
      <c r="K42" s="9">
        <v>3.6678629274292738</v>
      </c>
      <c r="L42" s="10">
        <v>14.452304094657649</v>
      </c>
      <c r="M42" s="10">
        <v>3.7803966148793711</v>
      </c>
    </row>
    <row r="43" spans="1:13" x14ac:dyDescent="0.25">
      <c r="A43">
        <f t="shared" si="0"/>
        <v>41</v>
      </c>
      <c r="B43" s="1">
        <v>40957</v>
      </c>
      <c r="C43">
        <v>1135</v>
      </c>
      <c r="D43" t="s">
        <v>6</v>
      </c>
      <c r="E43" s="2" t="s">
        <v>9</v>
      </c>
      <c r="F43">
        <v>23.5</v>
      </c>
      <c r="H43" t="s">
        <v>91</v>
      </c>
      <c r="I43" s="9">
        <v>1.6691342812823162</v>
      </c>
      <c r="J43" s="9">
        <v>3.3726419172932331</v>
      </c>
      <c r="K43" s="9">
        <v>0.72582352362204705</v>
      </c>
      <c r="L43" s="10">
        <v>19.591438535529782</v>
      </c>
      <c r="M43" s="10">
        <v>0.73212315775197867</v>
      </c>
    </row>
    <row r="44" spans="1:13" x14ac:dyDescent="0.25">
      <c r="A44">
        <f t="shared" si="0"/>
        <v>42</v>
      </c>
      <c r="B44" s="1">
        <v>40960</v>
      </c>
      <c r="C44">
        <v>1325</v>
      </c>
      <c r="D44" t="s">
        <v>10</v>
      </c>
      <c r="E44" s="2" t="s">
        <v>17</v>
      </c>
      <c r="F44">
        <v>23.5</v>
      </c>
      <c r="H44" t="s">
        <v>92</v>
      </c>
      <c r="I44" s="9">
        <v>0.58155603203306616</v>
      </c>
      <c r="J44" s="9">
        <v>2.1629023474178406</v>
      </c>
      <c r="K44" s="9">
        <v>1.2174114693576172</v>
      </c>
      <c r="L44" s="10">
        <v>8.4024135792026229</v>
      </c>
      <c r="M44" s="10">
        <v>1.189648111605367</v>
      </c>
    </row>
    <row r="45" spans="1:13" x14ac:dyDescent="0.25">
      <c r="A45">
        <f t="shared" si="0"/>
        <v>43</v>
      </c>
      <c r="B45" s="1">
        <v>40966</v>
      </c>
      <c r="C45">
        <v>1155</v>
      </c>
      <c r="D45" t="s">
        <v>6</v>
      </c>
      <c r="E45" s="2" t="s">
        <v>17</v>
      </c>
      <c r="F45">
        <v>23</v>
      </c>
      <c r="H45" t="s">
        <v>93</v>
      </c>
      <c r="I45" s="9">
        <v>0.38842937532266375</v>
      </c>
      <c r="J45" s="11">
        <v>0</v>
      </c>
      <c r="K45" s="9">
        <v>0.35058660758247157</v>
      </c>
      <c r="L45" s="10">
        <v>10.625495546767462</v>
      </c>
      <c r="M45" s="10">
        <v>0.29599383008576524</v>
      </c>
    </row>
    <row r="46" spans="1:13" x14ac:dyDescent="0.25">
      <c r="A46">
        <f t="shared" si="0"/>
        <v>44</v>
      </c>
      <c r="B46" s="1">
        <v>40953</v>
      </c>
      <c r="C46">
        <v>928</v>
      </c>
      <c r="D46" t="s">
        <v>10</v>
      </c>
      <c r="E46" s="2" t="s">
        <v>14</v>
      </c>
      <c r="F46">
        <v>23</v>
      </c>
      <c r="H46" t="s">
        <v>94</v>
      </c>
      <c r="I46" s="9">
        <v>0.5625120969822025</v>
      </c>
      <c r="J46" s="9">
        <v>2.5153242736644796</v>
      </c>
      <c r="K46" s="9">
        <v>1.294681802511696</v>
      </c>
      <c r="L46" s="10">
        <v>11.799909665763334</v>
      </c>
      <c r="M46" s="10">
        <v>1.3425510401332312</v>
      </c>
    </row>
    <row r="47" spans="1:13" x14ac:dyDescent="0.25">
      <c r="A47">
        <f t="shared" si="0"/>
        <v>45</v>
      </c>
      <c r="B47" s="1">
        <v>40984</v>
      </c>
      <c r="C47">
        <v>1155</v>
      </c>
      <c r="D47" t="s">
        <v>5</v>
      </c>
      <c r="E47" s="2" t="s">
        <v>18</v>
      </c>
      <c r="F47">
        <v>23</v>
      </c>
      <c r="H47" t="s">
        <v>95</v>
      </c>
      <c r="I47" s="9">
        <v>0.26796994845360816</v>
      </c>
      <c r="J47" s="9">
        <v>3.2830065543071161</v>
      </c>
      <c r="K47" s="9">
        <v>1.4387937931034476</v>
      </c>
      <c r="L47" s="10">
        <v>10.754981800685128</v>
      </c>
      <c r="M47" s="10">
        <v>1.4718428914282939</v>
      </c>
    </row>
    <row r="48" spans="1:13" x14ac:dyDescent="0.25">
      <c r="A48">
        <f t="shared" si="0"/>
        <v>46</v>
      </c>
      <c r="B48" s="1">
        <v>40975</v>
      </c>
      <c r="C48">
        <v>1616</v>
      </c>
      <c r="D48" t="s">
        <v>10</v>
      </c>
      <c r="E48" s="2" t="s">
        <v>19</v>
      </c>
      <c r="F48">
        <v>24</v>
      </c>
      <c r="H48" t="s">
        <v>96</v>
      </c>
      <c r="I48" s="9">
        <v>0.99843713623486952</v>
      </c>
      <c r="J48" s="9">
        <v>7.1842198316183339</v>
      </c>
      <c r="K48" s="9">
        <v>1.439148263118994</v>
      </c>
      <c r="L48" s="10">
        <v>20.234329164059673</v>
      </c>
      <c r="M48" s="10">
        <v>2.7395649958909227</v>
      </c>
    </row>
    <row r="49" spans="1:13" x14ac:dyDescent="0.25">
      <c r="A49">
        <f t="shared" si="0"/>
        <v>47</v>
      </c>
      <c r="B49" s="1">
        <v>40957</v>
      </c>
      <c r="C49">
        <v>1135</v>
      </c>
      <c r="D49" t="s">
        <v>6</v>
      </c>
      <c r="E49" s="2" t="s">
        <v>7</v>
      </c>
      <c r="F49">
        <v>23.5</v>
      </c>
      <c r="H49" t="s">
        <v>97</v>
      </c>
      <c r="I49" s="9">
        <v>0.64870185280494042</v>
      </c>
      <c r="J49" s="9">
        <v>2.6908140186915888</v>
      </c>
      <c r="K49" s="9">
        <v>0.90241074420896927</v>
      </c>
      <c r="L49" s="10">
        <v>10.416697140527905</v>
      </c>
      <c r="M49" s="10">
        <v>1.0145425265040986</v>
      </c>
    </row>
    <row r="50" spans="1:13" x14ac:dyDescent="0.25">
      <c r="A50">
        <f t="shared" si="0"/>
        <v>48</v>
      </c>
      <c r="B50" s="1">
        <v>40973</v>
      </c>
      <c r="C50">
        <v>1544</v>
      </c>
      <c r="D50" t="s">
        <v>6</v>
      </c>
      <c r="E50" s="2" t="s">
        <v>20</v>
      </c>
      <c r="F50">
        <v>23</v>
      </c>
      <c r="H50" t="s">
        <v>98</v>
      </c>
      <c r="I50" s="9">
        <v>0.46028783749035723</v>
      </c>
      <c r="J50" s="9">
        <v>7.8810933706816062</v>
      </c>
      <c r="K50" s="9">
        <v>1.9483023909292563</v>
      </c>
      <c r="L50" s="10">
        <v>19.087485119918842</v>
      </c>
      <c r="M50" s="10">
        <v>2.0243261540750641</v>
      </c>
    </row>
    <row r="51" spans="1:13" x14ac:dyDescent="0.25">
      <c r="A51">
        <f t="shared" si="0"/>
        <v>49</v>
      </c>
      <c r="B51" s="1">
        <v>40974</v>
      </c>
      <c r="C51">
        <v>1605</v>
      </c>
      <c r="D51" t="s">
        <v>6</v>
      </c>
      <c r="E51" s="2" t="s">
        <v>21</v>
      </c>
      <c r="F51">
        <v>23</v>
      </c>
      <c r="H51" t="s">
        <v>99</v>
      </c>
      <c r="I51" s="9">
        <v>0.6205908016443985</v>
      </c>
      <c r="J51" s="9">
        <v>2.9255326492537312</v>
      </c>
      <c r="K51" s="9">
        <v>0.64857071005917089</v>
      </c>
      <c r="L51" s="10">
        <v>16.156141567678354</v>
      </c>
      <c r="M51" s="10">
        <v>0.62709163050309202</v>
      </c>
    </row>
    <row r="52" spans="1:13" x14ac:dyDescent="0.25">
      <c r="A52">
        <f t="shared" si="0"/>
        <v>50</v>
      </c>
      <c r="B52" s="1">
        <v>40975</v>
      </c>
      <c r="C52">
        <v>1630</v>
      </c>
      <c r="D52" t="s">
        <v>6</v>
      </c>
      <c r="E52" s="2" t="s">
        <v>22</v>
      </c>
      <c r="F52">
        <v>22.5</v>
      </c>
      <c r="H52" t="s">
        <v>100</v>
      </c>
      <c r="I52" s="9">
        <v>0.67930973042361964</v>
      </c>
      <c r="J52" s="9">
        <v>5.5287334575955267</v>
      </c>
      <c r="K52" s="9">
        <v>1.3349895930949431</v>
      </c>
      <c r="L52" s="10">
        <v>15.566881415901591</v>
      </c>
      <c r="M52" s="10">
        <v>1.3190867050304087</v>
      </c>
    </row>
    <row r="53" spans="1:13" x14ac:dyDescent="0.25">
      <c r="A53">
        <f t="shared" si="0"/>
        <v>51</v>
      </c>
      <c r="B53" s="1">
        <v>40976</v>
      </c>
      <c r="C53">
        <v>1130</v>
      </c>
      <c r="D53" t="s">
        <v>6</v>
      </c>
      <c r="E53" s="2" t="s">
        <v>23</v>
      </c>
      <c r="F53">
        <v>23.5</v>
      </c>
      <c r="H53" t="s">
        <v>101</v>
      </c>
      <c r="I53" s="9">
        <v>0.47727126731657238</v>
      </c>
      <c r="J53" s="9">
        <v>2.6807923649906891</v>
      </c>
      <c r="K53" s="9">
        <v>0.58360799210656089</v>
      </c>
      <c r="L53" s="10">
        <v>8.8939328791792072</v>
      </c>
      <c r="M53" s="10">
        <v>0.55279738081169572</v>
      </c>
    </row>
    <row r="54" spans="1:13" x14ac:dyDescent="0.25">
      <c r="A54">
        <f t="shared" si="0"/>
        <v>52</v>
      </c>
      <c r="B54" s="1">
        <v>40973</v>
      </c>
      <c r="C54">
        <v>1910</v>
      </c>
      <c r="D54" t="s">
        <v>10</v>
      </c>
      <c r="E54" s="2" t="s">
        <v>24</v>
      </c>
      <c r="F54">
        <v>23.5</v>
      </c>
      <c r="H54" t="s">
        <v>102</v>
      </c>
      <c r="I54" s="9">
        <v>1.0940095872853108</v>
      </c>
      <c r="J54" s="9">
        <v>9.8312660465116259</v>
      </c>
      <c r="K54" s="9">
        <v>4.4085326424870415</v>
      </c>
      <c r="L54" s="10">
        <v>23.863831313651186</v>
      </c>
      <c r="M54" s="10">
        <v>4.4721470551085156</v>
      </c>
    </row>
    <row r="55" spans="1:13" x14ac:dyDescent="0.25">
      <c r="A55">
        <f t="shared" si="0"/>
        <v>53</v>
      </c>
      <c r="B55" s="1">
        <v>40973</v>
      </c>
      <c r="C55">
        <v>1822</v>
      </c>
      <c r="D55" t="s">
        <v>5</v>
      </c>
      <c r="E55" s="2" t="s">
        <v>25</v>
      </c>
      <c r="F55">
        <v>23</v>
      </c>
      <c r="G55" t="s">
        <v>36</v>
      </c>
      <c r="H55" t="s">
        <v>103</v>
      </c>
      <c r="I55" s="9">
        <v>0.25330927254098345</v>
      </c>
      <c r="J55" s="9">
        <v>7.5100845724907055</v>
      </c>
      <c r="K55" s="9">
        <v>2.5942504442250702</v>
      </c>
      <c r="L55" s="10">
        <v>16.72440591912607</v>
      </c>
      <c r="M55" s="10">
        <v>2.6422579986258889</v>
      </c>
    </row>
    <row r="56" spans="1:13" x14ac:dyDescent="0.25">
      <c r="A56">
        <f t="shared" si="0"/>
        <v>54</v>
      </c>
      <c r="B56" s="1">
        <v>40974</v>
      </c>
      <c r="C56">
        <v>1536</v>
      </c>
      <c r="D56" t="s">
        <v>10</v>
      </c>
      <c r="E56" s="2" t="s">
        <v>26</v>
      </c>
      <c r="F56">
        <v>23</v>
      </c>
      <c r="G56" t="s">
        <v>36</v>
      </c>
      <c r="H56" t="s">
        <v>104</v>
      </c>
      <c r="I56" s="9">
        <v>1.1123346301510104</v>
      </c>
      <c r="J56" s="9">
        <v>2.3010687093779016</v>
      </c>
      <c r="K56" s="9">
        <v>1.1729802024191542</v>
      </c>
      <c r="L56" s="10">
        <v>14.381942780093262</v>
      </c>
      <c r="M56" s="10">
        <v>1.0830422643975168</v>
      </c>
    </row>
    <row r="57" spans="1:13" x14ac:dyDescent="0.25">
      <c r="A57">
        <f t="shared" si="0"/>
        <v>55</v>
      </c>
      <c r="B57" s="1">
        <v>40973</v>
      </c>
      <c r="C57">
        <v>942</v>
      </c>
      <c r="D57" t="s">
        <v>5</v>
      </c>
      <c r="E57" s="2" t="s">
        <v>17</v>
      </c>
      <c r="F57">
        <v>20</v>
      </c>
      <c r="H57" t="s">
        <v>105</v>
      </c>
      <c r="I57" s="9">
        <v>0.66470982097186648</v>
      </c>
      <c r="J57" s="9">
        <v>2.6422365491651205</v>
      </c>
      <c r="K57" s="9">
        <v>2.3072352592592558</v>
      </c>
      <c r="L57" s="10">
        <v>14.495167465839154</v>
      </c>
      <c r="M57" s="10">
        <v>2.4062871373483419</v>
      </c>
    </row>
    <row r="58" spans="1:13" x14ac:dyDescent="0.25">
      <c r="A58">
        <f t="shared" si="0"/>
        <v>56</v>
      </c>
      <c r="B58" s="1">
        <v>40975</v>
      </c>
      <c r="C58">
        <v>948</v>
      </c>
      <c r="D58" t="s">
        <v>5</v>
      </c>
      <c r="E58" s="2" t="s">
        <v>17</v>
      </c>
      <c r="F58">
        <v>23.5</v>
      </c>
      <c r="H58" t="s">
        <v>106</v>
      </c>
      <c r="I58" s="9">
        <v>0.21976882187579846</v>
      </c>
      <c r="J58" s="9">
        <v>3.0113540315106579</v>
      </c>
      <c r="K58" s="9">
        <v>0.69679199802420244</v>
      </c>
      <c r="L58" s="10">
        <v>11.687057183031667</v>
      </c>
      <c r="M58" s="10">
        <v>0.73105971223555433</v>
      </c>
    </row>
    <row r="59" spans="1:13" x14ac:dyDescent="0.25">
      <c r="A59">
        <f t="shared" si="0"/>
        <v>57</v>
      </c>
      <c r="B59" s="1">
        <v>40962</v>
      </c>
      <c r="C59">
        <v>1253</v>
      </c>
      <c r="D59" t="s">
        <v>13</v>
      </c>
      <c r="E59" s="2" t="s">
        <v>27</v>
      </c>
      <c r="F59">
        <v>23</v>
      </c>
      <c r="H59" t="s">
        <v>107</v>
      </c>
      <c r="I59" s="9">
        <v>0.72356879468845725</v>
      </c>
      <c r="J59" s="9">
        <v>3.7224546296296297</v>
      </c>
      <c r="K59" s="9">
        <v>2.8275649209486113</v>
      </c>
      <c r="L59" s="10">
        <v>11.216802033471282</v>
      </c>
      <c r="M59" s="10">
        <v>2.9549005426296211</v>
      </c>
    </row>
    <row r="60" spans="1:13" x14ac:dyDescent="0.25">
      <c r="A60">
        <f t="shared" si="0"/>
        <v>58</v>
      </c>
      <c r="B60" s="1">
        <v>40973</v>
      </c>
      <c r="C60">
        <v>1506</v>
      </c>
      <c r="D60" t="s">
        <v>13</v>
      </c>
      <c r="E60" s="2" t="s">
        <v>28</v>
      </c>
      <c r="F60">
        <v>22.5</v>
      </c>
      <c r="H60" t="s">
        <v>108</v>
      </c>
      <c r="I60" s="9">
        <v>3.4068194685743483</v>
      </c>
      <c r="J60" s="9">
        <v>34.270555915871398</v>
      </c>
      <c r="K60" s="9">
        <v>5.8191506795156904</v>
      </c>
      <c r="L60" s="10">
        <v>63.419856540823588</v>
      </c>
      <c r="M60" s="10">
        <v>6.4294089729328876</v>
      </c>
    </row>
    <row r="61" spans="1:13" x14ac:dyDescent="0.25">
      <c r="A61">
        <f t="shared" si="0"/>
        <v>59</v>
      </c>
      <c r="B61" s="1">
        <v>40953</v>
      </c>
      <c r="C61">
        <v>915</v>
      </c>
      <c r="D61" t="s">
        <v>5</v>
      </c>
      <c r="E61" s="2" t="s">
        <v>14</v>
      </c>
      <c r="F61">
        <v>23</v>
      </c>
      <c r="H61" t="s">
        <v>109</v>
      </c>
      <c r="I61" s="9">
        <v>0.5085294989775051</v>
      </c>
      <c r="J61" s="9">
        <v>1.8878277396625254</v>
      </c>
      <c r="K61" s="9">
        <v>1.732353633217993</v>
      </c>
      <c r="L61" s="10">
        <v>12.145201419437582</v>
      </c>
      <c r="M61" s="10">
        <v>1.8299754991901014</v>
      </c>
    </row>
    <row r="62" spans="1:13" x14ac:dyDescent="0.25">
      <c r="A62">
        <f t="shared" si="0"/>
        <v>60</v>
      </c>
      <c r="B62" s="1">
        <v>40973</v>
      </c>
      <c r="C62">
        <v>1852</v>
      </c>
      <c r="D62" t="s">
        <v>5</v>
      </c>
      <c r="E62" s="2" t="s">
        <v>29</v>
      </c>
      <c r="F62">
        <v>23</v>
      </c>
      <c r="H62" t="s">
        <v>110</v>
      </c>
      <c r="I62" s="9">
        <v>0.92157836317135533</v>
      </c>
      <c r="J62" s="9">
        <v>4.9981361907412563</v>
      </c>
      <c r="K62" s="9">
        <v>2.7238226946847952</v>
      </c>
      <c r="L62" s="10">
        <v>17.511809430423593</v>
      </c>
      <c r="M62" s="10">
        <v>4.6594173577299038</v>
      </c>
    </row>
    <row r="63" spans="1:13" x14ac:dyDescent="0.25">
      <c r="A63">
        <f t="shared" si="0"/>
        <v>61</v>
      </c>
      <c r="B63" s="1">
        <v>40926</v>
      </c>
      <c r="C63">
        <v>1428</v>
      </c>
      <c r="D63" t="s">
        <v>5</v>
      </c>
      <c r="E63" s="2" t="s">
        <v>23</v>
      </c>
      <c r="F63">
        <v>23</v>
      </c>
      <c r="H63" t="s">
        <v>111</v>
      </c>
      <c r="I63" s="9">
        <v>0.37804999999999983</v>
      </c>
      <c r="J63" s="9">
        <v>2.8159775343483107</v>
      </c>
      <c r="K63" s="9">
        <v>2.5031411473788316</v>
      </c>
      <c r="L63" s="10">
        <v>13.42276657593025</v>
      </c>
      <c r="M63" s="10">
        <v>2.6120647056426667</v>
      </c>
    </row>
    <row r="64" spans="1:13" x14ac:dyDescent="0.25">
      <c r="A64">
        <f t="shared" si="0"/>
        <v>62</v>
      </c>
      <c r="B64" s="1">
        <v>40957</v>
      </c>
      <c r="C64">
        <v>1110</v>
      </c>
      <c r="D64" t="s">
        <v>5</v>
      </c>
      <c r="E64" s="2" t="s">
        <v>17</v>
      </c>
      <c r="F64">
        <v>23</v>
      </c>
      <c r="H64" t="s">
        <v>112</v>
      </c>
      <c r="I64" s="9">
        <v>0.60936185355862771</v>
      </c>
      <c r="J64" s="9">
        <v>1.8246641895030191</v>
      </c>
      <c r="K64" s="9">
        <v>1.7817716547118467</v>
      </c>
      <c r="L64" s="10">
        <v>10.269184473910911</v>
      </c>
      <c r="M64" s="10">
        <v>1.8282068373029976</v>
      </c>
    </row>
    <row r="65" spans="1:13" x14ac:dyDescent="0.25">
      <c r="A65">
        <f t="shared" si="0"/>
        <v>63</v>
      </c>
      <c r="B65" s="1">
        <v>40973</v>
      </c>
      <c r="C65">
        <v>1024</v>
      </c>
      <c r="D65" t="s">
        <v>5</v>
      </c>
      <c r="E65" s="2" t="s">
        <v>19</v>
      </c>
      <c r="F65">
        <v>23.5</v>
      </c>
      <c r="H65" t="s">
        <v>113</v>
      </c>
      <c r="I65" s="9">
        <v>0.747815420081967</v>
      </c>
      <c r="J65" s="9">
        <v>1.4340686001115448</v>
      </c>
      <c r="K65" s="9">
        <v>2.4080907471548723</v>
      </c>
      <c r="L65" s="10">
        <v>19.714709241573726</v>
      </c>
      <c r="M65" s="10">
        <v>2.3884043163603379</v>
      </c>
    </row>
    <row r="66" spans="1:13" x14ac:dyDescent="0.25">
      <c r="A66">
        <f t="shared" si="0"/>
        <v>64</v>
      </c>
      <c r="B66" s="1">
        <v>40962</v>
      </c>
      <c r="C66">
        <v>1330</v>
      </c>
      <c r="D66" t="s">
        <v>5</v>
      </c>
      <c r="E66" s="2" t="s">
        <v>27</v>
      </c>
      <c r="F66">
        <v>22.5</v>
      </c>
      <c r="H66" t="s">
        <v>114</v>
      </c>
      <c r="I66" s="9">
        <v>0.35659748846745248</v>
      </c>
      <c r="J66" s="9">
        <v>0.91865965956655193</v>
      </c>
      <c r="K66" s="9">
        <v>1.9367539717891598</v>
      </c>
      <c r="L66" s="10">
        <v>12.363027143851143</v>
      </c>
      <c r="M66" s="10">
        <v>2.1073324895826393</v>
      </c>
    </row>
    <row r="67" spans="1:13" x14ac:dyDescent="0.25">
      <c r="A67">
        <f t="shared" si="0"/>
        <v>65</v>
      </c>
      <c r="B67" s="1">
        <v>40969</v>
      </c>
      <c r="C67">
        <v>1245</v>
      </c>
      <c r="D67" t="s">
        <v>13</v>
      </c>
      <c r="E67" s="2" t="s">
        <v>17</v>
      </c>
      <c r="F67">
        <v>23</v>
      </c>
      <c r="H67" t="s">
        <v>115</v>
      </c>
      <c r="I67" s="9">
        <v>1.154413179487179</v>
      </c>
      <c r="J67" s="9">
        <v>5.7607325018615043</v>
      </c>
      <c r="K67" s="9">
        <v>2.833164059405938</v>
      </c>
      <c r="L67" s="10">
        <v>18.305697966670465</v>
      </c>
      <c r="M67" s="10">
        <v>2.8889145385466253</v>
      </c>
    </row>
    <row r="68" spans="1:13" x14ac:dyDescent="0.25">
      <c r="A68">
        <f t="shared" si="0"/>
        <v>66</v>
      </c>
      <c r="B68" s="1">
        <v>40984</v>
      </c>
      <c r="C68">
        <v>1125</v>
      </c>
      <c r="D68" t="s">
        <v>6</v>
      </c>
      <c r="E68" s="2" t="s">
        <v>26</v>
      </c>
      <c r="F68">
        <v>22.5</v>
      </c>
      <c r="H68" t="s">
        <v>116</v>
      </c>
      <c r="I68" s="9">
        <v>0.36097367880964581</v>
      </c>
      <c r="J68" s="9">
        <v>5.0847080189997209</v>
      </c>
      <c r="K68" s="9">
        <v>1.8317164644714024</v>
      </c>
      <c r="L68" s="10">
        <v>17.834837862461381</v>
      </c>
      <c r="M68" s="10">
        <v>1.8725410139203236</v>
      </c>
    </row>
    <row r="69" spans="1:13" x14ac:dyDescent="0.25">
      <c r="A69">
        <f t="shared" ref="A69:A92" si="1">A68+1</f>
        <v>67</v>
      </c>
      <c r="B69" s="1">
        <v>40984</v>
      </c>
      <c r="C69">
        <v>1331</v>
      </c>
      <c r="D69" t="s">
        <v>13</v>
      </c>
      <c r="E69" s="2" t="s">
        <v>14</v>
      </c>
      <c r="F69">
        <v>22.5</v>
      </c>
      <c r="H69" t="s">
        <v>117</v>
      </c>
      <c r="I69" s="9">
        <v>0.46949163244353159</v>
      </c>
      <c r="J69" s="9">
        <v>8.5657884436160288</v>
      </c>
      <c r="K69" s="9">
        <v>1.9574697374938068</v>
      </c>
      <c r="L69" s="10">
        <v>19.228621728672721</v>
      </c>
      <c r="M69" s="10">
        <v>2.1403030874398756</v>
      </c>
    </row>
    <row r="70" spans="1:13" x14ac:dyDescent="0.25">
      <c r="A70">
        <f t="shared" si="1"/>
        <v>68</v>
      </c>
      <c r="B70" s="1">
        <v>40974</v>
      </c>
      <c r="C70">
        <v>1830</v>
      </c>
      <c r="D70" t="s">
        <v>5</v>
      </c>
      <c r="E70" s="2" t="s">
        <v>20</v>
      </c>
      <c r="F70">
        <v>23.5</v>
      </c>
      <c r="H70" t="s">
        <v>118</v>
      </c>
      <c r="I70" s="9">
        <v>1.0257245505906516</v>
      </c>
      <c r="J70" s="9">
        <v>14.841192763219247</v>
      </c>
      <c r="K70" s="9">
        <v>3.558331136982904</v>
      </c>
      <c r="L70" s="10">
        <v>33.552733768251031</v>
      </c>
      <c r="M70" s="10">
        <v>3.7376191004176365</v>
      </c>
    </row>
    <row r="71" spans="1:13" x14ac:dyDescent="0.25">
      <c r="A71">
        <f t="shared" si="1"/>
        <v>69</v>
      </c>
      <c r="B71" s="1">
        <v>40956</v>
      </c>
      <c r="C71">
        <v>1513</v>
      </c>
      <c r="D71" t="s">
        <v>6</v>
      </c>
      <c r="E71" s="2" t="s">
        <v>7</v>
      </c>
      <c r="F71">
        <v>23.5</v>
      </c>
      <c r="H71" t="s">
        <v>119</v>
      </c>
      <c r="I71" s="11">
        <v>0</v>
      </c>
      <c r="J71" s="9">
        <v>3.2144186263531167</v>
      </c>
      <c r="K71" s="9">
        <v>0.84368453914767005</v>
      </c>
      <c r="L71" s="10">
        <v>15.262892202547375</v>
      </c>
      <c r="M71" s="10">
        <v>0.75156743171822449</v>
      </c>
    </row>
    <row r="72" spans="1:13" x14ac:dyDescent="0.25">
      <c r="A72">
        <f t="shared" si="1"/>
        <v>70</v>
      </c>
      <c r="B72" s="1">
        <v>40962</v>
      </c>
      <c r="C72">
        <v>1245</v>
      </c>
      <c r="D72" t="s">
        <v>5</v>
      </c>
      <c r="E72" s="2" t="s">
        <v>17</v>
      </c>
      <c r="F72">
        <v>23.5</v>
      </c>
      <c r="H72" t="s">
        <v>120</v>
      </c>
      <c r="I72" s="9">
        <v>0.18992478149100242</v>
      </c>
      <c r="J72" s="9">
        <v>1.8534046129423849</v>
      </c>
      <c r="K72" s="9">
        <v>1.4284170508054506</v>
      </c>
      <c r="L72" s="10">
        <v>12.35049704877291</v>
      </c>
      <c r="M72" s="10">
        <v>1.4864160845622203</v>
      </c>
    </row>
    <row r="73" spans="1:13" x14ac:dyDescent="0.25">
      <c r="A73">
        <f t="shared" si="1"/>
        <v>71</v>
      </c>
      <c r="B73" s="1">
        <v>40984</v>
      </c>
      <c r="C73">
        <v>1100</v>
      </c>
      <c r="D73" t="s">
        <v>5</v>
      </c>
      <c r="E73" s="2" t="s">
        <v>17</v>
      </c>
      <c r="F73">
        <v>23</v>
      </c>
      <c r="H73" t="s">
        <v>121</v>
      </c>
      <c r="I73" s="9">
        <v>0.47146280864197498</v>
      </c>
      <c r="J73" s="9">
        <v>8.4249028219024478</v>
      </c>
      <c r="K73" s="9">
        <v>3.4548494794248836</v>
      </c>
      <c r="L73" s="10">
        <v>25.281531531531535</v>
      </c>
      <c r="M73" s="10">
        <v>3.7376191004176369</v>
      </c>
    </row>
    <row r="74" spans="1:13" x14ac:dyDescent="0.25">
      <c r="A74">
        <f t="shared" si="1"/>
        <v>72</v>
      </c>
      <c r="B74" s="1">
        <v>40984</v>
      </c>
      <c r="C74">
        <v>1145</v>
      </c>
      <c r="D74" t="s">
        <v>10</v>
      </c>
      <c r="E74" s="2" t="s">
        <v>23</v>
      </c>
      <c r="F74">
        <v>23.5</v>
      </c>
      <c r="H74" t="s">
        <v>122</v>
      </c>
      <c r="I74" s="9">
        <v>0.37013365928975772</v>
      </c>
      <c r="J74" s="9">
        <v>5.5468265544647029</v>
      </c>
      <c r="K74" s="9">
        <v>2.7512280684354038</v>
      </c>
      <c r="L74" s="10">
        <v>16.194858651755204</v>
      </c>
      <c r="M74" s="10">
        <v>2.7694851609564988</v>
      </c>
    </row>
    <row r="75" spans="1:13" x14ac:dyDescent="0.25">
      <c r="A75">
        <f t="shared" si="1"/>
        <v>73</v>
      </c>
      <c r="B75" s="1">
        <v>40973</v>
      </c>
      <c r="C75">
        <v>1014</v>
      </c>
      <c r="D75" t="s">
        <v>10</v>
      </c>
      <c r="E75" s="2" t="s">
        <v>18</v>
      </c>
      <c r="F75">
        <v>23.5</v>
      </c>
      <c r="H75" t="s">
        <v>123</v>
      </c>
      <c r="I75" s="9">
        <v>0.57156009268795005</v>
      </c>
      <c r="J75" s="9">
        <v>7.6183860404191615</v>
      </c>
      <c r="K75" s="9">
        <v>2.365799305555552</v>
      </c>
      <c r="L75" s="10">
        <v>20.155716060888476</v>
      </c>
      <c r="M75" s="10">
        <v>2.4078929666999289</v>
      </c>
    </row>
    <row r="76" spans="1:13" x14ac:dyDescent="0.25">
      <c r="A76">
        <f t="shared" si="1"/>
        <v>74</v>
      </c>
      <c r="B76" s="1">
        <v>40975</v>
      </c>
      <c r="C76">
        <v>1239</v>
      </c>
      <c r="D76" t="s">
        <v>5</v>
      </c>
      <c r="E76" s="2" t="s">
        <v>18</v>
      </c>
      <c r="F76">
        <v>23.5</v>
      </c>
      <c r="H76" t="s">
        <v>124</v>
      </c>
      <c r="I76" s="9">
        <v>0.42084992272024691</v>
      </c>
      <c r="J76" s="9">
        <v>3.8409240707798893</v>
      </c>
      <c r="K76" s="9">
        <v>1.3332827586206875</v>
      </c>
      <c r="L76" s="10">
        <v>12.932976079527803</v>
      </c>
      <c r="M76" s="10">
        <v>1.1714809476290791</v>
      </c>
    </row>
    <row r="77" spans="1:13" x14ac:dyDescent="0.25">
      <c r="A77">
        <f t="shared" si="1"/>
        <v>75</v>
      </c>
      <c r="B77" s="1">
        <v>40973</v>
      </c>
      <c r="C77">
        <v>955</v>
      </c>
      <c r="D77" t="s">
        <v>10</v>
      </c>
      <c r="E77" s="2" t="s">
        <v>26</v>
      </c>
      <c r="F77">
        <v>23.5</v>
      </c>
      <c r="H77" t="s">
        <v>125</v>
      </c>
      <c r="I77" s="9">
        <v>0.41300912371133974</v>
      </c>
      <c r="J77" s="9">
        <v>2.2736097058272433</v>
      </c>
      <c r="K77" s="9">
        <v>1.1984076426798989</v>
      </c>
      <c r="L77" s="10">
        <v>10.02058092575334</v>
      </c>
      <c r="M77" s="10">
        <v>1.2181380049525077</v>
      </c>
    </row>
    <row r="78" spans="1:13" x14ac:dyDescent="0.25">
      <c r="A78">
        <f t="shared" si="1"/>
        <v>76</v>
      </c>
      <c r="B78" s="1">
        <v>40973</v>
      </c>
      <c r="C78">
        <v>949</v>
      </c>
      <c r="D78" t="s">
        <v>13</v>
      </c>
      <c r="E78" s="2" t="s">
        <v>27</v>
      </c>
      <c r="F78">
        <v>23</v>
      </c>
      <c r="H78" t="s">
        <v>126</v>
      </c>
      <c r="I78" s="9">
        <v>8.2655006188757003</v>
      </c>
      <c r="J78" s="9">
        <v>10.389623136776974</v>
      </c>
      <c r="K78" s="9">
        <v>2.8891990071978104</v>
      </c>
      <c r="L78" s="10">
        <v>40.891969555762664</v>
      </c>
      <c r="M78" s="10">
        <v>3.3177055845067818</v>
      </c>
    </row>
    <row r="79" spans="1:13" x14ac:dyDescent="0.25">
      <c r="A79">
        <f t="shared" si="1"/>
        <v>77</v>
      </c>
      <c r="B79" s="1">
        <v>40945</v>
      </c>
      <c r="C79">
        <v>1536</v>
      </c>
      <c r="D79" t="s">
        <v>30</v>
      </c>
      <c r="E79" s="2" t="s">
        <v>14</v>
      </c>
      <c r="F79">
        <v>23</v>
      </c>
      <c r="H79" t="s">
        <v>127</v>
      </c>
      <c r="I79" s="9">
        <v>0.52636001031991675</v>
      </c>
      <c r="J79" s="9">
        <v>2.1222992495309567</v>
      </c>
      <c r="K79" s="9">
        <v>0.64051807348559964</v>
      </c>
      <c r="L79" s="10">
        <v>14.447421559490525</v>
      </c>
      <c r="M79" s="10">
        <v>0.59526628968473949</v>
      </c>
    </row>
    <row r="80" spans="1:13" x14ac:dyDescent="0.25">
      <c r="A80">
        <f t="shared" si="1"/>
        <v>78</v>
      </c>
      <c r="B80" s="1">
        <v>40984</v>
      </c>
      <c r="C80">
        <v>1320</v>
      </c>
      <c r="D80" t="s">
        <v>31</v>
      </c>
      <c r="E80" s="2" t="s">
        <v>14</v>
      </c>
      <c r="F80">
        <v>36</v>
      </c>
      <c r="H80" t="s">
        <v>128</v>
      </c>
      <c r="I80" s="9">
        <v>0.3764582539273757</v>
      </c>
      <c r="J80" s="9">
        <v>21.666669166764326</v>
      </c>
      <c r="K80" s="9">
        <v>5.3888263452218217</v>
      </c>
      <c r="L80" s="10">
        <v>32.737263125194154</v>
      </c>
      <c r="M80" s="10">
        <v>5.6039013933547688</v>
      </c>
    </row>
    <row r="81" spans="1:13" x14ac:dyDescent="0.25">
      <c r="A81">
        <f t="shared" si="1"/>
        <v>79</v>
      </c>
      <c r="B81" s="1">
        <v>40974</v>
      </c>
      <c r="C81">
        <v>1650</v>
      </c>
      <c r="D81" t="s">
        <v>6</v>
      </c>
      <c r="E81" s="2" t="s">
        <v>32</v>
      </c>
      <c r="F81">
        <v>31</v>
      </c>
      <c r="H81" t="s">
        <v>129</v>
      </c>
      <c r="I81" s="9">
        <v>0.46720190231362468</v>
      </c>
      <c r="J81" s="9">
        <v>7.619818224408526</v>
      </c>
      <c r="K81" s="9">
        <v>1.7827277432197066</v>
      </c>
      <c r="L81" s="10">
        <v>20.738195091643369</v>
      </c>
      <c r="M81" s="10">
        <v>1.7663584285027902</v>
      </c>
    </row>
    <row r="82" spans="1:13" x14ac:dyDescent="0.25">
      <c r="A82">
        <f t="shared" si="1"/>
        <v>80</v>
      </c>
      <c r="B82" s="1">
        <v>40973</v>
      </c>
      <c r="C82">
        <v>1656</v>
      </c>
      <c r="D82" t="s">
        <v>5</v>
      </c>
      <c r="E82" s="2" t="s">
        <v>33</v>
      </c>
      <c r="F82">
        <v>36</v>
      </c>
      <c r="G82" t="s">
        <v>36</v>
      </c>
      <c r="H82" t="s">
        <v>130</v>
      </c>
      <c r="I82" s="9">
        <v>0.53254898639979464</v>
      </c>
      <c r="J82" s="9">
        <v>11.822180498653866</v>
      </c>
      <c r="K82" s="9">
        <v>2.9287190932868352</v>
      </c>
      <c r="L82" s="10">
        <v>20.738195091643369</v>
      </c>
      <c r="M82" s="10">
        <v>2.909456332926784</v>
      </c>
    </row>
    <row r="83" spans="1:13" x14ac:dyDescent="0.25">
      <c r="A83">
        <f t="shared" si="1"/>
        <v>81</v>
      </c>
      <c r="B83" s="1">
        <v>40973</v>
      </c>
      <c r="C83">
        <v>1845</v>
      </c>
      <c r="D83" t="s">
        <v>10</v>
      </c>
      <c r="E83" s="2" t="s">
        <v>29</v>
      </c>
      <c r="F83">
        <v>37</v>
      </c>
      <c r="H83" t="s">
        <v>131</v>
      </c>
      <c r="I83" s="9">
        <v>0.23729287909836061</v>
      </c>
      <c r="J83" s="9">
        <v>4.3686392138511918</v>
      </c>
      <c r="K83" s="9">
        <v>1.6896715211970077</v>
      </c>
      <c r="L83" s="10">
        <v>13.515455110282698</v>
      </c>
      <c r="M83" s="10">
        <v>1.6613800495250763</v>
      </c>
    </row>
    <row r="84" spans="1:13" x14ac:dyDescent="0.25">
      <c r="A84">
        <f t="shared" si="1"/>
        <v>82</v>
      </c>
      <c r="B84" s="1">
        <v>40973</v>
      </c>
      <c r="C84">
        <v>1608</v>
      </c>
      <c r="D84" t="s">
        <v>5</v>
      </c>
      <c r="E84" s="2" t="s">
        <v>34</v>
      </c>
      <c r="F84">
        <v>35</v>
      </c>
      <c r="G84" t="s">
        <v>36</v>
      </c>
      <c r="H84" t="s">
        <v>132</v>
      </c>
      <c r="I84" s="9">
        <v>0.72349460496036821</v>
      </c>
      <c r="J84" s="9">
        <v>11.231437858061494</v>
      </c>
      <c r="K84" s="9">
        <v>5.0729603794782179</v>
      </c>
      <c r="L84" s="10">
        <v>23.883581857719786</v>
      </c>
      <c r="M84" s="10">
        <v>5.1373308201204866</v>
      </c>
    </row>
    <row r="85" spans="1:13" x14ac:dyDescent="0.25">
      <c r="A85">
        <f t="shared" si="1"/>
        <v>83</v>
      </c>
      <c r="B85" s="1">
        <v>40984</v>
      </c>
      <c r="C85">
        <v>1330</v>
      </c>
      <c r="D85" t="s">
        <v>35</v>
      </c>
      <c r="E85" s="2" t="s">
        <v>14</v>
      </c>
      <c r="F85">
        <v>36</v>
      </c>
      <c r="G85" t="s">
        <v>36</v>
      </c>
      <c r="H85" t="s">
        <v>133</v>
      </c>
      <c r="I85" s="9">
        <v>0.39304425727411935</v>
      </c>
      <c r="J85" s="9">
        <v>15.453153540546847</v>
      </c>
      <c r="K85" s="9">
        <v>3.7751719070232448</v>
      </c>
      <c r="L85" s="10">
        <v>25.980506368437403</v>
      </c>
      <c r="M85" s="10">
        <v>3.7376191004176369</v>
      </c>
    </row>
    <row r="86" spans="1:13" x14ac:dyDescent="0.25">
      <c r="A86">
        <f t="shared" si="1"/>
        <v>84</v>
      </c>
      <c r="B86" s="1">
        <v>40973</v>
      </c>
      <c r="C86">
        <v>1649</v>
      </c>
      <c r="D86" t="s">
        <v>10</v>
      </c>
      <c r="E86" s="2" t="s">
        <v>37</v>
      </c>
      <c r="F86">
        <v>37</v>
      </c>
      <c r="G86" t="s">
        <v>36</v>
      </c>
      <c r="H86" t="s">
        <v>134</v>
      </c>
      <c r="I86" s="9">
        <v>0.93132592967366512</v>
      </c>
      <c r="J86" s="9">
        <v>8.164353722474651</v>
      </c>
      <c r="K86" s="9">
        <v>2.8867419379163004</v>
      </c>
      <c r="L86" s="10">
        <v>19.573237030133583</v>
      </c>
      <c r="M86" s="10">
        <v>2.909456332926784</v>
      </c>
    </row>
    <row r="87" spans="1:13" x14ac:dyDescent="0.25">
      <c r="A87">
        <f t="shared" si="1"/>
        <v>85</v>
      </c>
      <c r="B87" s="1">
        <v>40973</v>
      </c>
      <c r="C87">
        <v>1917</v>
      </c>
      <c r="D87" t="s">
        <v>5</v>
      </c>
      <c r="E87" s="2" t="s">
        <v>38</v>
      </c>
      <c r="F87">
        <v>38</v>
      </c>
      <c r="H87" t="s">
        <v>135</v>
      </c>
      <c r="I87" s="9">
        <v>0.69004825477706988</v>
      </c>
      <c r="J87" s="9">
        <v>6.7235978045077616</v>
      </c>
      <c r="K87" s="9">
        <v>4.7337977730514202</v>
      </c>
      <c r="L87" s="10">
        <v>21.786657347002176</v>
      </c>
      <c r="M87" s="10">
        <v>4.7757386258639158</v>
      </c>
    </row>
    <row r="88" spans="1:13" x14ac:dyDescent="0.25">
      <c r="A88">
        <f t="shared" si="1"/>
        <v>86</v>
      </c>
      <c r="B88" s="1">
        <v>40973</v>
      </c>
      <c r="C88">
        <v>1640</v>
      </c>
      <c r="D88" t="s">
        <v>6</v>
      </c>
      <c r="E88" s="2" t="s">
        <v>39</v>
      </c>
      <c r="F88">
        <v>35</v>
      </c>
      <c r="H88" t="s">
        <v>136</v>
      </c>
      <c r="I88" s="9">
        <v>0.61228977619532032</v>
      </c>
      <c r="J88" s="9">
        <v>7.9002903828197892</v>
      </c>
      <c r="K88" s="9">
        <v>2.4090037074148301</v>
      </c>
      <c r="L88" s="10">
        <v>15.262892202547375</v>
      </c>
      <c r="M88" s="10">
        <v>2.3845644380382152</v>
      </c>
    </row>
    <row r="89" spans="1:13" x14ac:dyDescent="0.25">
      <c r="A89">
        <f t="shared" si="1"/>
        <v>87</v>
      </c>
      <c r="B89" s="1">
        <v>40984</v>
      </c>
      <c r="C89">
        <v>1319</v>
      </c>
      <c r="D89" t="s">
        <v>40</v>
      </c>
      <c r="E89" s="2" t="s">
        <v>14</v>
      </c>
      <c r="F89">
        <v>10</v>
      </c>
      <c r="G89">
        <v>24</v>
      </c>
      <c r="H89" t="s">
        <v>137</v>
      </c>
      <c r="I89" s="9">
        <v>0.55762665651180476</v>
      </c>
      <c r="J89" s="9">
        <v>16.673193514522325</v>
      </c>
      <c r="K89" s="9">
        <v>5.2227467836990602</v>
      </c>
      <c r="L89" s="10">
        <v>24.466060888474679</v>
      </c>
      <c r="M89" s="10">
        <v>5.312294785083342</v>
      </c>
    </row>
    <row r="90" spans="1:13" x14ac:dyDescent="0.25">
      <c r="A90">
        <f t="shared" si="1"/>
        <v>88</v>
      </c>
      <c r="B90" s="1">
        <v>40974</v>
      </c>
      <c r="C90">
        <v>1638</v>
      </c>
      <c r="D90" t="s">
        <v>5</v>
      </c>
      <c r="E90" s="2" t="s">
        <v>41</v>
      </c>
      <c r="F90">
        <v>10</v>
      </c>
      <c r="G90">
        <v>25</v>
      </c>
      <c r="H90" t="s">
        <v>138</v>
      </c>
      <c r="I90" s="9">
        <v>1.1211483527622905</v>
      </c>
      <c r="J90" s="9">
        <v>25.292059687572838</v>
      </c>
      <c r="K90" s="9">
        <v>5.2677335676625665</v>
      </c>
      <c r="L90" s="10">
        <v>39.37752407579994</v>
      </c>
      <c r="M90" s="10">
        <v>5.3356233137450557</v>
      </c>
    </row>
    <row r="91" spans="1:13" x14ac:dyDescent="0.25">
      <c r="A91">
        <f t="shared" si="1"/>
        <v>89</v>
      </c>
      <c r="B91" s="1">
        <v>40974</v>
      </c>
      <c r="C91">
        <v>1555</v>
      </c>
      <c r="D91" t="s">
        <v>10</v>
      </c>
      <c r="E91" s="2" t="s">
        <v>22</v>
      </c>
      <c r="F91">
        <v>5</v>
      </c>
      <c r="G91">
        <v>27</v>
      </c>
      <c r="H91" t="s">
        <v>139</v>
      </c>
      <c r="I91" s="9">
        <v>1.4033766161616157</v>
      </c>
      <c r="J91" s="9">
        <v>16.739833255705612</v>
      </c>
      <c r="K91" s="9">
        <v>7.1698396577755421</v>
      </c>
      <c r="L91" s="10">
        <v>27.261960236098169</v>
      </c>
      <c r="M91" s="10">
        <v>7.4118623646376163</v>
      </c>
    </row>
    <row r="92" spans="1:13" x14ac:dyDescent="0.25">
      <c r="A92">
        <f t="shared" si="1"/>
        <v>90</v>
      </c>
      <c r="B92" s="1">
        <v>40984</v>
      </c>
      <c r="C92">
        <v>1315</v>
      </c>
      <c r="D92" t="s">
        <v>42</v>
      </c>
      <c r="E92" s="2" t="s">
        <v>14</v>
      </c>
      <c r="F92">
        <v>10</v>
      </c>
      <c r="G92">
        <v>24</v>
      </c>
      <c r="H92" t="s">
        <v>140</v>
      </c>
      <c r="I92" s="9">
        <v>0.36750173934963426</v>
      </c>
      <c r="J92" s="9">
        <v>1.3023167694635154</v>
      </c>
      <c r="K92" s="9">
        <v>5.2758440105806788</v>
      </c>
      <c r="L92" s="10">
        <v>8.2731438334886622</v>
      </c>
      <c r="M92" s="10">
        <v>5.2539734634290562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pane xSplit="1" ySplit="6" topLeftCell="B7" activePane="bottomRight" state="frozen"/>
      <selection pane="topRight" activeCell="B1" sqref="B1"/>
      <selection pane="bottomLeft" activeCell="A3" sqref="A3"/>
      <selection pane="bottomRight" activeCell="N8" sqref="N8"/>
    </sheetView>
  </sheetViews>
  <sheetFormatPr defaultRowHeight="15" x14ac:dyDescent="0.25"/>
  <cols>
    <col min="1" max="1" width="12.5703125" customWidth="1"/>
    <col min="2" max="2" width="13.28515625" style="1" customWidth="1"/>
    <col min="3" max="3" width="13.7109375" customWidth="1"/>
    <col min="4" max="4" width="17" customWidth="1"/>
    <col min="5" max="5" width="3.7109375" customWidth="1"/>
    <col min="6" max="6" width="5.42578125" customWidth="1"/>
    <col min="7" max="7" width="6.7109375" customWidth="1"/>
    <col min="8" max="8" width="11" bestFit="1" customWidth="1"/>
    <col min="9" max="9" width="7.140625" customWidth="1"/>
    <col min="10" max="10" width="12" bestFit="1" customWidth="1"/>
    <col min="11" max="11" width="12" customWidth="1"/>
    <col min="12" max="12" width="6.7109375" customWidth="1"/>
    <col min="14" max="14" width="6.7109375" customWidth="1"/>
    <col min="15" max="15" width="8.5703125" customWidth="1"/>
    <col min="16" max="16" width="6" customWidth="1"/>
  </cols>
  <sheetData>
    <row r="1" spans="1:18" x14ac:dyDescent="0.25">
      <c r="A1" t="s">
        <v>160</v>
      </c>
      <c r="B1" s="1" t="s">
        <v>149</v>
      </c>
      <c r="C1" t="s">
        <v>164</v>
      </c>
      <c r="D1" t="s">
        <v>161</v>
      </c>
      <c r="E1" t="s">
        <v>151</v>
      </c>
      <c r="I1" s="1"/>
    </row>
    <row r="2" spans="1:18" x14ac:dyDescent="0.25">
      <c r="A2" t="s">
        <v>148</v>
      </c>
      <c r="B2" s="1" t="s">
        <v>150</v>
      </c>
      <c r="D2" t="s">
        <v>152</v>
      </c>
    </row>
    <row r="3" spans="1:18" x14ac:dyDescent="0.25">
      <c r="A3" t="s">
        <v>147</v>
      </c>
      <c r="G3" s="15" t="s">
        <v>153</v>
      </c>
      <c r="H3" s="15">
        <v>14.00672</v>
      </c>
      <c r="I3" s="15"/>
      <c r="J3" s="15">
        <v>14.00672</v>
      </c>
      <c r="K3" s="15"/>
      <c r="L3" s="15"/>
      <c r="M3" s="15">
        <v>30.973762199999999</v>
      </c>
      <c r="N3" s="15"/>
      <c r="O3" s="15">
        <v>14.00672</v>
      </c>
      <c r="P3" s="15"/>
      <c r="Q3" s="15">
        <v>30.973762199999999</v>
      </c>
      <c r="R3" t="s">
        <v>159</v>
      </c>
    </row>
    <row r="4" spans="1:18" x14ac:dyDescent="0.25">
      <c r="G4" s="3" t="s">
        <v>43</v>
      </c>
      <c r="H4" t="s">
        <v>43</v>
      </c>
      <c r="I4" s="3" t="s">
        <v>44</v>
      </c>
      <c r="J4" t="s">
        <v>44</v>
      </c>
      <c r="K4" s="9" t="s">
        <v>162</v>
      </c>
      <c r="L4" s="3" t="s">
        <v>45</v>
      </c>
      <c r="M4" s="4" t="s">
        <v>45</v>
      </c>
      <c r="N4" s="3" t="s">
        <v>46</v>
      </c>
      <c r="O4" s="3" t="s">
        <v>46</v>
      </c>
      <c r="P4" s="3" t="s">
        <v>47</v>
      </c>
      <c r="Q4" s="14" t="s">
        <v>47</v>
      </c>
    </row>
    <row r="5" spans="1:18" x14ac:dyDescent="0.25">
      <c r="G5" s="7" t="s">
        <v>49</v>
      </c>
      <c r="H5" t="s">
        <v>146</v>
      </c>
      <c r="I5" s="7" t="s">
        <v>49</v>
      </c>
      <c r="J5" t="s">
        <v>146</v>
      </c>
      <c r="K5" s="9" t="s">
        <v>146</v>
      </c>
      <c r="L5" s="7" t="s">
        <v>49</v>
      </c>
      <c r="M5" s="12" t="s">
        <v>146</v>
      </c>
      <c r="N5" s="7" t="s">
        <v>49</v>
      </c>
      <c r="O5" s="13" t="s">
        <v>146</v>
      </c>
      <c r="P5" s="7" t="s">
        <v>49</v>
      </c>
      <c r="Q5" s="14" t="s">
        <v>146</v>
      </c>
    </row>
    <row r="6" spans="1:18" x14ac:dyDescent="0.25">
      <c r="A6" t="s">
        <v>0</v>
      </c>
      <c r="B6" s="1" t="s">
        <v>170</v>
      </c>
      <c r="C6" t="s">
        <v>171</v>
      </c>
      <c r="D6" t="s">
        <v>172</v>
      </c>
      <c r="E6" s="2" t="s">
        <v>4</v>
      </c>
      <c r="F6" t="s">
        <v>141</v>
      </c>
      <c r="G6" t="str">
        <f>CONCATENATE(G4,G5)</f>
        <v>NH4uM</v>
      </c>
      <c r="H6" t="str">
        <f t="shared" ref="H6:Q6" si="0">CONCATENATE(H4,H5)</f>
        <v>NH4mg/L</v>
      </c>
      <c r="I6" t="str">
        <f t="shared" si="0"/>
        <v>NO3uM</v>
      </c>
      <c r="J6" t="str">
        <f t="shared" si="0"/>
        <v>NO3mg/L</v>
      </c>
      <c r="K6" t="str">
        <f t="shared" si="0"/>
        <v>NO3+NH4mg/L</v>
      </c>
      <c r="L6" t="str">
        <f t="shared" si="0"/>
        <v>PO4uM</v>
      </c>
      <c r="M6" t="str">
        <f t="shared" si="0"/>
        <v>PO4mg/L</v>
      </c>
      <c r="N6" t="str">
        <f t="shared" si="0"/>
        <v>TDNuM</v>
      </c>
      <c r="O6" t="str">
        <f t="shared" si="0"/>
        <v>TDNmg/L</v>
      </c>
      <c r="P6" t="str">
        <f t="shared" si="0"/>
        <v>TDPuM</v>
      </c>
      <c r="Q6" t="str">
        <f t="shared" si="0"/>
        <v>TDPmg/L</v>
      </c>
    </row>
    <row r="7" spans="1:18" x14ac:dyDescent="0.25">
      <c r="A7" t="e">
        <f>#REF!</f>
        <v>#REF!</v>
      </c>
      <c r="B7" s="1">
        <v>40921</v>
      </c>
      <c r="C7">
        <v>1303</v>
      </c>
      <c r="D7" t="s">
        <v>6</v>
      </c>
      <c r="E7" s="2">
        <v>1</v>
      </c>
      <c r="F7">
        <v>20</v>
      </c>
      <c r="G7" s="16">
        <v>0.44714841986455972</v>
      </c>
      <c r="H7" s="17">
        <f>G7*10^-6*$H$3*1000</f>
        <v>6.263082715485326E-3</v>
      </c>
      <c r="I7" s="16">
        <v>8.3443826569678414</v>
      </c>
      <c r="J7" s="17">
        <f>I7*10^-6*$J$3*1000</f>
        <v>0.11687743144900459</v>
      </c>
      <c r="K7" s="17">
        <f>J7+H7</f>
        <v>0.12314051416448991</v>
      </c>
      <c r="L7" s="16">
        <v>1.7432753521126765</v>
      </c>
      <c r="M7" s="17">
        <f>L7*10^-6*$M$3*1000</f>
        <v>5.3995796205459308E-2</v>
      </c>
      <c r="N7" s="17">
        <v>43.961291382111654</v>
      </c>
      <c r="O7" s="17">
        <f>N7*10^-6*$O$3*1000</f>
        <v>0.61575349922765088</v>
      </c>
      <c r="P7" s="17">
        <v>1.593654099152215</v>
      </c>
      <c r="Q7" s="17">
        <f>P7*10^-6*$Q$3*1000</f>
        <v>4.9361463096195921E-2</v>
      </c>
    </row>
    <row r="8" spans="1:18" x14ac:dyDescent="0.25">
      <c r="A8">
        <v>17</v>
      </c>
      <c r="B8" s="1">
        <v>40921</v>
      </c>
      <c r="C8">
        <v>1433</v>
      </c>
      <c r="D8" t="s">
        <v>10</v>
      </c>
      <c r="E8" s="2">
        <v>3</v>
      </c>
      <c r="F8">
        <v>20</v>
      </c>
      <c r="G8" s="16">
        <v>0.94592276464542591</v>
      </c>
      <c r="H8" s="17">
        <f t="shared" ref="H8:H71" si="1">G8*10^-6*$H$3*1000</f>
        <v>1.324927530601438E-2</v>
      </c>
      <c r="I8" s="16">
        <v>11.176336174242426</v>
      </c>
      <c r="J8" s="17">
        <f t="shared" ref="J8:J71" si="2">I8*10^-6*$J$3*1000</f>
        <v>0.15654381141848486</v>
      </c>
      <c r="K8" s="17">
        <f t="shared" ref="K8:K71" si="3">J8+H8</f>
        <v>0.16979308672449925</v>
      </c>
      <c r="L8" s="16">
        <v>2.1051743055555558</v>
      </c>
      <c r="M8" s="17">
        <f t="shared" ref="M8:M71" si="4">L8*10^-6*$M$3*1000</f>
        <v>6.5205168329827923E-2</v>
      </c>
      <c r="N8" s="17">
        <v>45.702843554738521</v>
      </c>
      <c r="O8" s="17">
        <f t="shared" ref="O8:O71" si="5">N8*10^-6*$O$3*1000</f>
        <v>0.64014693287502711</v>
      </c>
      <c r="P8" s="17">
        <v>2.0653691172709565</v>
      </c>
      <c r="Q8" s="17">
        <f t="shared" ref="Q8:Q71" si="6">P8*10^-6*$Q$3*1000</f>
        <v>6.3972251893574514E-2</v>
      </c>
    </row>
    <row r="9" spans="1:18" x14ac:dyDescent="0.25">
      <c r="A9">
        <v>16</v>
      </c>
      <c r="B9" s="1">
        <v>40926</v>
      </c>
      <c r="C9">
        <v>1418</v>
      </c>
      <c r="D9" t="s">
        <v>12</v>
      </c>
      <c r="E9" s="2">
        <v>3</v>
      </c>
      <c r="F9">
        <v>23</v>
      </c>
      <c r="G9" s="16">
        <v>1.357329274558158</v>
      </c>
      <c r="H9" s="17">
        <f t="shared" si="1"/>
        <v>1.9011731096539239E-2</v>
      </c>
      <c r="I9" s="16">
        <v>7.6039929831215645</v>
      </c>
      <c r="J9" s="17">
        <f t="shared" si="2"/>
        <v>0.10650700059654847</v>
      </c>
      <c r="K9" s="17">
        <f t="shared" si="3"/>
        <v>0.12551873169308769</v>
      </c>
      <c r="L9" s="16">
        <v>1.7704006956521743</v>
      </c>
      <c r="M9" s="17">
        <f t="shared" si="4"/>
        <v>5.4835970145845021E-2</v>
      </c>
      <c r="N9" s="17">
        <v>27.06791526446451</v>
      </c>
      <c r="O9" s="17">
        <f t="shared" si="5"/>
        <v>0.37913271009308031</v>
      </c>
      <c r="P9" s="17">
        <v>2.0992846579135205</v>
      </c>
      <c r="Q9" s="17">
        <f t="shared" si="6"/>
        <v>6.5022743784321727E-2</v>
      </c>
    </row>
    <row r="10" spans="1:18" x14ac:dyDescent="0.25">
      <c r="A10">
        <v>61</v>
      </c>
      <c r="B10" s="1">
        <v>40926</v>
      </c>
      <c r="C10">
        <v>1428</v>
      </c>
      <c r="D10" t="s">
        <v>5</v>
      </c>
      <c r="E10" s="2" t="s">
        <v>23</v>
      </c>
      <c r="F10">
        <v>23</v>
      </c>
      <c r="G10" s="16">
        <v>0.37804999999999983</v>
      </c>
      <c r="H10" s="17">
        <f t="shared" si="1"/>
        <v>5.2952404959999977E-3</v>
      </c>
      <c r="I10" s="16">
        <v>2.8159775343483107</v>
      </c>
      <c r="J10" s="17">
        <f t="shared" si="2"/>
        <v>3.9442608849907163E-2</v>
      </c>
      <c r="K10" s="17">
        <f t="shared" si="3"/>
        <v>4.473784934590716E-2</v>
      </c>
      <c r="L10" s="16">
        <v>2.5031411473788316</v>
      </c>
      <c r="M10" s="17">
        <f t="shared" si="4"/>
        <v>7.7531698651947076E-2</v>
      </c>
      <c r="N10" s="17">
        <v>13.42276657593025</v>
      </c>
      <c r="O10" s="17">
        <f t="shared" si="5"/>
        <v>0.18800893305441374</v>
      </c>
      <c r="P10" s="17">
        <v>2.6120647056426667</v>
      </c>
      <c r="Q10" s="17">
        <f t="shared" si="6"/>
        <v>8.0905471043588958E-2</v>
      </c>
    </row>
    <row r="11" spans="1:18" x14ac:dyDescent="0.25">
      <c r="A11">
        <v>3</v>
      </c>
      <c r="B11" s="1">
        <v>40926</v>
      </c>
      <c r="C11">
        <v>1510</v>
      </c>
      <c r="D11" t="s">
        <v>8</v>
      </c>
      <c r="E11" s="2">
        <v>9</v>
      </c>
      <c r="F11">
        <v>24</v>
      </c>
      <c r="G11" s="16" t="s">
        <v>52</v>
      </c>
      <c r="H11" s="17" t="e">
        <f t="shared" si="1"/>
        <v>#VALUE!</v>
      </c>
      <c r="I11" s="16" t="s">
        <v>52</v>
      </c>
      <c r="J11" s="17" t="e">
        <f t="shared" si="2"/>
        <v>#VALUE!</v>
      </c>
      <c r="K11" s="17" t="e">
        <f t="shared" si="3"/>
        <v>#VALUE!</v>
      </c>
      <c r="L11" s="16" t="s">
        <v>52</v>
      </c>
      <c r="M11" s="17" t="e">
        <f t="shared" si="4"/>
        <v>#VALUE!</v>
      </c>
      <c r="N11" s="17">
        <v>18.529424584343911</v>
      </c>
      <c r="O11" s="17">
        <f t="shared" si="5"/>
        <v>0.25953646191402152</v>
      </c>
      <c r="P11" s="17">
        <v>2.1492289138624741</v>
      </c>
      <c r="Q11" s="17">
        <f t="shared" si="6"/>
        <v>6.6569705291340542E-2</v>
      </c>
    </row>
    <row r="12" spans="1:18" x14ac:dyDescent="0.25">
      <c r="A12">
        <v>77</v>
      </c>
      <c r="B12" s="1">
        <v>40945</v>
      </c>
      <c r="C12">
        <v>1536</v>
      </c>
      <c r="D12" t="s">
        <v>30</v>
      </c>
      <c r="E12" s="2" t="s">
        <v>14</v>
      </c>
      <c r="F12">
        <v>23</v>
      </c>
      <c r="G12" s="16">
        <v>0.52636001031991675</v>
      </c>
      <c r="H12" s="17">
        <f t="shared" si="1"/>
        <v>7.3725772837481846E-3</v>
      </c>
      <c r="I12" s="16">
        <v>2.1222992495309567</v>
      </c>
      <c r="J12" s="17">
        <f t="shared" si="2"/>
        <v>2.9726451344390243E-2</v>
      </c>
      <c r="K12" s="17">
        <f t="shared" si="3"/>
        <v>3.7099028628138429E-2</v>
      </c>
      <c r="L12" s="16">
        <v>0.64051807348559964</v>
      </c>
      <c r="M12" s="17">
        <f t="shared" si="4"/>
        <v>1.9839254492945088E-2</v>
      </c>
      <c r="N12" s="17">
        <v>14.447421559490525</v>
      </c>
      <c r="O12" s="17">
        <f t="shared" si="5"/>
        <v>0.2023609885057471</v>
      </c>
      <c r="P12" s="17">
        <v>0.59526628968473949</v>
      </c>
      <c r="Q12" s="17">
        <f t="shared" si="6"/>
        <v>1.8437636502371433E-2</v>
      </c>
    </row>
    <row r="13" spans="1:18" x14ac:dyDescent="0.25">
      <c r="A13">
        <v>59</v>
      </c>
      <c r="B13" s="1">
        <v>40953</v>
      </c>
      <c r="C13">
        <v>915</v>
      </c>
      <c r="D13" t="s">
        <v>5</v>
      </c>
      <c r="E13" s="2" t="s">
        <v>14</v>
      </c>
      <c r="F13">
        <v>23</v>
      </c>
      <c r="G13" s="16">
        <v>0.5085294989775051</v>
      </c>
      <c r="H13" s="17">
        <f t="shared" si="1"/>
        <v>7.1228303039181998E-3</v>
      </c>
      <c r="I13" s="16">
        <v>1.8878277396625254</v>
      </c>
      <c r="J13" s="17">
        <f t="shared" si="2"/>
        <v>2.6442274557685889E-2</v>
      </c>
      <c r="K13" s="17">
        <f t="shared" si="3"/>
        <v>3.3565104861604092E-2</v>
      </c>
      <c r="L13" s="16">
        <v>1.732353633217993</v>
      </c>
      <c r="M13" s="17">
        <f t="shared" si="4"/>
        <v>5.3657509481600127E-2</v>
      </c>
      <c r="N13" s="17">
        <v>12.145201419437582</v>
      </c>
      <c r="O13" s="17">
        <f t="shared" si="5"/>
        <v>0.17011443562566475</v>
      </c>
      <c r="P13" s="17">
        <v>1.8299754991901014</v>
      </c>
      <c r="Q13" s="17">
        <f t="shared" si="6"/>
        <v>5.668122594374049E-2</v>
      </c>
    </row>
    <row r="14" spans="1:18" x14ac:dyDescent="0.25">
      <c r="A14">
        <v>37</v>
      </c>
      <c r="B14" s="1">
        <v>40953</v>
      </c>
      <c r="C14">
        <v>921</v>
      </c>
      <c r="D14" t="s">
        <v>13</v>
      </c>
      <c r="E14" s="2" t="s">
        <v>14</v>
      </c>
      <c r="F14">
        <v>23</v>
      </c>
      <c r="G14" s="16">
        <v>2.2520154045643128</v>
      </c>
      <c r="H14" s="17">
        <f t="shared" si="1"/>
        <v>3.1543349207419052E-2</v>
      </c>
      <c r="I14" s="16">
        <v>10.067368867924531</v>
      </c>
      <c r="J14" s="17">
        <f t="shared" si="2"/>
        <v>0.14101081686973588</v>
      </c>
      <c r="K14" s="17">
        <f t="shared" si="3"/>
        <v>0.17255416607715493</v>
      </c>
      <c r="L14" s="16">
        <v>4.047852212389377</v>
      </c>
      <c r="M14" s="17">
        <f t="shared" si="4"/>
        <v>0.12537721184729245</v>
      </c>
      <c r="N14" s="17">
        <v>25.826927979882893</v>
      </c>
      <c r="O14" s="17">
        <f t="shared" si="5"/>
        <v>0.36175054867438527</v>
      </c>
      <c r="P14" s="17">
        <v>4.1301318005187353</v>
      </c>
      <c r="Q14" s="17">
        <f t="shared" si="6"/>
        <v>0.12792572024392512</v>
      </c>
    </row>
    <row r="15" spans="1:18" x14ac:dyDescent="0.25">
      <c r="A15">
        <v>44</v>
      </c>
      <c r="B15" s="1">
        <v>40953</v>
      </c>
      <c r="C15">
        <v>928</v>
      </c>
      <c r="D15" t="s">
        <v>10</v>
      </c>
      <c r="E15" s="2" t="s">
        <v>14</v>
      </c>
      <c r="F15">
        <v>23</v>
      </c>
      <c r="G15" s="16">
        <v>0.5625120969822025</v>
      </c>
      <c r="H15" s="17">
        <f t="shared" si="1"/>
        <v>7.8789494390425555E-3</v>
      </c>
      <c r="I15" s="16">
        <v>2.5153242736644796</v>
      </c>
      <c r="J15" s="17">
        <f t="shared" si="2"/>
        <v>3.5231442810421738E-2</v>
      </c>
      <c r="K15" s="17">
        <f t="shared" si="3"/>
        <v>4.3110392249464294E-2</v>
      </c>
      <c r="L15" s="16">
        <v>1.294681802511696</v>
      </c>
      <c r="M15" s="17">
        <f t="shared" si="4"/>
        <v>4.0101166275664631E-2</v>
      </c>
      <c r="N15" s="17">
        <v>11.799909665763334</v>
      </c>
      <c r="O15" s="17">
        <f t="shared" si="5"/>
        <v>0.16527803071364058</v>
      </c>
      <c r="P15" s="17">
        <v>1.3425510401332312</v>
      </c>
      <c r="Q15" s="17">
        <f t="shared" si="6"/>
        <v>4.158385665844936E-2</v>
      </c>
    </row>
    <row r="16" spans="1:18" x14ac:dyDescent="0.25">
      <c r="A16">
        <v>2</v>
      </c>
      <c r="B16" s="1">
        <v>40953</v>
      </c>
      <c r="C16">
        <v>939</v>
      </c>
      <c r="D16" t="s">
        <v>6</v>
      </c>
      <c r="E16" s="2" t="s">
        <v>7</v>
      </c>
      <c r="F16">
        <v>22.5</v>
      </c>
      <c r="G16" s="16" t="s">
        <v>52</v>
      </c>
      <c r="H16" s="17" t="e">
        <f t="shared" si="1"/>
        <v>#VALUE!</v>
      </c>
      <c r="I16" s="16" t="s">
        <v>52</v>
      </c>
      <c r="J16" s="17" t="e">
        <f t="shared" si="2"/>
        <v>#VALUE!</v>
      </c>
      <c r="K16" s="17" t="e">
        <f t="shared" si="3"/>
        <v>#VALUE!</v>
      </c>
      <c r="L16" s="16" t="s">
        <v>52</v>
      </c>
      <c r="M16" s="17" t="e">
        <f t="shared" si="4"/>
        <v>#VALUE!</v>
      </c>
      <c r="N16" s="17">
        <v>30.839720435295821</v>
      </c>
      <c r="O16" s="17">
        <f t="shared" si="5"/>
        <v>0.43196332901546663</v>
      </c>
      <c r="P16" s="17">
        <v>0.75839229874385006</v>
      </c>
      <c r="Q16" s="17">
        <f t="shared" si="6"/>
        <v>2.3490262715603373E-2</v>
      </c>
    </row>
    <row r="17" spans="1:17" x14ac:dyDescent="0.25">
      <c r="A17">
        <v>13</v>
      </c>
      <c r="B17" s="1">
        <v>40953</v>
      </c>
      <c r="C17">
        <v>939</v>
      </c>
      <c r="D17" t="s">
        <v>6</v>
      </c>
      <c r="E17" s="2" t="s">
        <v>9</v>
      </c>
      <c r="F17">
        <v>23</v>
      </c>
      <c r="G17" s="16">
        <v>0.87491563976175779</v>
      </c>
      <c r="H17" s="17">
        <f t="shared" si="1"/>
        <v>1.2254698389763808E-2</v>
      </c>
      <c r="I17" s="16">
        <v>2.6137956968773803</v>
      </c>
      <c r="J17" s="17">
        <f t="shared" si="2"/>
        <v>3.6610704463366339E-2</v>
      </c>
      <c r="K17" s="17">
        <f t="shared" si="3"/>
        <v>4.8865402853130145E-2</v>
      </c>
      <c r="L17" s="16">
        <v>0.97290279720279749</v>
      </c>
      <c r="M17" s="17">
        <f t="shared" si="4"/>
        <v>3.0134459884274271E-2</v>
      </c>
      <c r="N17" s="17">
        <v>13.212048016795984</v>
      </c>
      <c r="O17" s="17">
        <f t="shared" si="5"/>
        <v>0.18505745719781663</v>
      </c>
      <c r="P17" s="17">
        <v>0.87638458779250517</v>
      </c>
      <c r="Q17" s="17">
        <f t="shared" si="6"/>
        <v>2.7144927818030073E-2</v>
      </c>
    </row>
    <row r="18" spans="1:17" x14ac:dyDescent="0.25">
      <c r="A18">
        <v>1</v>
      </c>
      <c r="B18" s="1">
        <v>40956</v>
      </c>
      <c r="C18">
        <v>1435</v>
      </c>
      <c r="D18" t="s">
        <v>5</v>
      </c>
      <c r="E18" s="2">
        <v>1</v>
      </c>
      <c r="F18">
        <v>23</v>
      </c>
      <c r="G18" s="16">
        <v>1.8050059975394706</v>
      </c>
      <c r="H18" s="17">
        <f t="shared" si="1"/>
        <v>2.5282213605856051E-2</v>
      </c>
      <c r="I18" s="16">
        <v>4.1950452270977676</v>
      </c>
      <c r="J18" s="17">
        <f t="shared" si="2"/>
        <v>5.8758823883294842E-2</v>
      </c>
      <c r="K18" s="17">
        <f t="shared" si="3"/>
        <v>8.4041037489150899E-2</v>
      </c>
      <c r="L18" s="16">
        <v>1.4500361702127662</v>
      </c>
      <c r="M18" s="17">
        <f t="shared" si="4"/>
        <v>4.4913075517568943E-2</v>
      </c>
      <c r="N18" s="17">
        <v>24.506213295837338</v>
      </c>
      <c r="O18" s="17">
        <f t="shared" si="5"/>
        <v>0.34325166789507072</v>
      </c>
      <c r="P18" s="17">
        <v>1.558123352437059</v>
      </c>
      <c r="Q18" s="17">
        <f t="shared" si="6"/>
        <v>4.8260942196652258E-2</v>
      </c>
    </row>
    <row r="19" spans="1:17" x14ac:dyDescent="0.25">
      <c r="A19">
        <v>4</v>
      </c>
      <c r="B19" s="1">
        <v>40956</v>
      </c>
      <c r="C19">
        <v>1513</v>
      </c>
      <c r="D19" t="s">
        <v>6</v>
      </c>
      <c r="E19" s="2" t="s">
        <v>9</v>
      </c>
      <c r="F19">
        <v>23</v>
      </c>
      <c r="G19" s="16">
        <v>0.63922769688269065</v>
      </c>
      <c r="H19" s="17">
        <f t="shared" si="1"/>
        <v>8.9534833664807207E-3</v>
      </c>
      <c r="I19" s="16">
        <v>2.0950711128195274</v>
      </c>
      <c r="J19" s="17">
        <f t="shared" si="2"/>
        <v>2.9345074457351527E-2</v>
      </c>
      <c r="K19" s="17">
        <f t="shared" si="3"/>
        <v>3.8298557823832249E-2</v>
      </c>
      <c r="L19" s="16">
        <v>0.99479716814159314</v>
      </c>
      <c r="M19" s="17">
        <f t="shared" si="4"/>
        <v>3.0812610923251119E-2</v>
      </c>
      <c r="N19" s="17">
        <v>10.32180927054578</v>
      </c>
      <c r="O19" s="17">
        <f t="shared" si="5"/>
        <v>0.14457469234593898</v>
      </c>
      <c r="P19" s="17">
        <v>0.92065657050768945</v>
      </c>
      <c r="Q19" s="17">
        <f t="shared" si="6"/>
        <v>2.8516197682772703E-2</v>
      </c>
    </row>
    <row r="20" spans="1:17" x14ac:dyDescent="0.25">
      <c r="A20">
        <v>69</v>
      </c>
      <c r="B20" s="1">
        <v>40956</v>
      </c>
      <c r="C20">
        <v>1513</v>
      </c>
      <c r="D20" t="s">
        <v>6</v>
      </c>
      <c r="E20" s="2" t="s">
        <v>7</v>
      </c>
      <c r="F20">
        <v>23.5</v>
      </c>
      <c r="G20" s="18">
        <v>0</v>
      </c>
      <c r="H20" s="17">
        <f t="shared" si="1"/>
        <v>0</v>
      </c>
      <c r="I20" s="16">
        <v>3.2144186263531167</v>
      </c>
      <c r="J20" s="17">
        <f t="shared" si="2"/>
        <v>4.5023461662112726E-2</v>
      </c>
      <c r="K20" s="17">
        <f t="shared" si="3"/>
        <v>4.5023461662112726E-2</v>
      </c>
      <c r="L20" s="16">
        <v>0.84368453914767005</v>
      </c>
      <c r="M20" s="17">
        <f t="shared" si="4"/>
        <v>2.6132084287376522E-2</v>
      </c>
      <c r="N20" s="17">
        <v>15.262892202547375</v>
      </c>
      <c r="O20" s="17">
        <f t="shared" si="5"/>
        <v>0.21378305747126433</v>
      </c>
      <c r="P20" s="17">
        <v>0.75156743171822449</v>
      </c>
      <c r="Q20" s="17">
        <f t="shared" si="6"/>
        <v>2.3278870907305023E-2</v>
      </c>
    </row>
    <row r="21" spans="1:17" x14ac:dyDescent="0.25">
      <c r="A21">
        <v>62</v>
      </c>
      <c r="B21" s="1">
        <v>40957</v>
      </c>
      <c r="C21">
        <v>1110</v>
      </c>
      <c r="D21" t="s">
        <v>5</v>
      </c>
      <c r="E21" s="2" t="s">
        <v>17</v>
      </c>
      <c r="F21">
        <v>23</v>
      </c>
      <c r="G21" s="16">
        <v>0.60936185355862771</v>
      </c>
      <c r="H21" s="17">
        <f t="shared" si="1"/>
        <v>8.5351608614767024E-3</v>
      </c>
      <c r="I21" s="16">
        <v>1.8246641895030191</v>
      </c>
      <c r="J21" s="17">
        <f t="shared" si="2"/>
        <v>2.5557560396395725E-2</v>
      </c>
      <c r="K21" s="17">
        <f t="shared" si="3"/>
        <v>3.4092721257872424E-2</v>
      </c>
      <c r="L21" s="16">
        <v>1.7817716547118467</v>
      </c>
      <c r="M21" s="17">
        <f t="shared" si="4"/>
        <v>5.5188171527745251E-2</v>
      </c>
      <c r="N21" s="17">
        <v>10.269184473910911</v>
      </c>
      <c r="O21" s="17">
        <f t="shared" si="5"/>
        <v>0.14383759155441744</v>
      </c>
      <c r="P21" s="17">
        <v>1.8282068373029976</v>
      </c>
      <c r="Q21" s="17">
        <f t="shared" si="6"/>
        <v>5.6626443831037133E-2</v>
      </c>
    </row>
    <row r="22" spans="1:17" x14ac:dyDescent="0.25">
      <c r="A22">
        <v>21</v>
      </c>
      <c r="B22" s="1">
        <v>40957</v>
      </c>
      <c r="C22">
        <v>1118</v>
      </c>
      <c r="D22" t="s">
        <v>13</v>
      </c>
      <c r="E22" s="2">
        <v>2</v>
      </c>
      <c r="F22">
        <v>23</v>
      </c>
      <c r="G22" s="16">
        <v>2.1347228686161439</v>
      </c>
      <c r="H22" s="17">
        <f t="shared" si="1"/>
        <v>2.9900465498303112E-2</v>
      </c>
      <c r="I22" s="16">
        <v>3.667989212717639</v>
      </c>
      <c r="J22" s="17">
        <f t="shared" si="2"/>
        <v>5.1376497865556411E-2</v>
      </c>
      <c r="K22" s="17">
        <f t="shared" si="3"/>
        <v>8.127696336385952E-2</v>
      </c>
      <c r="L22" s="16">
        <v>3.1420634779164183</v>
      </c>
      <c r="M22" s="17">
        <f t="shared" si="4"/>
        <v>9.732152698228809E-2</v>
      </c>
      <c r="N22" s="17">
        <v>18.371976186590704</v>
      </c>
      <c r="O22" s="17">
        <f t="shared" si="5"/>
        <v>0.25733112629224369</v>
      </c>
      <c r="P22" s="17">
        <v>3.2006040956447146</v>
      </c>
      <c r="Q22" s="17">
        <f t="shared" si="6"/>
        <v>9.913475015484545E-2</v>
      </c>
    </row>
    <row r="23" spans="1:17" x14ac:dyDescent="0.25">
      <c r="A23">
        <v>18</v>
      </c>
      <c r="B23" s="1">
        <v>40957</v>
      </c>
      <c r="C23">
        <v>1123</v>
      </c>
      <c r="D23" t="s">
        <v>10</v>
      </c>
      <c r="E23" s="2">
        <v>3</v>
      </c>
      <c r="F23">
        <v>24</v>
      </c>
      <c r="G23" s="16">
        <v>0.57567204770962932</v>
      </c>
      <c r="H23" s="17">
        <f t="shared" si="1"/>
        <v>8.0632771840954184E-3</v>
      </c>
      <c r="I23" s="16">
        <v>4.8769655368301459</v>
      </c>
      <c r="J23" s="17">
        <f t="shared" si="2"/>
        <v>6.831029072402954E-2</v>
      </c>
      <c r="K23" s="17">
        <f t="shared" si="3"/>
        <v>7.6373567908124954E-2</v>
      </c>
      <c r="L23" s="16">
        <v>1.6700537458475879</v>
      </c>
      <c r="M23" s="17">
        <f t="shared" si="4"/>
        <v>5.1727847585102425E-2</v>
      </c>
      <c r="N23" s="17">
        <v>14.797987967927513</v>
      </c>
      <c r="O23" s="17">
        <f t="shared" si="5"/>
        <v>0.20727127403012965</v>
      </c>
      <c r="P23" s="17">
        <v>1.7402753115364109</v>
      </c>
      <c r="Q23" s="17">
        <f t="shared" si="6"/>
        <v>5.390287366205971E-2</v>
      </c>
    </row>
    <row r="24" spans="1:17" x14ac:dyDescent="0.25">
      <c r="A24">
        <v>41</v>
      </c>
      <c r="B24" s="1">
        <v>40957</v>
      </c>
      <c r="C24">
        <v>1135</v>
      </c>
      <c r="D24" t="s">
        <v>6</v>
      </c>
      <c r="E24" s="2" t="s">
        <v>9</v>
      </c>
      <c r="F24">
        <v>23.5</v>
      </c>
      <c r="G24" s="16">
        <v>1.6691342812823162</v>
      </c>
      <c r="H24" s="17">
        <f t="shared" si="1"/>
        <v>2.3379096520322645E-2</v>
      </c>
      <c r="I24" s="16">
        <v>3.3726419172932331</v>
      </c>
      <c r="J24" s="17">
        <f t="shared" si="2"/>
        <v>4.7239650995789473E-2</v>
      </c>
      <c r="K24" s="17">
        <f t="shared" si="3"/>
        <v>7.0618747516112121E-2</v>
      </c>
      <c r="L24" s="16">
        <v>0.72582352362204705</v>
      </c>
      <c r="M24" s="17">
        <f t="shared" si="4"/>
        <v>2.2481485219835368E-2</v>
      </c>
      <c r="N24" s="17">
        <v>19.591438535529782</v>
      </c>
      <c r="O24" s="17">
        <f t="shared" si="5"/>
        <v>0.27441179396437571</v>
      </c>
      <c r="P24" s="17">
        <v>0.73212315775197867</v>
      </c>
      <c r="Q24" s="17">
        <f t="shared" si="6"/>
        <v>2.2676608589322873E-2</v>
      </c>
    </row>
    <row r="25" spans="1:17" x14ac:dyDescent="0.25">
      <c r="A25">
        <v>47</v>
      </c>
      <c r="B25" s="1">
        <v>40957</v>
      </c>
      <c r="C25">
        <v>1135</v>
      </c>
      <c r="D25" t="s">
        <v>6</v>
      </c>
      <c r="E25" s="2" t="s">
        <v>7</v>
      </c>
      <c r="F25">
        <v>23.5</v>
      </c>
      <c r="G25" s="16">
        <v>0.64870185280494042</v>
      </c>
      <c r="H25" s="17">
        <f t="shared" si="1"/>
        <v>9.0861852157200131E-3</v>
      </c>
      <c r="I25" s="16">
        <v>2.6908140186915888</v>
      </c>
      <c r="J25" s="17">
        <f t="shared" si="2"/>
        <v>3.7689478531887852E-2</v>
      </c>
      <c r="K25" s="17">
        <f t="shared" si="3"/>
        <v>4.6775663747607867E-2</v>
      </c>
      <c r="L25" s="16">
        <v>0.90241074420896927</v>
      </c>
      <c r="M25" s="17">
        <f t="shared" si="4"/>
        <v>2.795105579785364E-2</v>
      </c>
      <c r="N25" s="17">
        <v>10.416697140527905</v>
      </c>
      <c r="O25" s="17">
        <f t="shared" si="5"/>
        <v>0.14590376017217502</v>
      </c>
      <c r="P25" s="17">
        <v>1.0145425265040986</v>
      </c>
      <c r="Q25" s="17">
        <f t="shared" si="6"/>
        <v>3.142419895772515E-2</v>
      </c>
    </row>
    <row r="26" spans="1:17" x14ac:dyDescent="0.25">
      <c r="A26">
        <v>42</v>
      </c>
      <c r="B26" s="1">
        <v>40960</v>
      </c>
      <c r="C26">
        <v>1325</v>
      </c>
      <c r="D26" t="s">
        <v>10</v>
      </c>
      <c r="E26" s="2" t="s">
        <v>17</v>
      </c>
      <c r="F26">
        <v>23.5</v>
      </c>
      <c r="G26" s="16">
        <v>0.58155603203306616</v>
      </c>
      <c r="H26" s="17">
        <f t="shared" si="1"/>
        <v>8.1456925049981886E-3</v>
      </c>
      <c r="I26" s="16">
        <v>2.1629023474178406</v>
      </c>
      <c r="J26" s="17">
        <f t="shared" si="2"/>
        <v>3.0295167567624411E-2</v>
      </c>
      <c r="K26" s="17">
        <f t="shared" si="3"/>
        <v>3.8440860072622596E-2</v>
      </c>
      <c r="L26" s="16">
        <v>1.2174114693576172</v>
      </c>
      <c r="M26" s="17">
        <f t="shared" si="4"/>
        <v>3.7707813351435422E-2</v>
      </c>
      <c r="N26" s="17">
        <v>8.4024135792026229</v>
      </c>
      <c r="O26" s="17">
        <f t="shared" si="5"/>
        <v>0.11769025432808894</v>
      </c>
      <c r="P26" s="17">
        <v>1.189648111605367</v>
      </c>
      <c r="Q26" s="17">
        <f t="shared" si="6"/>
        <v>3.6847877710543701E-2</v>
      </c>
    </row>
    <row r="27" spans="1:17" x14ac:dyDescent="0.25">
      <c r="A27">
        <v>12</v>
      </c>
      <c r="B27" s="1">
        <v>40960</v>
      </c>
      <c r="C27">
        <v>1335</v>
      </c>
      <c r="D27" t="s">
        <v>5</v>
      </c>
      <c r="E27" s="2">
        <v>2</v>
      </c>
      <c r="F27">
        <v>24</v>
      </c>
      <c r="G27" s="16">
        <v>0.790477258726899</v>
      </c>
      <c r="H27" s="17">
        <f t="shared" si="1"/>
        <v>1.107199362935523E-2</v>
      </c>
      <c r="I27" s="16">
        <v>0.70632125834127746</v>
      </c>
      <c r="J27" s="17">
        <f t="shared" si="2"/>
        <v>9.8932440956339372E-3</v>
      </c>
      <c r="K27" s="17">
        <f t="shared" si="3"/>
        <v>2.0965237724989167E-2</v>
      </c>
      <c r="L27" s="16">
        <v>2.1430830122591944</v>
      </c>
      <c r="M27" s="17">
        <f t="shared" si="4"/>
        <v>6.6379343596575963E-2</v>
      </c>
      <c r="N27" s="17">
        <v>12.51920693010389</v>
      </c>
      <c r="O27" s="17">
        <f t="shared" si="5"/>
        <v>0.17535302609202474</v>
      </c>
      <c r="P27" s="17">
        <v>2.0720484695305945</v>
      </c>
      <c r="Q27" s="17">
        <f t="shared" si="6"/>
        <v>6.4179136562114575E-2</v>
      </c>
    </row>
    <row r="28" spans="1:17" x14ac:dyDescent="0.25">
      <c r="A28">
        <v>11</v>
      </c>
      <c r="B28" s="1">
        <v>40961</v>
      </c>
      <c r="C28">
        <v>1114</v>
      </c>
      <c r="D28" t="s">
        <v>5</v>
      </c>
      <c r="E28" s="2">
        <v>1</v>
      </c>
      <c r="F28">
        <v>23</v>
      </c>
      <c r="G28" s="16">
        <v>0.46839237322931626</v>
      </c>
      <c r="H28" s="17">
        <f t="shared" si="1"/>
        <v>6.5606408219585277E-3</v>
      </c>
      <c r="I28" s="16">
        <v>1.5119234440626195</v>
      </c>
      <c r="J28" s="17">
        <f t="shared" si="2"/>
        <v>2.1177088342420772E-2</v>
      </c>
      <c r="K28" s="17">
        <f t="shared" si="3"/>
        <v>2.7737729164379301E-2</v>
      </c>
      <c r="L28" s="16">
        <v>1.9907726315789473</v>
      </c>
      <c r="M28" s="17">
        <f t="shared" si="4"/>
        <v>6.1661718084794523E-2</v>
      </c>
      <c r="N28" s="17">
        <v>14.63495080125815</v>
      </c>
      <c r="O28" s="17">
        <f t="shared" si="5"/>
        <v>0.20498765808699854</v>
      </c>
      <c r="P28" s="17">
        <v>2.0826660386815337</v>
      </c>
      <c r="Q28" s="17">
        <f t="shared" si="6"/>
        <v>6.450800262413782E-2</v>
      </c>
    </row>
    <row r="29" spans="1:17" x14ac:dyDescent="0.25">
      <c r="A29">
        <v>70</v>
      </c>
      <c r="B29" s="1">
        <v>40962</v>
      </c>
      <c r="C29">
        <v>1245</v>
      </c>
      <c r="D29" t="s">
        <v>5</v>
      </c>
      <c r="E29" s="2" t="s">
        <v>17</v>
      </c>
      <c r="F29">
        <v>23.5</v>
      </c>
      <c r="G29" s="16">
        <v>0.18992478149100242</v>
      </c>
      <c r="H29" s="17">
        <f t="shared" si="1"/>
        <v>2.6602232354056535E-3</v>
      </c>
      <c r="I29" s="16">
        <v>1.8534046129423849</v>
      </c>
      <c r="J29" s="17">
        <f t="shared" si="2"/>
        <v>2.596011946019236E-2</v>
      </c>
      <c r="K29" s="17">
        <f t="shared" si="3"/>
        <v>2.8620342695598013E-2</v>
      </c>
      <c r="L29" s="16">
        <v>1.4284170508054506</v>
      </c>
      <c r="M29" s="17">
        <f t="shared" si="4"/>
        <v>4.4243450054073347E-2</v>
      </c>
      <c r="N29" s="17">
        <v>12.35049704877291</v>
      </c>
      <c r="O29" s="17">
        <f t="shared" si="5"/>
        <v>0.17298995402298847</v>
      </c>
      <c r="P29" s="17">
        <v>1.4864160845622203</v>
      </c>
      <c r="Q29" s="17">
        <f t="shared" si="6"/>
        <v>4.6039898333485305E-2</v>
      </c>
    </row>
    <row r="30" spans="1:17" x14ac:dyDescent="0.25">
      <c r="A30">
        <v>57</v>
      </c>
      <c r="B30" s="1">
        <v>40962</v>
      </c>
      <c r="C30">
        <v>1253</v>
      </c>
      <c r="D30" t="s">
        <v>13</v>
      </c>
      <c r="E30" s="2" t="s">
        <v>27</v>
      </c>
      <c r="F30">
        <v>23</v>
      </c>
      <c r="G30" s="16">
        <v>0.72356879468845725</v>
      </c>
      <c r="H30" s="17">
        <f t="shared" si="1"/>
        <v>1.0134825507938707E-2</v>
      </c>
      <c r="I30" s="16">
        <v>3.7224546296296297</v>
      </c>
      <c r="J30" s="17">
        <f t="shared" si="2"/>
        <v>5.2139379709925923E-2</v>
      </c>
      <c r="K30" s="17">
        <f t="shared" si="3"/>
        <v>6.2274205217864628E-2</v>
      </c>
      <c r="L30" s="16">
        <v>2.8275649209486113</v>
      </c>
      <c r="M30" s="17">
        <f t="shared" si="4"/>
        <v>8.7580323466524085E-2</v>
      </c>
      <c r="N30" s="17">
        <v>11.216802033471282</v>
      </c>
      <c r="O30" s="17">
        <f t="shared" si="5"/>
        <v>0.15711060537826285</v>
      </c>
      <c r="P30" s="17">
        <v>2.9549005426296211</v>
      </c>
      <c r="Q30" s="17">
        <f t="shared" si="6"/>
        <v>9.1524386732060842E-2</v>
      </c>
    </row>
    <row r="31" spans="1:17" x14ac:dyDescent="0.25">
      <c r="A31">
        <v>64</v>
      </c>
      <c r="B31" s="1">
        <v>40962</v>
      </c>
      <c r="C31">
        <v>1330</v>
      </c>
      <c r="D31" t="s">
        <v>5</v>
      </c>
      <c r="E31" s="2" t="s">
        <v>27</v>
      </c>
      <c r="F31">
        <v>22.5</v>
      </c>
      <c r="G31" s="16">
        <v>0.35659748846745248</v>
      </c>
      <c r="H31" s="17">
        <f t="shared" si="1"/>
        <v>4.9947611736668356E-3</v>
      </c>
      <c r="I31" s="16">
        <v>0.91865965956655193</v>
      </c>
      <c r="J31" s="17">
        <f t="shared" si="2"/>
        <v>1.2867408626844015E-2</v>
      </c>
      <c r="K31" s="17">
        <f t="shared" si="3"/>
        <v>1.7862169800510849E-2</v>
      </c>
      <c r="L31" s="16">
        <v>1.9367539717891598</v>
      </c>
      <c r="M31" s="17">
        <f t="shared" si="4"/>
        <v>5.9988556962102937E-2</v>
      </c>
      <c r="N31" s="17">
        <v>12.363027143851143</v>
      </c>
      <c r="O31" s="17">
        <f t="shared" si="5"/>
        <v>0.17316545955632265</v>
      </c>
      <c r="P31" s="17">
        <v>2.1073324895826393</v>
      </c>
      <c r="Q31" s="17">
        <f t="shared" si="6"/>
        <v>6.5272015408666645E-2</v>
      </c>
    </row>
    <row r="32" spans="1:17" x14ac:dyDescent="0.25">
      <c r="A32">
        <v>43</v>
      </c>
      <c r="B32" s="1">
        <v>40966</v>
      </c>
      <c r="C32">
        <v>1155</v>
      </c>
      <c r="D32" t="s">
        <v>6</v>
      </c>
      <c r="E32" s="2" t="s">
        <v>17</v>
      </c>
      <c r="F32">
        <v>23</v>
      </c>
      <c r="G32" s="16">
        <v>0.38842937532266375</v>
      </c>
      <c r="H32" s="17">
        <f t="shared" si="1"/>
        <v>5.4406214999194605E-3</v>
      </c>
      <c r="I32" s="18">
        <v>0</v>
      </c>
      <c r="J32" s="17">
        <f t="shared" si="2"/>
        <v>0</v>
      </c>
      <c r="K32" s="17">
        <f t="shared" si="3"/>
        <v>5.4406214999194605E-3</v>
      </c>
      <c r="L32" s="16">
        <v>0.35058660758247157</v>
      </c>
      <c r="M32" s="17">
        <f t="shared" si="4"/>
        <v>1.0858986213764191E-2</v>
      </c>
      <c r="N32" s="17">
        <v>10.625495546767462</v>
      </c>
      <c r="O32" s="17">
        <f t="shared" si="5"/>
        <v>0.14882834098481873</v>
      </c>
      <c r="P32" s="17">
        <v>0.29599383008576524</v>
      </c>
      <c r="Q32" s="17">
        <f t="shared" si="6"/>
        <v>9.1680425057436964E-3</v>
      </c>
    </row>
    <row r="33" spans="1:17" x14ac:dyDescent="0.25">
      <c r="A33">
        <v>65</v>
      </c>
      <c r="B33" s="1">
        <v>40969</v>
      </c>
      <c r="C33">
        <v>1245</v>
      </c>
      <c r="D33" t="s">
        <v>13</v>
      </c>
      <c r="E33" s="2" t="s">
        <v>17</v>
      </c>
      <c r="F33">
        <v>23</v>
      </c>
      <c r="G33" s="16">
        <v>1.154413179487179</v>
      </c>
      <c r="H33" s="17">
        <f t="shared" si="1"/>
        <v>1.616954216938666E-2</v>
      </c>
      <c r="I33" s="16">
        <v>5.7607325018615043</v>
      </c>
      <c r="J33" s="17">
        <f t="shared" si="2"/>
        <v>8.0688967148473567E-2</v>
      </c>
      <c r="K33" s="17">
        <f t="shared" si="3"/>
        <v>9.685850931786022E-2</v>
      </c>
      <c r="L33" s="16">
        <v>2.833164059405938</v>
      </c>
      <c r="M33" s="17">
        <f t="shared" si="4"/>
        <v>8.7753749849626195E-2</v>
      </c>
      <c r="N33" s="17">
        <v>18.305697966670465</v>
      </c>
      <c r="O33" s="17">
        <f t="shared" si="5"/>
        <v>0.25640278582372256</v>
      </c>
      <c r="P33" s="17">
        <v>2.8889145385466253</v>
      </c>
      <c r="Q33" s="17">
        <f t="shared" si="6"/>
        <v>8.9480551933065894E-2</v>
      </c>
    </row>
    <row r="34" spans="1:17" x14ac:dyDescent="0.25">
      <c r="A34">
        <v>19</v>
      </c>
      <c r="B34" s="1">
        <v>40969</v>
      </c>
      <c r="C34">
        <v>1255</v>
      </c>
      <c r="D34" t="s">
        <v>5</v>
      </c>
      <c r="E34" s="2">
        <v>2</v>
      </c>
      <c r="F34">
        <v>23</v>
      </c>
      <c r="G34" s="16">
        <v>0.78900714947021899</v>
      </c>
      <c r="H34" s="17">
        <f t="shared" si="1"/>
        <v>1.1051402220627504E-2</v>
      </c>
      <c r="I34" s="16">
        <v>2.754648807269974</v>
      </c>
      <c r="J34" s="17">
        <f t="shared" si="2"/>
        <v>3.8583594541764486E-2</v>
      </c>
      <c r="K34" s="17">
        <f t="shared" si="3"/>
        <v>4.963499676239199E-2</v>
      </c>
      <c r="L34" s="16">
        <v>2.2286705322628602</v>
      </c>
      <c r="M34" s="17">
        <f t="shared" si="4"/>
        <v>6.9030311088457252E-2</v>
      </c>
      <c r="N34" s="17">
        <v>17.814931894155528</v>
      </c>
      <c r="O34" s="17">
        <f t="shared" si="5"/>
        <v>0.2495287628605061</v>
      </c>
      <c r="P34" s="17">
        <v>2.3120286422788796</v>
      </c>
      <c r="Q34" s="17">
        <f t="shared" si="6"/>
        <v>7.1612225365534882E-2</v>
      </c>
    </row>
    <row r="35" spans="1:17" x14ac:dyDescent="0.25">
      <c r="A35">
        <v>55</v>
      </c>
      <c r="B35" s="1">
        <v>40973</v>
      </c>
      <c r="C35">
        <v>942</v>
      </c>
      <c r="D35" t="s">
        <v>5</v>
      </c>
      <c r="E35" s="2" t="s">
        <v>17</v>
      </c>
      <c r="F35">
        <v>20</v>
      </c>
      <c r="G35" s="16">
        <v>0.66470982097186648</v>
      </c>
      <c r="H35" s="17">
        <f t="shared" si="1"/>
        <v>9.3104043436030605E-3</v>
      </c>
      <c r="I35" s="16">
        <v>2.6422365491651205</v>
      </c>
      <c r="J35" s="17">
        <f t="shared" si="2"/>
        <v>3.7009067517922073E-2</v>
      </c>
      <c r="K35" s="17">
        <f t="shared" si="3"/>
        <v>4.631947186152513E-2</v>
      </c>
      <c r="L35" s="16">
        <v>2.3072352592592558</v>
      </c>
      <c r="M35" s="17">
        <f t="shared" si="4"/>
        <v>7.1463756259751529E-2</v>
      </c>
      <c r="N35" s="17">
        <v>14.495167465839154</v>
      </c>
      <c r="O35" s="17">
        <f t="shared" si="5"/>
        <v>0.20302975204711859</v>
      </c>
      <c r="P35" s="17">
        <v>2.4062871373483419</v>
      </c>
      <c r="Q35" s="17">
        <f t="shared" si="6"/>
        <v>7.4531765577146289E-2</v>
      </c>
    </row>
    <row r="36" spans="1:17" x14ac:dyDescent="0.25">
      <c r="A36">
        <v>76</v>
      </c>
      <c r="B36" s="1">
        <v>40973</v>
      </c>
      <c r="C36">
        <v>949</v>
      </c>
      <c r="D36" t="s">
        <v>13</v>
      </c>
      <c r="E36" s="2" t="s">
        <v>27</v>
      </c>
      <c r="F36">
        <v>23</v>
      </c>
      <c r="G36" s="16">
        <v>8.2655006188757003</v>
      </c>
      <c r="H36" s="17">
        <f t="shared" si="1"/>
        <v>0.11577255282841864</v>
      </c>
      <c r="I36" s="16">
        <v>10.389623136776974</v>
      </c>
      <c r="J36" s="17">
        <f t="shared" si="2"/>
        <v>0.14552454218235678</v>
      </c>
      <c r="K36" s="17">
        <f t="shared" si="3"/>
        <v>0.26129709501077542</v>
      </c>
      <c r="L36" s="16">
        <v>2.8891990071978104</v>
      </c>
      <c r="M36" s="17">
        <f t="shared" si="4"/>
        <v>8.9489362997421065E-2</v>
      </c>
      <c r="N36" s="17">
        <v>40.891969555762664</v>
      </c>
      <c r="O36" s="17">
        <f t="shared" si="5"/>
        <v>0.57276236781609191</v>
      </c>
      <c r="P36" s="17">
        <v>3.3177055845067818</v>
      </c>
      <c r="Q36" s="17">
        <f t="shared" si="6"/>
        <v>0.10276182382412505</v>
      </c>
    </row>
    <row r="37" spans="1:17" x14ac:dyDescent="0.25">
      <c r="A37">
        <v>75</v>
      </c>
      <c r="B37" s="1">
        <v>40973</v>
      </c>
      <c r="C37">
        <v>955</v>
      </c>
      <c r="D37" t="s">
        <v>10</v>
      </c>
      <c r="E37" s="2" t="s">
        <v>26</v>
      </c>
      <c r="F37">
        <v>23.5</v>
      </c>
      <c r="G37" s="16">
        <v>0.41300912371133974</v>
      </c>
      <c r="H37" s="17">
        <f t="shared" si="1"/>
        <v>5.7849031532700964E-3</v>
      </c>
      <c r="I37" s="16">
        <v>2.2736097058272433</v>
      </c>
      <c r="J37" s="17">
        <f t="shared" si="2"/>
        <v>3.184581453880457E-2</v>
      </c>
      <c r="K37" s="17">
        <f t="shared" si="3"/>
        <v>3.7630717692074669E-2</v>
      </c>
      <c r="L37" s="16">
        <v>1.1984076426798989</v>
      </c>
      <c r="M37" s="17">
        <f t="shared" si="4"/>
        <v>3.7119193343029752E-2</v>
      </c>
      <c r="N37" s="17">
        <v>10.02058092575334</v>
      </c>
      <c r="O37" s="17">
        <f t="shared" si="5"/>
        <v>0.14035547126436781</v>
      </c>
      <c r="P37" s="17">
        <v>1.2181380049525077</v>
      </c>
      <c r="Q37" s="17">
        <f t="shared" si="6"/>
        <v>3.7730316892181391E-2</v>
      </c>
    </row>
    <row r="38" spans="1:17" x14ac:dyDescent="0.25">
      <c r="A38">
        <v>28</v>
      </c>
      <c r="B38" s="1">
        <v>40973</v>
      </c>
      <c r="C38">
        <v>1003</v>
      </c>
      <c r="D38" t="s">
        <v>6</v>
      </c>
      <c r="E38" s="2">
        <v>4</v>
      </c>
      <c r="F38">
        <v>22.5</v>
      </c>
      <c r="G38" s="16">
        <v>0.6409212850575895</v>
      </c>
      <c r="H38" s="17">
        <f t="shared" si="1"/>
        <v>8.9772049818418395E-3</v>
      </c>
      <c r="I38" s="16">
        <v>3.4105566055566063</v>
      </c>
      <c r="J38" s="17">
        <f t="shared" si="2"/>
        <v>4.7770711418181823E-2</v>
      </c>
      <c r="K38" s="17">
        <f t="shared" si="3"/>
        <v>5.6747916400023662E-2</v>
      </c>
      <c r="L38" s="16">
        <v>1.1823542129423954</v>
      </c>
      <c r="M38" s="17">
        <f t="shared" si="4"/>
        <v>3.6621958227845912E-2</v>
      </c>
      <c r="N38" s="17">
        <v>22.334721900794577</v>
      </c>
      <c r="O38" s="17">
        <f t="shared" si="5"/>
        <v>0.31283619594229739</v>
      </c>
      <c r="P38" s="17">
        <v>1.0816447905079714</v>
      </c>
      <c r="Q38" s="17">
        <f t="shared" si="6"/>
        <v>3.3502608526062724E-2</v>
      </c>
    </row>
    <row r="39" spans="1:17" x14ac:dyDescent="0.25">
      <c r="A39">
        <v>73</v>
      </c>
      <c r="B39" s="1">
        <v>40973</v>
      </c>
      <c r="C39">
        <v>1014</v>
      </c>
      <c r="D39" t="s">
        <v>10</v>
      </c>
      <c r="E39" s="2" t="s">
        <v>18</v>
      </c>
      <c r="F39">
        <v>23.5</v>
      </c>
      <c r="G39" s="16">
        <v>0.57156009268795005</v>
      </c>
      <c r="H39" s="17">
        <f t="shared" si="1"/>
        <v>8.0056821814541643E-3</v>
      </c>
      <c r="I39" s="16">
        <v>7.6183860404191615</v>
      </c>
      <c r="J39" s="17">
        <f t="shared" si="2"/>
        <v>0.10670860012005987</v>
      </c>
      <c r="K39" s="17">
        <f t="shared" si="3"/>
        <v>0.11471428230151404</v>
      </c>
      <c r="L39" s="16">
        <v>2.365799305555552</v>
      </c>
      <c r="M39" s="17">
        <f t="shared" si="4"/>
        <v>7.3277705103202792E-2</v>
      </c>
      <c r="N39" s="17">
        <v>20.155716060888476</v>
      </c>
      <c r="O39" s="17">
        <f t="shared" si="5"/>
        <v>0.28231547126436785</v>
      </c>
      <c r="P39" s="17">
        <v>2.4078929666999289</v>
      </c>
      <c r="Q39" s="17">
        <f t="shared" si="6"/>
        <v>7.4581504153616113E-2</v>
      </c>
    </row>
    <row r="40" spans="1:17" x14ac:dyDescent="0.25">
      <c r="A40">
        <v>63</v>
      </c>
      <c r="B40" s="1">
        <v>40973</v>
      </c>
      <c r="C40">
        <v>1024</v>
      </c>
      <c r="D40" t="s">
        <v>5</v>
      </c>
      <c r="E40" s="2" t="s">
        <v>19</v>
      </c>
      <c r="F40">
        <v>23.5</v>
      </c>
      <c r="G40" s="16">
        <v>0.747815420081967</v>
      </c>
      <c r="H40" s="17">
        <f t="shared" si="1"/>
        <v>1.0474441200770488E-2</v>
      </c>
      <c r="I40" s="16">
        <v>1.4340686001115448</v>
      </c>
      <c r="J40" s="17">
        <f t="shared" si="2"/>
        <v>2.0086597342554375E-2</v>
      </c>
      <c r="K40" s="17">
        <f t="shared" si="3"/>
        <v>3.0561038543324863E-2</v>
      </c>
      <c r="L40" s="16">
        <v>2.4080907471548723</v>
      </c>
      <c r="M40" s="17">
        <f t="shared" si="4"/>
        <v>7.458763015839534E-2</v>
      </c>
      <c r="N40" s="17">
        <v>19.714709241573726</v>
      </c>
      <c r="O40" s="17">
        <f t="shared" si="5"/>
        <v>0.27613841222813551</v>
      </c>
      <c r="P40" s="17">
        <v>2.3884043163603379</v>
      </c>
      <c r="Q40" s="17">
        <f t="shared" si="6"/>
        <v>7.3977867332398681E-2</v>
      </c>
    </row>
    <row r="41" spans="1:17" x14ac:dyDescent="0.25">
      <c r="A41">
        <v>36</v>
      </c>
      <c r="B41" s="1">
        <v>40973</v>
      </c>
      <c r="C41">
        <v>1346</v>
      </c>
      <c r="D41" t="s">
        <v>5</v>
      </c>
      <c r="E41" s="2">
        <v>7</v>
      </c>
      <c r="F41">
        <v>23</v>
      </c>
      <c r="G41" s="16">
        <v>0.43767209290269021</v>
      </c>
      <c r="H41" s="17">
        <f t="shared" si="1"/>
        <v>6.1303504571019688E-3</v>
      </c>
      <c r="I41" s="16">
        <v>1.6788177014531045</v>
      </c>
      <c r="J41" s="17">
        <f t="shared" si="2"/>
        <v>2.3514729475297227E-2</v>
      </c>
      <c r="K41" s="17">
        <f t="shared" si="3"/>
        <v>2.9645079932399197E-2</v>
      </c>
      <c r="L41" s="16">
        <v>2.0491817421671321</v>
      </c>
      <c r="M41" s="17">
        <f t="shared" si="4"/>
        <v>6.3470867986466464E-2</v>
      </c>
      <c r="N41" s="17">
        <v>8.7214484463769537</v>
      </c>
      <c r="O41" s="17">
        <f t="shared" si="5"/>
        <v>0.12215888638283701</v>
      </c>
      <c r="P41" s="17">
        <v>2.0789880899343602</v>
      </c>
      <c r="Q41" s="17">
        <f t="shared" si="6"/>
        <v>6.4394082714259088E-2</v>
      </c>
    </row>
    <row r="42" spans="1:17" x14ac:dyDescent="0.25">
      <c r="A42">
        <v>30</v>
      </c>
      <c r="B42" s="1">
        <v>40973</v>
      </c>
      <c r="C42">
        <v>1503</v>
      </c>
      <c r="D42" t="s">
        <v>5</v>
      </c>
      <c r="E42" s="2">
        <v>8</v>
      </c>
      <c r="F42">
        <v>24</v>
      </c>
      <c r="G42" s="16">
        <v>2.0628473866515002</v>
      </c>
      <c r="H42" s="17">
        <f t="shared" si="1"/>
        <v>2.8893725747559301E-2</v>
      </c>
      <c r="I42" s="16">
        <v>7.8374560740600803</v>
      </c>
      <c r="J42" s="17">
        <f t="shared" si="2"/>
        <v>0.1097770527416588</v>
      </c>
      <c r="K42" s="17">
        <f t="shared" si="3"/>
        <v>0.13867077848921811</v>
      </c>
      <c r="L42" s="16">
        <v>2.5248958918972217</v>
      </c>
      <c r="M42" s="17">
        <f t="shared" si="4"/>
        <v>7.8205524935381451E-2</v>
      </c>
      <c r="N42" s="17">
        <v>29.311986036210865</v>
      </c>
      <c r="O42" s="17">
        <f t="shared" si="5"/>
        <v>0.41056478105311539</v>
      </c>
      <c r="P42" s="17">
        <v>2.6622588673394834</v>
      </c>
      <c r="Q42" s="17">
        <f t="shared" si="6"/>
        <v>8.2460173071814497E-2</v>
      </c>
    </row>
    <row r="43" spans="1:17" x14ac:dyDescent="0.25">
      <c r="A43">
        <v>58</v>
      </c>
      <c r="B43" s="1">
        <v>40973</v>
      </c>
      <c r="C43">
        <v>1506</v>
      </c>
      <c r="D43" t="s">
        <v>13</v>
      </c>
      <c r="E43" s="2" t="s">
        <v>28</v>
      </c>
      <c r="F43">
        <v>22.5</v>
      </c>
      <c r="G43" s="16">
        <v>3.4068194685743483</v>
      </c>
      <c r="H43" s="17">
        <f t="shared" si="1"/>
        <v>4.7718366386869687E-2</v>
      </c>
      <c r="I43" s="16">
        <v>34.270555915871398</v>
      </c>
      <c r="J43" s="17">
        <f t="shared" si="2"/>
        <v>0.48001808095795417</v>
      </c>
      <c r="K43" s="17">
        <f t="shared" si="3"/>
        <v>0.52773644734482383</v>
      </c>
      <c r="L43" s="16">
        <v>5.8191506795156904</v>
      </c>
      <c r="M43" s="17">
        <f t="shared" si="4"/>
        <v>0.18024098935328739</v>
      </c>
      <c r="N43" s="17">
        <v>63.419856540823588</v>
      </c>
      <c r="O43" s="17">
        <f t="shared" si="5"/>
        <v>0.88830417300748454</v>
      </c>
      <c r="P43" s="17">
        <v>6.4294089729328876</v>
      </c>
      <c r="Q43" s="17">
        <f t="shared" si="6"/>
        <v>0.19914298461416946</v>
      </c>
    </row>
    <row r="44" spans="1:17" x14ac:dyDescent="0.25">
      <c r="A44">
        <v>48</v>
      </c>
      <c r="B44" s="1">
        <v>40973</v>
      </c>
      <c r="C44">
        <v>1544</v>
      </c>
      <c r="D44" t="s">
        <v>6</v>
      </c>
      <c r="E44" s="2" t="s">
        <v>20</v>
      </c>
      <c r="F44">
        <v>23</v>
      </c>
      <c r="G44" s="16">
        <v>0.46028783749035723</v>
      </c>
      <c r="H44" s="17">
        <f t="shared" si="1"/>
        <v>6.4471228591329354E-3</v>
      </c>
      <c r="I44" s="16">
        <v>7.8810933706816062</v>
      </c>
      <c r="J44" s="17">
        <f t="shared" si="2"/>
        <v>0.11038826813699347</v>
      </c>
      <c r="K44" s="17">
        <f t="shared" si="3"/>
        <v>0.1168353909961264</v>
      </c>
      <c r="L44" s="16">
        <v>1.9483023909292563</v>
      </c>
      <c r="M44" s="17">
        <f t="shared" si="4"/>
        <v>6.0346254950334216E-2</v>
      </c>
      <c r="N44" s="17">
        <v>19.087485119918842</v>
      </c>
      <c r="O44" s="17">
        <f t="shared" si="5"/>
        <v>0.26735305957886962</v>
      </c>
      <c r="P44" s="17">
        <v>2.0243261540750641</v>
      </c>
      <c r="Q44" s="17">
        <f t="shared" si="6"/>
        <v>6.2700996911561599E-2</v>
      </c>
    </row>
    <row r="45" spans="1:17" x14ac:dyDescent="0.25">
      <c r="A45">
        <v>39</v>
      </c>
      <c r="B45" s="1">
        <v>40973</v>
      </c>
      <c r="C45">
        <v>1600</v>
      </c>
      <c r="D45" t="s">
        <v>13</v>
      </c>
      <c r="E45" s="2">
        <v>17</v>
      </c>
      <c r="F45">
        <v>23</v>
      </c>
      <c r="G45" s="16">
        <v>2.8657823407560841</v>
      </c>
      <c r="H45" s="17">
        <f t="shared" si="1"/>
        <v>4.0140210827915052E-2</v>
      </c>
      <c r="I45" s="16">
        <v>9.2449821092278714</v>
      </c>
      <c r="J45" s="17">
        <f t="shared" si="2"/>
        <v>0.12949187580896421</v>
      </c>
      <c r="K45" s="17">
        <f t="shared" si="3"/>
        <v>0.16963208663687926</v>
      </c>
      <c r="L45" s="16">
        <v>3.3797990162321692</v>
      </c>
      <c r="M45" s="17">
        <f t="shared" si="4"/>
        <v>0.10468509101256913</v>
      </c>
      <c r="N45" s="17">
        <v>34.825363641745817</v>
      </c>
      <c r="O45" s="17">
        <f t="shared" si="5"/>
        <v>0.48778911742811398</v>
      </c>
      <c r="P45" s="17">
        <v>4.3307521873253041</v>
      </c>
      <c r="Q45" s="17">
        <f t="shared" si="6"/>
        <v>0.13413968839734383</v>
      </c>
    </row>
    <row r="46" spans="1:17" x14ac:dyDescent="0.25">
      <c r="A46">
        <v>82</v>
      </c>
      <c r="B46" s="1">
        <v>40973</v>
      </c>
      <c r="C46">
        <v>1608</v>
      </c>
      <c r="D46" t="s">
        <v>5</v>
      </c>
      <c r="E46" s="2" t="s">
        <v>34</v>
      </c>
      <c r="F46">
        <v>35</v>
      </c>
      <c r="G46" s="16">
        <v>0.72349460496036821</v>
      </c>
      <c r="H46" s="17">
        <f t="shared" si="1"/>
        <v>1.0133786353190488E-2</v>
      </c>
      <c r="I46" s="16">
        <v>11.231437858061494</v>
      </c>
      <c r="J46" s="17">
        <f t="shared" si="2"/>
        <v>0.15731560527526708</v>
      </c>
      <c r="K46" s="17">
        <f t="shared" si="3"/>
        <v>0.16744939162845757</v>
      </c>
      <c r="L46" s="16">
        <v>5.0729603794782179</v>
      </c>
      <c r="M46" s="17">
        <f t="shared" si="4"/>
        <v>0.15712866844398007</v>
      </c>
      <c r="N46" s="17">
        <v>23.883581857719786</v>
      </c>
      <c r="O46" s="17">
        <f t="shared" si="5"/>
        <v>0.33453064367816088</v>
      </c>
      <c r="P46" s="17">
        <v>5.1373308201204866</v>
      </c>
      <c r="Q46" s="17">
        <f t="shared" si="6"/>
        <v>0.15912246316514292</v>
      </c>
    </row>
    <row r="47" spans="1:17" x14ac:dyDescent="0.25">
      <c r="A47">
        <v>86</v>
      </c>
      <c r="B47" s="1">
        <v>40973</v>
      </c>
      <c r="C47">
        <v>1640</v>
      </c>
      <c r="D47" t="s">
        <v>6</v>
      </c>
      <c r="E47" s="2" t="s">
        <v>39</v>
      </c>
      <c r="F47">
        <v>35</v>
      </c>
      <c r="G47" s="16">
        <v>0.61228977619532032</v>
      </c>
      <c r="H47" s="17">
        <f t="shared" si="1"/>
        <v>8.5761714540305168E-3</v>
      </c>
      <c r="I47" s="16">
        <v>7.9002903828197892</v>
      </c>
      <c r="J47" s="17">
        <f t="shared" si="2"/>
        <v>0.11065715531084959</v>
      </c>
      <c r="K47" s="17">
        <f t="shared" si="3"/>
        <v>0.1192333267648801</v>
      </c>
      <c r="L47" s="16">
        <v>2.4090037074148301</v>
      </c>
      <c r="M47" s="17">
        <f t="shared" si="4"/>
        <v>7.4615907972385306E-2</v>
      </c>
      <c r="N47" s="17">
        <v>15.262892202547375</v>
      </c>
      <c r="O47" s="17">
        <f t="shared" si="5"/>
        <v>0.21378305747126433</v>
      </c>
      <c r="P47" s="17">
        <v>2.3845644380382152</v>
      </c>
      <c r="Q47" s="17">
        <f t="shared" si="6"/>
        <v>7.3858931854372312E-2</v>
      </c>
    </row>
    <row r="48" spans="1:17" x14ac:dyDescent="0.25">
      <c r="A48">
        <v>84</v>
      </c>
      <c r="B48" s="1">
        <v>40973</v>
      </c>
      <c r="C48">
        <v>1649</v>
      </c>
      <c r="D48" t="s">
        <v>10</v>
      </c>
      <c r="E48" s="2" t="s">
        <v>37</v>
      </c>
      <c r="F48">
        <v>37</v>
      </c>
      <c r="G48" s="16">
        <v>0.93132592967366512</v>
      </c>
      <c r="H48" s="17">
        <f t="shared" si="1"/>
        <v>1.3044821525678717E-2</v>
      </c>
      <c r="I48" s="16">
        <v>8.164353722474651</v>
      </c>
      <c r="J48" s="17">
        <f t="shared" si="2"/>
        <v>0.11435581657166013</v>
      </c>
      <c r="K48" s="17">
        <f t="shared" si="3"/>
        <v>0.12740063809733884</v>
      </c>
      <c r="L48" s="16">
        <v>2.8867419379163004</v>
      </c>
      <c r="M48" s="17">
        <f t="shared" si="4"/>
        <v>8.941325831778664E-2</v>
      </c>
      <c r="N48" s="17">
        <v>19.573237030133583</v>
      </c>
      <c r="O48" s="17">
        <f t="shared" si="5"/>
        <v>0.27415685057471262</v>
      </c>
      <c r="P48" s="17">
        <v>2.909456332926784</v>
      </c>
      <c r="Q48" s="17">
        <f t="shared" si="6"/>
        <v>9.0116808587358238E-2</v>
      </c>
    </row>
    <row r="49" spans="1:17" x14ac:dyDescent="0.25">
      <c r="A49">
        <v>80</v>
      </c>
      <c r="B49" s="1">
        <v>40973</v>
      </c>
      <c r="C49">
        <v>1656</v>
      </c>
      <c r="D49" t="s">
        <v>5</v>
      </c>
      <c r="E49" s="2" t="s">
        <v>33</v>
      </c>
      <c r="F49">
        <v>36</v>
      </c>
      <c r="G49" s="16">
        <v>0.53254898639979464</v>
      </c>
      <c r="H49" s="17">
        <f t="shared" si="1"/>
        <v>7.4592645387857306E-3</v>
      </c>
      <c r="I49" s="16">
        <v>11.822180498653866</v>
      </c>
      <c r="J49" s="17">
        <f t="shared" si="2"/>
        <v>0.16558997203410505</v>
      </c>
      <c r="K49" s="17">
        <f t="shared" si="3"/>
        <v>0.17304923657289079</v>
      </c>
      <c r="L49" s="16">
        <v>2.9287190932868352</v>
      </c>
      <c r="M49" s="17">
        <f t="shared" si="4"/>
        <v>9.0713448746066044E-2</v>
      </c>
      <c r="N49" s="17">
        <v>20.738195091643369</v>
      </c>
      <c r="O49" s="17">
        <f t="shared" si="5"/>
        <v>0.29047409195402302</v>
      </c>
      <c r="P49" s="17">
        <v>2.909456332926784</v>
      </c>
      <c r="Q49" s="17">
        <f t="shared" si="6"/>
        <v>9.0116808587358238E-2</v>
      </c>
    </row>
    <row r="50" spans="1:17" x14ac:dyDescent="0.25">
      <c r="A50">
        <v>53</v>
      </c>
      <c r="B50" s="1">
        <v>40973</v>
      </c>
      <c r="C50">
        <v>1822</v>
      </c>
      <c r="D50" t="s">
        <v>5</v>
      </c>
      <c r="E50" s="2" t="s">
        <v>25</v>
      </c>
      <c r="F50">
        <v>23</v>
      </c>
      <c r="G50" s="16">
        <v>0.25330927254098345</v>
      </c>
      <c r="H50" s="17">
        <f t="shared" si="1"/>
        <v>3.5480320538852439E-3</v>
      </c>
      <c r="I50" s="16">
        <v>7.5100845724907055</v>
      </c>
      <c r="J50" s="17">
        <f t="shared" si="2"/>
        <v>0.105191651783197</v>
      </c>
      <c r="K50" s="17">
        <f t="shared" si="3"/>
        <v>0.10873968383708225</v>
      </c>
      <c r="L50" s="16">
        <v>2.5942504442250702</v>
      </c>
      <c r="M50" s="17">
        <f t="shared" si="4"/>
        <v>8.035369634667168E-2</v>
      </c>
      <c r="N50" s="17">
        <v>16.72440591912607</v>
      </c>
      <c r="O50" s="17">
        <f t="shared" si="5"/>
        <v>0.23425407087554148</v>
      </c>
      <c r="P50" s="17">
        <v>2.6422579986258889</v>
      </c>
      <c r="Q50" s="17">
        <f t="shared" si="6"/>
        <v>8.1840670920486205E-2</v>
      </c>
    </row>
    <row r="51" spans="1:17" x14ac:dyDescent="0.25">
      <c r="A51">
        <v>14</v>
      </c>
      <c r="B51" s="1">
        <v>40973</v>
      </c>
      <c r="C51">
        <v>1840</v>
      </c>
      <c r="D51" t="s">
        <v>6</v>
      </c>
      <c r="E51" s="2">
        <v>24</v>
      </c>
      <c r="F51">
        <v>23</v>
      </c>
      <c r="G51" s="16">
        <v>0.46466706039441236</v>
      </c>
      <c r="H51" s="17">
        <f t="shared" si="1"/>
        <v>6.5084614081676231E-3</v>
      </c>
      <c r="I51" s="16">
        <v>4.438002471952843</v>
      </c>
      <c r="J51" s="17">
        <f t="shared" si="2"/>
        <v>6.2161857983951317E-2</v>
      </c>
      <c r="K51" s="17">
        <f t="shared" si="3"/>
        <v>6.8670319392118942E-2</v>
      </c>
      <c r="L51" s="16">
        <v>0.75967260034904016</v>
      </c>
      <c r="M51" s="17">
        <f t="shared" si="4"/>
        <v>2.3529918473066801E-2</v>
      </c>
      <c r="N51" s="17">
        <v>13.436646183618148</v>
      </c>
      <c r="O51" s="17">
        <f t="shared" si="5"/>
        <v>0.18820334083300796</v>
      </c>
      <c r="P51" s="17">
        <v>0.72569739580651837</v>
      </c>
      <c r="Q51" s="17">
        <f t="shared" si="6"/>
        <v>2.2477578566870375E-2</v>
      </c>
    </row>
    <row r="52" spans="1:17" x14ac:dyDescent="0.25">
      <c r="A52">
        <v>81</v>
      </c>
      <c r="B52" s="1">
        <v>40973</v>
      </c>
      <c r="C52">
        <v>1845</v>
      </c>
      <c r="D52" t="s">
        <v>10</v>
      </c>
      <c r="E52" s="2" t="s">
        <v>29</v>
      </c>
      <c r="F52">
        <v>37</v>
      </c>
      <c r="G52" s="16">
        <v>0.23729287909836061</v>
      </c>
      <c r="H52" s="17">
        <f t="shared" si="1"/>
        <v>3.3236949155245896E-3</v>
      </c>
      <c r="I52" s="16">
        <v>4.3686392138511918</v>
      </c>
      <c r="J52" s="17">
        <f t="shared" si="2"/>
        <v>6.1190306249433758E-2</v>
      </c>
      <c r="K52" s="17">
        <f t="shared" si="3"/>
        <v>6.4514001164958354E-2</v>
      </c>
      <c r="L52" s="16">
        <v>1.6896715211970077</v>
      </c>
      <c r="M52" s="17">
        <f t="shared" si="4"/>
        <v>5.2335483893668371E-2</v>
      </c>
      <c r="N52" s="17">
        <v>13.515455110282698</v>
      </c>
      <c r="O52" s="17">
        <f t="shared" si="5"/>
        <v>0.18930719540229884</v>
      </c>
      <c r="P52" s="17">
        <v>1.6613800495250763</v>
      </c>
      <c r="Q52" s="17">
        <f t="shared" si="6"/>
        <v>5.1459190577813931E-2</v>
      </c>
    </row>
    <row r="53" spans="1:17" x14ac:dyDescent="0.25">
      <c r="A53">
        <v>60</v>
      </c>
      <c r="B53" s="1">
        <v>40973</v>
      </c>
      <c r="C53">
        <v>1852</v>
      </c>
      <c r="D53" t="s">
        <v>5</v>
      </c>
      <c r="E53" s="2" t="s">
        <v>29</v>
      </c>
      <c r="F53">
        <v>23</v>
      </c>
      <c r="G53" s="16">
        <v>0.92157836317135533</v>
      </c>
      <c r="H53" s="17">
        <f t="shared" si="1"/>
        <v>1.2908290090999485E-2</v>
      </c>
      <c r="I53" s="16">
        <v>4.9981361907412563</v>
      </c>
      <c r="J53" s="17">
        <f t="shared" si="2"/>
        <v>7.0007494145579358E-2</v>
      </c>
      <c r="K53" s="17">
        <f t="shared" si="3"/>
        <v>8.2915784236578846E-2</v>
      </c>
      <c r="L53" s="16">
        <v>2.7238226946847952</v>
      </c>
      <c r="M53" s="17">
        <f t="shared" si="4"/>
        <v>8.4367036420130048E-2</v>
      </c>
      <c r="N53" s="17">
        <v>17.511809430423593</v>
      </c>
      <c r="O53" s="17">
        <f t="shared" si="5"/>
        <v>0.24528301138530276</v>
      </c>
      <c r="P53" s="17">
        <v>4.6594173577299038</v>
      </c>
      <c r="Q53" s="17">
        <f t="shared" si="6"/>
        <v>0.14431968522887836</v>
      </c>
    </row>
    <row r="54" spans="1:17" x14ac:dyDescent="0.25">
      <c r="A54">
        <v>7</v>
      </c>
      <c r="B54" s="1">
        <v>40973</v>
      </c>
      <c r="C54">
        <v>1854</v>
      </c>
      <c r="D54" t="s">
        <v>11</v>
      </c>
      <c r="E54" s="2">
        <v>27</v>
      </c>
      <c r="F54">
        <v>22.5</v>
      </c>
      <c r="G54" s="16" t="s">
        <v>52</v>
      </c>
      <c r="H54" s="17" t="e">
        <f t="shared" si="1"/>
        <v>#VALUE!</v>
      </c>
      <c r="I54" s="16" t="s">
        <v>52</v>
      </c>
      <c r="J54" s="17" t="e">
        <f t="shared" si="2"/>
        <v>#VALUE!</v>
      </c>
      <c r="K54" s="17" t="e">
        <f t="shared" si="3"/>
        <v>#VALUE!</v>
      </c>
      <c r="L54" s="16" t="s">
        <v>52</v>
      </c>
      <c r="M54" s="17" t="e">
        <f t="shared" si="4"/>
        <v>#VALUE!</v>
      </c>
      <c r="N54" s="17">
        <v>19.707835067611672</v>
      </c>
      <c r="O54" s="17">
        <f t="shared" si="5"/>
        <v>0.27604212759821772</v>
      </c>
      <c r="P54" s="17">
        <v>0.90906626538170088</v>
      </c>
      <c r="Q54" s="17">
        <f t="shared" si="6"/>
        <v>2.8157202327974893E-2</v>
      </c>
    </row>
    <row r="55" spans="1:17" x14ac:dyDescent="0.25">
      <c r="A55">
        <v>24</v>
      </c>
      <c r="B55" s="1">
        <v>40973</v>
      </c>
      <c r="C55">
        <v>1905</v>
      </c>
      <c r="D55" t="s">
        <v>5</v>
      </c>
      <c r="E55" s="2">
        <v>28</v>
      </c>
      <c r="F55">
        <v>23.5</v>
      </c>
      <c r="G55" s="16">
        <v>0.71629205547249541</v>
      </c>
      <c r="H55" s="17">
        <f t="shared" si="1"/>
        <v>1.003290225922771E-2</v>
      </c>
      <c r="I55" s="16">
        <v>3.977010592018158</v>
      </c>
      <c r="J55" s="17">
        <f t="shared" si="2"/>
        <v>5.5704873799432564E-2</v>
      </c>
      <c r="K55" s="17">
        <f t="shared" si="3"/>
        <v>6.5737776058660269E-2</v>
      </c>
      <c r="L55" s="16">
        <v>2.4739016960886113</v>
      </c>
      <c r="M55" s="17">
        <f t="shared" si="4"/>
        <v>7.6626042840825304E-2</v>
      </c>
      <c r="N55" s="17">
        <v>14.73759181857258</v>
      </c>
      <c r="O55" s="17">
        <f t="shared" si="5"/>
        <v>0.20642532207703693</v>
      </c>
      <c r="P55" s="17">
        <v>2.6095677783701889</v>
      </c>
      <c r="Q55" s="17">
        <f t="shared" si="6"/>
        <v>8.0828131812020532E-2</v>
      </c>
    </row>
    <row r="56" spans="1:17" x14ac:dyDescent="0.25">
      <c r="A56">
        <v>52</v>
      </c>
      <c r="B56" s="1">
        <v>40973</v>
      </c>
      <c r="C56">
        <v>1910</v>
      </c>
      <c r="D56" t="s">
        <v>10</v>
      </c>
      <c r="E56" s="2" t="s">
        <v>24</v>
      </c>
      <c r="F56">
        <v>23.5</v>
      </c>
      <c r="G56" s="16">
        <v>1.0940095872853108</v>
      </c>
      <c r="H56" s="17">
        <f t="shared" si="1"/>
        <v>1.5323485966420908E-2</v>
      </c>
      <c r="I56" s="16">
        <v>9.8312660465116259</v>
      </c>
      <c r="J56" s="17">
        <f t="shared" si="2"/>
        <v>0.1377037907589953</v>
      </c>
      <c r="K56" s="17">
        <f t="shared" si="3"/>
        <v>0.15302727672541622</v>
      </c>
      <c r="L56" s="16">
        <v>4.4085326424870415</v>
      </c>
      <c r="M56" s="17">
        <f t="shared" si="4"/>
        <v>0.13654884171933124</v>
      </c>
      <c r="N56" s="17">
        <v>23.863831313651186</v>
      </c>
      <c r="O56" s="17">
        <f t="shared" si="5"/>
        <v>0.33425400333754435</v>
      </c>
      <c r="P56" s="17">
        <v>4.4721470551085156</v>
      </c>
      <c r="Q56" s="17">
        <f t="shared" si="6"/>
        <v>0.13851921940836143</v>
      </c>
    </row>
    <row r="57" spans="1:17" x14ac:dyDescent="0.25">
      <c r="A57">
        <v>85</v>
      </c>
      <c r="B57" s="1">
        <v>40973</v>
      </c>
      <c r="C57">
        <v>1917</v>
      </c>
      <c r="D57" t="s">
        <v>5</v>
      </c>
      <c r="E57" s="2" t="s">
        <v>38</v>
      </c>
      <c r="F57">
        <v>38</v>
      </c>
      <c r="G57" s="16">
        <v>0.69004825477706988</v>
      </c>
      <c r="H57" s="17">
        <f t="shared" si="1"/>
        <v>9.6653126911510779E-3</v>
      </c>
      <c r="I57" s="16">
        <v>6.7235978045077616</v>
      </c>
      <c r="J57" s="17">
        <f t="shared" si="2"/>
        <v>9.4175551840354949E-2</v>
      </c>
      <c r="K57" s="17">
        <f t="shared" si="3"/>
        <v>0.10384086453150602</v>
      </c>
      <c r="L57" s="16">
        <v>4.7337977730514202</v>
      </c>
      <c r="M57" s="17">
        <f t="shared" si="4"/>
        <v>0.14662352652538424</v>
      </c>
      <c r="N57" s="17">
        <v>21.786657347002176</v>
      </c>
      <c r="O57" s="17">
        <f t="shared" si="5"/>
        <v>0.30515960919540236</v>
      </c>
      <c r="P57" s="17">
        <v>4.7757386258639158</v>
      </c>
      <c r="Q57" s="17">
        <f t="shared" si="6"/>
        <v>0.14792259252686368</v>
      </c>
    </row>
    <row r="58" spans="1:17" x14ac:dyDescent="0.25">
      <c r="A58">
        <v>15</v>
      </c>
      <c r="B58" s="1">
        <v>40974</v>
      </c>
      <c r="C58">
        <v>1133</v>
      </c>
      <c r="D58" t="s">
        <v>5</v>
      </c>
      <c r="E58" s="2">
        <v>1</v>
      </c>
      <c r="F58">
        <v>23.5</v>
      </c>
      <c r="G58" s="16">
        <v>3.3242992089582888</v>
      </c>
      <c r="H58" s="17">
        <f t="shared" si="1"/>
        <v>4.6562528216100241E-2</v>
      </c>
      <c r="I58" s="16">
        <v>5.330090201291303</v>
      </c>
      <c r="J58" s="17">
        <f t="shared" si="2"/>
        <v>7.4657081024230923E-2</v>
      </c>
      <c r="K58" s="17">
        <f t="shared" si="3"/>
        <v>0.12121960924033116</v>
      </c>
      <c r="L58" s="16">
        <v>2.8777358885017428</v>
      </c>
      <c r="M58" s="17">
        <f t="shared" si="4"/>
        <v>8.9134307084858685E-2</v>
      </c>
      <c r="N58" s="17">
        <v>31.989668674907087</v>
      </c>
      <c r="O58" s="17">
        <f t="shared" si="5"/>
        <v>0.4480703320221946</v>
      </c>
      <c r="P58" s="17">
        <v>3.0402388984804398</v>
      </c>
      <c r="Q58" s="17">
        <f t="shared" si="6"/>
        <v>9.4167636672723085E-2</v>
      </c>
    </row>
    <row r="59" spans="1:17" x14ac:dyDescent="0.25">
      <c r="A59">
        <v>10</v>
      </c>
      <c r="B59" s="1">
        <v>40974</v>
      </c>
      <c r="C59">
        <v>1524</v>
      </c>
      <c r="D59" t="s">
        <v>5</v>
      </c>
      <c r="E59" s="2">
        <v>2</v>
      </c>
      <c r="F59">
        <v>23</v>
      </c>
      <c r="G59" s="16">
        <v>0.61969914819376004</v>
      </c>
      <c r="H59" s="17">
        <f t="shared" si="1"/>
        <v>8.6799524529885021E-3</v>
      </c>
      <c r="I59" s="16">
        <v>11.674069011661251</v>
      </c>
      <c r="J59" s="17">
        <f t="shared" si="2"/>
        <v>0.16351541590701588</v>
      </c>
      <c r="K59" s="17">
        <f t="shared" si="3"/>
        <v>0.17219536836000437</v>
      </c>
      <c r="L59" s="16">
        <v>3.0593680140597543</v>
      </c>
      <c r="M59" s="17">
        <f t="shared" si="4"/>
        <v>9.476013734977308E-2</v>
      </c>
      <c r="N59" s="17">
        <v>25.656574663089078</v>
      </c>
      <c r="O59" s="17">
        <f t="shared" si="5"/>
        <v>0.35936445746498302</v>
      </c>
      <c r="P59" s="17">
        <v>3.1838020520640882</v>
      </c>
      <c r="Q59" s="17">
        <f t="shared" si="6"/>
        <v>9.8614327652505079E-2</v>
      </c>
    </row>
    <row r="60" spans="1:17" x14ac:dyDescent="0.25">
      <c r="A60">
        <v>54</v>
      </c>
      <c r="B60" s="1">
        <v>40974</v>
      </c>
      <c r="C60">
        <v>1536</v>
      </c>
      <c r="D60" t="s">
        <v>10</v>
      </c>
      <c r="E60" s="2" t="s">
        <v>26</v>
      </c>
      <c r="F60">
        <v>23</v>
      </c>
      <c r="G60" s="16">
        <v>1.1123346301510104</v>
      </c>
      <c r="H60" s="17">
        <f t="shared" si="1"/>
        <v>1.5580159710828757E-2</v>
      </c>
      <c r="I60" s="16">
        <v>2.3010687093779016</v>
      </c>
      <c r="J60" s="17">
        <f t="shared" si="2"/>
        <v>3.2230425113017637E-2</v>
      </c>
      <c r="K60" s="17">
        <f t="shared" si="3"/>
        <v>4.7810584823846397E-2</v>
      </c>
      <c r="L60" s="16">
        <v>1.1729802024191542</v>
      </c>
      <c r="M60" s="17">
        <f t="shared" si="4"/>
        <v>3.6331609855038749E-2</v>
      </c>
      <c r="N60" s="17">
        <v>14.381942780093262</v>
      </c>
      <c r="O60" s="17">
        <f t="shared" si="5"/>
        <v>0.20144384557678785</v>
      </c>
      <c r="P60" s="17">
        <v>1.0830422643975168</v>
      </c>
      <c r="Q60" s="17">
        <f t="shared" si="6"/>
        <v>3.3545893549998214E-2</v>
      </c>
    </row>
    <row r="61" spans="1:17" x14ac:dyDescent="0.25">
      <c r="A61">
        <v>89</v>
      </c>
      <c r="B61" s="1">
        <v>40974</v>
      </c>
      <c r="C61">
        <v>1555</v>
      </c>
      <c r="D61" t="s">
        <v>10</v>
      </c>
      <c r="E61" s="2" t="s">
        <v>22</v>
      </c>
      <c r="F61">
        <v>5</v>
      </c>
      <c r="G61" s="16">
        <v>1.4033766161616157</v>
      </c>
      <c r="H61" s="17">
        <f t="shared" si="1"/>
        <v>1.9656703317123225E-2</v>
      </c>
      <c r="I61" s="16">
        <v>16.739833255705612</v>
      </c>
      <c r="J61" s="17">
        <f t="shared" si="2"/>
        <v>0.23447015725935691</v>
      </c>
      <c r="K61" s="17">
        <f t="shared" si="3"/>
        <v>0.25412686057648015</v>
      </c>
      <c r="L61" s="16">
        <v>7.1698396577755421</v>
      </c>
      <c r="M61" s="17">
        <f t="shared" si="4"/>
        <v>0.22207690857206899</v>
      </c>
      <c r="N61" s="17">
        <v>27.261960236098169</v>
      </c>
      <c r="O61" s="17">
        <f t="shared" si="5"/>
        <v>0.38185064367816091</v>
      </c>
      <c r="P61" s="17">
        <v>7.4118623646376163</v>
      </c>
      <c r="Q61" s="17">
        <f t="shared" si="6"/>
        <v>0.22957326234141523</v>
      </c>
    </row>
    <row r="62" spans="1:17" x14ac:dyDescent="0.25">
      <c r="A62">
        <v>49</v>
      </c>
      <c r="B62" s="1">
        <v>40974</v>
      </c>
      <c r="C62">
        <v>1605</v>
      </c>
      <c r="D62" t="s">
        <v>6</v>
      </c>
      <c r="E62" s="2" t="s">
        <v>21</v>
      </c>
      <c r="F62">
        <v>23</v>
      </c>
      <c r="G62" s="16">
        <v>0.6205908016443985</v>
      </c>
      <c r="H62" s="17">
        <f t="shared" si="1"/>
        <v>8.6924415932086285E-3</v>
      </c>
      <c r="I62" s="16">
        <v>2.9255326492537312</v>
      </c>
      <c r="J62" s="17">
        <f t="shared" si="2"/>
        <v>4.0977116668955225E-2</v>
      </c>
      <c r="K62" s="17">
        <f t="shared" si="3"/>
        <v>4.9669558262163856E-2</v>
      </c>
      <c r="L62" s="16">
        <v>0.64857071005917089</v>
      </c>
      <c r="M62" s="17">
        <f t="shared" si="4"/>
        <v>2.0088674943257903E-2</v>
      </c>
      <c r="N62" s="17">
        <v>16.156141567678354</v>
      </c>
      <c r="O62" s="17">
        <f t="shared" si="5"/>
        <v>0.22629455121883171</v>
      </c>
      <c r="P62" s="17">
        <v>0.62709163050309202</v>
      </c>
      <c r="Q62" s="17">
        <f t="shared" si="6"/>
        <v>1.9423387040813037E-2</v>
      </c>
    </row>
    <row r="63" spans="1:17" x14ac:dyDescent="0.25">
      <c r="A63">
        <v>88</v>
      </c>
      <c r="B63" s="1">
        <v>40974</v>
      </c>
      <c r="C63">
        <v>1638</v>
      </c>
      <c r="D63" t="s">
        <v>5</v>
      </c>
      <c r="E63" s="2" t="s">
        <v>41</v>
      </c>
      <c r="F63">
        <v>10</v>
      </c>
      <c r="G63" s="16">
        <v>1.1211483527622905</v>
      </c>
      <c r="H63" s="17">
        <f t="shared" si="1"/>
        <v>1.5703611055602626E-2</v>
      </c>
      <c r="I63" s="16">
        <v>25.292059687572838</v>
      </c>
      <c r="J63" s="17">
        <f t="shared" si="2"/>
        <v>0.3542587982671202</v>
      </c>
      <c r="K63" s="17">
        <f t="shared" si="3"/>
        <v>0.36996240932272284</v>
      </c>
      <c r="L63" s="16">
        <v>5.2677335676625665</v>
      </c>
      <c r="M63" s="17">
        <f t="shared" si="4"/>
        <v>0.16316152685773794</v>
      </c>
      <c r="N63" s="17">
        <v>39.37752407579994</v>
      </c>
      <c r="O63" s="17">
        <f t="shared" si="5"/>
        <v>0.55154995402298856</v>
      </c>
      <c r="P63" s="17">
        <v>5.3356233137450557</v>
      </c>
      <c r="Q63" s="17">
        <f t="shared" si="6"/>
        <v>0.16526432770871535</v>
      </c>
    </row>
    <row r="64" spans="1:17" x14ac:dyDescent="0.25">
      <c r="A64">
        <v>79</v>
      </c>
      <c r="B64" s="1">
        <v>40974</v>
      </c>
      <c r="C64">
        <v>1650</v>
      </c>
      <c r="D64" t="s">
        <v>6</v>
      </c>
      <c r="E64" s="2" t="s">
        <v>32</v>
      </c>
      <c r="F64">
        <v>31</v>
      </c>
      <c r="G64" s="16">
        <v>0.46720190231362468</v>
      </c>
      <c r="H64" s="17">
        <f t="shared" si="1"/>
        <v>6.5439662291742933E-3</v>
      </c>
      <c r="I64" s="16">
        <v>7.619818224408526</v>
      </c>
      <c r="J64" s="17">
        <f t="shared" si="2"/>
        <v>0.10672866032018739</v>
      </c>
      <c r="K64" s="17">
        <f t="shared" si="3"/>
        <v>0.11327262654936168</v>
      </c>
      <c r="L64" s="16">
        <v>1.7827277432197066</v>
      </c>
      <c r="M64" s="17">
        <f t="shared" si="4"/>
        <v>5.5217785185829857E-2</v>
      </c>
      <c r="N64" s="17">
        <v>20.738195091643369</v>
      </c>
      <c r="O64" s="17">
        <f t="shared" si="5"/>
        <v>0.29047409195402302</v>
      </c>
      <c r="P64" s="17">
        <v>1.7663584285027902</v>
      </c>
      <c r="Q64" s="17">
        <f t="shared" si="6"/>
        <v>5.4710765924411126E-2</v>
      </c>
    </row>
    <row r="65" spans="1:17" x14ac:dyDescent="0.25">
      <c r="A65">
        <v>68</v>
      </c>
      <c r="B65" s="1">
        <v>40974</v>
      </c>
      <c r="C65">
        <v>1830</v>
      </c>
      <c r="D65" t="s">
        <v>5</v>
      </c>
      <c r="E65" s="2" t="s">
        <v>20</v>
      </c>
      <c r="F65">
        <v>23.5</v>
      </c>
      <c r="G65" s="16">
        <v>1.0257245505906516</v>
      </c>
      <c r="H65" s="17">
        <f t="shared" si="1"/>
        <v>1.436703657724909E-2</v>
      </c>
      <c r="I65" s="16">
        <v>14.841192763219247</v>
      </c>
      <c r="J65" s="17">
        <f t="shared" si="2"/>
        <v>0.20787643150043827</v>
      </c>
      <c r="K65" s="17">
        <f t="shared" si="3"/>
        <v>0.22224346807768736</v>
      </c>
      <c r="L65" s="16">
        <v>3.558331136982904</v>
      </c>
      <c r="M65" s="17">
        <f t="shared" si="4"/>
        <v>0.1102149024657641</v>
      </c>
      <c r="N65" s="17">
        <v>33.552733768251031</v>
      </c>
      <c r="O65" s="17">
        <f t="shared" si="5"/>
        <v>0.46996374712643701</v>
      </c>
      <c r="P65" s="17">
        <v>3.7376191004176365</v>
      </c>
      <c r="Q65" s="17">
        <f t="shared" si="6"/>
        <v>0.11576812521051379</v>
      </c>
    </row>
    <row r="66" spans="1:17" x14ac:dyDescent="0.25">
      <c r="A66">
        <v>40</v>
      </c>
      <c r="B66" s="1">
        <v>40974</v>
      </c>
      <c r="C66">
        <v>2047</v>
      </c>
      <c r="D66" t="s">
        <v>5</v>
      </c>
      <c r="E66" s="2" t="s">
        <v>15</v>
      </c>
      <c r="F66">
        <v>23</v>
      </c>
      <c r="G66" s="16">
        <v>1.20531213454075</v>
      </c>
      <c r="H66" s="17">
        <f t="shared" si="1"/>
        <v>1.6882469581114612E-2</v>
      </c>
      <c r="I66" s="16">
        <v>3.9754007525870176</v>
      </c>
      <c r="J66" s="17">
        <f t="shared" si="2"/>
        <v>5.5682325229275631E-2</v>
      </c>
      <c r="K66" s="17">
        <f t="shared" si="3"/>
        <v>7.2564794810390243E-2</v>
      </c>
      <c r="L66" s="16">
        <v>3.6678629274292738</v>
      </c>
      <c r="M66" s="17">
        <f t="shared" si="4"/>
        <v>0.11360751409639018</v>
      </c>
      <c r="N66" s="17">
        <v>14.452304094657649</v>
      </c>
      <c r="O66" s="17">
        <f t="shared" si="5"/>
        <v>0.20242937680872314</v>
      </c>
      <c r="P66" s="17">
        <v>3.7803966148793711</v>
      </c>
      <c r="Q66" s="17">
        <f t="shared" si="6"/>
        <v>0.11709310577095862</v>
      </c>
    </row>
    <row r="67" spans="1:17" x14ac:dyDescent="0.25">
      <c r="A67">
        <v>5</v>
      </c>
      <c r="B67" s="1">
        <v>40974</v>
      </c>
      <c r="C67">
        <v>2103</v>
      </c>
      <c r="D67" t="s">
        <v>5</v>
      </c>
      <c r="E67" s="2" t="s">
        <v>16</v>
      </c>
      <c r="F67">
        <v>23</v>
      </c>
      <c r="G67" s="16">
        <v>1.5552336923076919</v>
      </c>
      <c r="H67" s="17">
        <f t="shared" si="1"/>
        <v>2.1783722862719995E-2</v>
      </c>
      <c r="I67" s="16">
        <v>14.286190978886758</v>
      </c>
      <c r="J67" s="17">
        <f t="shared" si="2"/>
        <v>0.20010267690779271</v>
      </c>
      <c r="K67" s="17">
        <f t="shared" si="3"/>
        <v>0.22188639977051269</v>
      </c>
      <c r="L67" s="16">
        <v>4.4803187279151953</v>
      </c>
      <c r="M67" s="17">
        <f t="shared" si="4"/>
        <v>0.13877232685865176</v>
      </c>
      <c r="N67" s="17">
        <v>37.648733562211511</v>
      </c>
      <c r="O67" s="17">
        <f t="shared" si="5"/>
        <v>0.52733526936049913</v>
      </c>
      <c r="P67" s="17">
        <v>4.629554210824022</v>
      </c>
      <c r="Q67" s="17">
        <f t="shared" si="6"/>
        <v>0.1433947112180719</v>
      </c>
    </row>
    <row r="68" spans="1:17" x14ac:dyDescent="0.25">
      <c r="A68">
        <v>56</v>
      </c>
      <c r="B68" s="1">
        <v>40975</v>
      </c>
      <c r="C68">
        <v>948</v>
      </c>
      <c r="D68" t="s">
        <v>5</v>
      </c>
      <c r="E68" s="2" t="s">
        <v>17</v>
      </c>
      <c r="F68">
        <v>23.5</v>
      </c>
      <c r="G68" s="16">
        <v>0.21976882187579846</v>
      </c>
      <c r="H68" s="17">
        <f t="shared" si="1"/>
        <v>3.0782403527441836E-3</v>
      </c>
      <c r="I68" s="16">
        <v>3.0113540315106579</v>
      </c>
      <c r="J68" s="17">
        <f t="shared" si="2"/>
        <v>4.2179192740240963E-2</v>
      </c>
      <c r="K68" s="17">
        <f t="shared" si="3"/>
        <v>4.5257433092985147E-2</v>
      </c>
      <c r="L68" s="16">
        <v>0.69679199802420244</v>
      </c>
      <c r="M68" s="17">
        <f t="shared" si="4"/>
        <v>2.1582269649664518E-2</v>
      </c>
      <c r="N68" s="17">
        <v>11.687057183031667</v>
      </c>
      <c r="O68" s="17">
        <f t="shared" si="5"/>
        <v>0.16369733758671332</v>
      </c>
      <c r="P68" s="17">
        <v>0.73105971223555433</v>
      </c>
      <c r="Q68" s="17">
        <f t="shared" si="6"/>
        <v>2.2643669680784489E-2</v>
      </c>
    </row>
    <row r="69" spans="1:17" x14ac:dyDescent="0.25">
      <c r="A69">
        <v>35</v>
      </c>
      <c r="B69" s="1">
        <v>40975</v>
      </c>
      <c r="C69">
        <v>1152</v>
      </c>
      <c r="D69" t="s">
        <v>6</v>
      </c>
      <c r="E69" s="2">
        <v>2</v>
      </c>
      <c r="F69">
        <v>22</v>
      </c>
      <c r="G69" s="16">
        <v>0.33216379935744605</v>
      </c>
      <c r="H69" s="17">
        <f t="shared" si="1"/>
        <v>4.6525253317359263E-3</v>
      </c>
      <c r="I69" s="16">
        <v>3.289629105322764</v>
      </c>
      <c r="J69" s="17">
        <f t="shared" si="2"/>
        <v>4.6076913782106467E-2</v>
      </c>
      <c r="K69" s="17">
        <f t="shared" si="3"/>
        <v>5.0729439113842395E-2</v>
      </c>
      <c r="L69" s="16">
        <v>0.90098976478692971</v>
      </c>
      <c r="M69" s="17">
        <f t="shared" si="4"/>
        <v>2.7907042719144293E-2</v>
      </c>
      <c r="N69" s="17">
        <v>12.434436475638019</v>
      </c>
      <c r="O69" s="17">
        <f t="shared" si="5"/>
        <v>0.17416567007204856</v>
      </c>
      <c r="P69" s="17">
        <v>0.89542549894114754</v>
      </c>
      <c r="Q69" s="17">
        <f t="shared" si="6"/>
        <v>2.7734696472019454E-2</v>
      </c>
    </row>
    <row r="70" spans="1:17" x14ac:dyDescent="0.25">
      <c r="A70">
        <v>23</v>
      </c>
      <c r="B70" s="1">
        <v>40975</v>
      </c>
      <c r="C70">
        <v>1208</v>
      </c>
      <c r="D70" t="s">
        <v>10</v>
      </c>
      <c r="E70" s="2">
        <v>3</v>
      </c>
      <c r="F70">
        <v>23</v>
      </c>
      <c r="G70" s="16">
        <v>0.35448093373183542</v>
      </c>
      <c r="H70" s="17">
        <f t="shared" si="1"/>
        <v>4.9651151841203726E-3</v>
      </c>
      <c r="I70" s="16">
        <v>6.5642934165720774</v>
      </c>
      <c r="J70" s="17">
        <f t="shared" si="2"/>
        <v>9.1944219883768441E-2</v>
      </c>
      <c r="K70" s="17">
        <f t="shared" si="3"/>
        <v>9.6909335067888819E-2</v>
      </c>
      <c r="L70" s="16">
        <v>1.3293912140100916</v>
      </c>
      <c r="M70" s="17">
        <f t="shared" si="4"/>
        <v>4.1176247333517886E-2</v>
      </c>
      <c r="N70" s="17">
        <v>14.863731367241545</v>
      </c>
      <c r="O70" s="17">
        <f t="shared" si="5"/>
        <v>0.20819212341616947</v>
      </c>
      <c r="P70" s="17">
        <v>1.3592186988572488</v>
      </c>
      <c r="Q70" s="17">
        <f t="shared" si="6"/>
        <v>4.2100116756197827E-2</v>
      </c>
    </row>
    <row r="71" spans="1:17" x14ac:dyDescent="0.25">
      <c r="A71">
        <v>74</v>
      </c>
      <c r="B71" s="1">
        <v>40975</v>
      </c>
      <c r="C71">
        <v>1239</v>
      </c>
      <c r="D71" t="s">
        <v>5</v>
      </c>
      <c r="E71" s="2" t="s">
        <v>18</v>
      </c>
      <c r="F71">
        <v>23.5</v>
      </c>
      <c r="G71" s="16">
        <v>0.42084992272024691</v>
      </c>
      <c r="H71" s="17">
        <f t="shared" si="1"/>
        <v>5.8947270295641356E-3</v>
      </c>
      <c r="I71" s="16">
        <v>3.8409240707798893</v>
      </c>
      <c r="J71" s="17">
        <f t="shared" si="2"/>
        <v>5.3798748000674086E-2</v>
      </c>
      <c r="K71" s="17">
        <f t="shared" si="3"/>
        <v>5.9693475030238224E-2</v>
      </c>
      <c r="L71" s="16">
        <v>1.3332827586206875</v>
      </c>
      <c r="M71" s="17">
        <f t="shared" si="4"/>
        <v>4.1296783110877179E-2</v>
      </c>
      <c r="N71" s="17">
        <v>12.932976079527803</v>
      </c>
      <c r="O71" s="17">
        <f t="shared" si="5"/>
        <v>0.18114857471264365</v>
      </c>
      <c r="P71" s="17">
        <v>1.1714809476290791</v>
      </c>
      <c r="Q71" s="17">
        <f t="shared" si="6"/>
        <v>3.6285172293693747E-2</v>
      </c>
    </row>
    <row r="72" spans="1:17" x14ac:dyDescent="0.25">
      <c r="A72">
        <v>27</v>
      </c>
      <c r="B72" s="1">
        <v>40975</v>
      </c>
      <c r="C72">
        <v>1558</v>
      </c>
      <c r="D72" t="s">
        <v>5</v>
      </c>
      <c r="E72" s="2">
        <v>5</v>
      </c>
      <c r="F72">
        <v>22.5</v>
      </c>
      <c r="G72" s="16">
        <v>0.35009586990191</v>
      </c>
      <c r="H72" s="17">
        <f t="shared" ref="H72:H96" si="7">G72*10^-6*$H$3*1000</f>
        <v>4.9036948228724803E-3</v>
      </c>
      <c r="I72" s="16">
        <v>2.3423922495274105</v>
      </c>
      <c r="J72" s="17">
        <f t="shared" ref="J72:J96" si="8">I72*10^-6*$J$3*1000</f>
        <v>3.280923236930057E-2</v>
      </c>
      <c r="K72" s="17">
        <f t="shared" ref="K72:K96" si="9">J72+H72</f>
        <v>3.7712927192173049E-2</v>
      </c>
      <c r="L72" s="16">
        <v>1.0963908148148143</v>
      </c>
      <c r="M72" s="17">
        <f t="shared" ref="M72:M96" si="10">L72*10^-6*$M$3*1000</f>
        <v>3.3959348376338294E-2</v>
      </c>
      <c r="N72" s="17">
        <v>10.770633009866831</v>
      </c>
      <c r="O72" s="17">
        <f t="shared" ref="O72:O96" si="11">N72*10^-6*$O$3*1000</f>
        <v>0.15086124079196195</v>
      </c>
      <c r="P72" s="17">
        <v>1.1162131454052702</v>
      </c>
      <c r="Q72" s="17">
        <f t="shared" ref="Q72:Q96" si="12">P72*10^-6*$Q$3*1000</f>
        <v>3.4573320530296853E-2</v>
      </c>
    </row>
    <row r="73" spans="1:17" x14ac:dyDescent="0.25">
      <c r="A73">
        <v>46</v>
      </c>
      <c r="B73" s="1">
        <v>40975</v>
      </c>
      <c r="C73">
        <v>1616</v>
      </c>
      <c r="D73" t="s">
        <v>10</v>
      </c>
      <c r="E73" s="2" t="s">
        <v>19</v>
      </c>
      <c r="F73">
        <v>24</v>
      </c>
      <c r="G73" s="16">
        <v>0.99843713623486952</v>
      </c>
      <c r="H73" s="17">
        <f t="shared" si="7"/>
        <v>1.398482940484367E-2</v>
      </c>
      <c r="I73" s="16">
        <v>7.1842198316183339</v>
      </c>
      <c r="J73" s="17">
        <f t="shared" si="8"/>
        <v>0.10062735559992514</v>
      </c>
      <c r="K73" s="17">
        <f t="shared" si="9"/>
        <v>0.1146121850047688</v>
      </c>
      <c r="L73" s="16">
        <v>1.439148263118994</v>
      </c>
      <c r="M73" s="17">
        <f t="shared" si="10"/>
        <v>4.4575836072390747E-2</v>
      </c>
      <c r="N73" s="17">
        <v>20.234329164059673</v>
      </c>
      <c r="O73" s="17">
        <f t="shared" si="11"/>
        <v>0.28341658298881789</v>
      </c>
      <c r="P73" s="17">
        <v>2.7395649958909227</v>
      </c>
      <c r="Q73" s="17">
        <f t="shared" si="12"/>
        <v>8.4854634714169402E-2</v>
      </c>
    </row>
    <row r="74" spans="1:17" x14ac:dyDescent="0.25">
      <c r="A74">
        <v>50</v>
      </c>
      <c r="B74" s="1">
        <v>40975</v>
      </c>
      <c r="C74">
        <v>1630</v>
      </c>
      <c r="D74" t="s">
        <v>6</v>
      </c>
      <c r="E74" s="2" t="s">
        <v>22</v>
      </c>
      <c r="F74">
        <v>22.5</v>
      </c>
      <c r="G74" s="16">
        <v>0.67930973042361964</v>
      </c>
      <c r="H74" s="17">
        <f t="shared" si="7"/>
        <v>9.5149011873191212E-3</v>
      </c>
      <c r="I74" s="16">
        <v>5.5287334575955267</v>
      </c>
      <c r="J74" s="17">
        <f t="shared" si="8"/>
        <v>7.7439421495172411E-2</v>
      </c>
      <c r="K74" s="17">
        <f t="shared" si="9"/>
        <v>8.6954322682491536E-2</v>
      </c>
      <c r="L74" s="16">
        <v>1.3349895930949431</v>
      </c>
      <c r="M74" s="17">
        <f t="shared" si="10"/>
        <v>4.1349650195997525E-2</v>
      </c>
      <c r="N74" s="17">
        <v>15.566881415901591</v>
      </c>
      <c r="O74" s="17">
        <f t="shared" si="11"/>
        <v>0.21804094926573711</v>
      </c>
      <c r="P74" s="17">
        <v>1.3190867050304087</v>
      </c>
      <c r="Q74" s="17">
        <f t="shared" si="12"/>
        <v>4.0857077922793417E-2</v>
      </c>
    </row>
    <row r="75" spans="1:17" x14ac:dyDescent="0.25">
      <c r="A75">
        <v>8</v>
      </c>
      <c r="B75" s="1">
        <v>40976</v>
      </c>
      <c r="C75">
        <v>1040</v>
      </c>
      <c r="D75" t="s">
        <v>5</v>
      </c>
      <c r="E75" s="2">
        <v>1</v>
      </c>
      <c r="F75">
        <v>23.5</v>
      </c>
      <c r="G75" s="16">
        <v>0.33279939474764048</v>
      </c>
      <c r="H75" s="17">
        <f t="shared" si="7"/>
        <v>4.6614279383996706E-3</v>
      </c>
      <c r="I75" s="16">
        <v>3.7150958405213732</v>
      </c>
      <c r="J75" s="17">
        <f t="shared" si="8"/>
        <v>5.203630721134752E-2</v>
      </c>
      <c r="K75" s="17">
        <f t="shared" si="9"/>
        <v>5.6697735149747193E-2</v>
      </c>
      <c r="L75" s="16">
        <v>1.3737220458553794</v>
      </c>
      <c r="M75" s="17">
        <f t="shared" si="10"/>
        <v>4.2549339977222017E-2</v>
      </c>
      <c r="N75" s="17">
        <v>14.430533754170389</v>
      </c>
      <c r="O75" s="17">
        <f t="shared" si="11"/>
        <v>0.20212444574521346</v>
      </c>
      <c r="P75" s="17">
        <v>1.2683657242873456</v>
      </c>
      <c r="Q75" s="17">
        <f t="shared" si="12"/>
        <v>3.9286058326707007E-2</v>
      </c>
    </row>
    <row r="76" spans="1:17" x14ac:dyDescent="0.25">
      <c r="A76">
        <v>22</v>
      </c>
      <c r="B76" s="1">
        <v>40976</v>
      </c>
      <c r="C76">
        <v>1115</v>
      </c>
      <c r="D76" t="s">
        <v>5</v>
      </c>
      <c r="E76" s="2">
        <v>2</v>
      </c>
      <c r="F76">
        <v>23</v>
      </c>
      <c r="G76" s="16">
        <v>0.50025016739634276</v>
      </c>
      <c r="H76" s="17">
        <f t="shared" si="7"/>
        <v>7.0068640246737021E-3</v>
      </c>
      <c r="I76" s="16">
        <v>1.8972289498580892</v>
      </c>
      <c r="J76" s="17">
        <f t="shared" si="8"/>
        <v>2.6573954676556294E-2</v>
      </c>
      <c r="K76" s="17">
        <f t="shared" si="9"/>
        <v>3.3580818701229996E-2</v>
      </c>
      <c r="L76" s="16">
        <v>0.57296481069042304</v>
      </c>
      <c r="M76" s="17">
        <f t="shared" si="10"/>
        <v>1.7746875795293181E-2</v>
      </c>
      <c r="N76" s="17">
        <v>10.342567932680048</v>
      </c>
      <c r="O76" s="17">
        <f t="shared" si="11"/>
        <v>0.14486545311402826</v>
      </c>
      <c r="P76" s="17">
        <v>0.55229433985329568</v>
      </c>
      <c r="Q76" s="17">
        <f t="shared" si="12"/>
        <v>1.7106633547021965E-2</v>
      </c>
    </row>
    <row r="77" spans="1:17" x14ac:dyDescent="0.25">
      <c r="A77">
        <v>25</v>
      </c>
      <c r="B77" s="1">
        <v>40976</v>
      </c>
      <c r="C77">
        <v>1123</v>
      </c>
      <c r="D77" t="s">
        <v>10</v>
      </c>
      <c r="E77" s="2">
        <v>3</v>
      </c>
      <c r="F77">
        <v>23.5</v>
      </c>
      <c r="G77" s="16">
        <v>0.44954698782752195</v>
      </c>
      <c r="H77" s="17">
        <f t="shared" si="7"/>
        <v>6.2966787853435081E-3</v>
      </c>
      <c r="I77" s="16">
        <v>3.7721359682299549</v>
      </c>
      <c r="J77" s="17">
        <f t="shared" si="8"/>
        <v>5.283525230892587E-2</v>
      </c>
      <c r="K77" s="17">
        <f t="shared" si="9"/>
        <v>5.9131931094269376E-2</v>
      </c>
      <c r="L77" s="16">
        <v>2.5016564847765905</v>
      </c>
      <c r="M77" s="17">
        <f t="shared" si="10"/>
        <v>7.7485713065558043E-2</v>
      </c>
      <c r="N77" s="17">
        <v>11.13312584134952</v>
      </c>
      <c r="O77" s="17">
        <f t="shared" si="11"/>
        <v>0.15593857638454714</v>
      </c>
      <c r="P77" s="17">
        <v>2.4822869701657964</v>
      </c>
      <c r="Q77" s="17">
        <f t="shared" si="12"/>
        <v>7.6885766326073871E-2</v>
      </c>
    </row>
    <row r="78" spans="1:17" x14ac:dyDescent="0.25">
      <c r="A78">
        <v>51</v>
      </c>
      <c r="B78" s="1">
        <v>40976</v>
      </c>
      <c r="C78">
        <v>1130</v>
      </c>
      <c r="D78" t="s">
        <v>6</v>
      </c>
      <c r="E78" s="2" t="s">
        <v>23</v>
      </c>
      <c r="F78">
        <v>23.5</v>
      </c>
      <c r="G78" s="16">
        <v>0.47727126731657238</v>
      </c>
      <c r="H78" s="17">
        <f t="shared" si="7"/>
        <v>6.6850050053483805E-3</v>
      </c>
      <c r="I78" s="16">
        <v>2.6807923649906891</v>
      </c>
      <c r="J78" s="17">
        <f t="shared" si="8"/>
        <v>3.7549108034562385E-2</v>
      </c>
      <c r="K78" s="17">
        <f t="shared" si="9"/>
        <v>4.4234113039910768E-2</v>
      </c>
      <c r="L78" s="16">
        <v>0.58360799210656089</v>
      </c>
      <c r="M78" s="17">
        <f t="shared" si="10"/>
        <v>1.8076535165528096E-2</v>
      </c>
      <c r="N78" s="17">
        <v>8.8939328791792072</v>
      </c>
      <c r="O78" s="17">
        <f t="shared" si="11"/>
        <v>0.12457482753745698</v>
      </c>
      <c r="P78" s="17">
        <v>0.55279738081169572</v>
      </c>
      <c r="Q78" s="17">
        <f t="shared" si="12"/>
        <v>1.7122214618044307E-2</v>
      </c>
    </row>
    <row r="79" spans="1:17" x14ac:dyDescent="0.25">
      <c r="A79">
        <v>38</v>
      </c>
      <c r="B79" s="1">
        <v>40976</v>
      </c>
      <c r="C79">
        <v>1143</v>
      </c>
      <c r="D79" t="s">
        <v>5</v>
      </c>
      <c r="E79" s="2">
        <v>5</v>
      </c>
      <c r="F79">
        <v>22.5</v>
      </c>
      <c r="G79" s="16">
        <v>0.56817398289712362</v>
      </c>
      <c r="H79" s="17">
        <f t="shared" si="7"/>
        <v>7.9582538897247975E-3</v>
      </c>
      <c r="I79" s="16">
        <v>14.127248821866162</v>
      </c>
      <c r="J79" s="17">
        <f t="shared" si="8"/>
        <v>0.1978764186182092</v>
      </c>
      <c r="K79" s="17">
        <f t="shared" si="9"/>
        <v>0.205834672507934</v>
      </c>
      <c r="L79" s="16">
        <v>2.1349060240963853</v>
      </c>
      <c r="M79" s="17">
        <f t="shared" si="10"/>
        <v>6.6126071509708909E-2</v>
      </c>
      <c r="N79" s="17">
        <v>29.799699306464927</v>
      </c>
      <c r="O79" s="17">
        <f t="shared" si="11"/>
        <v>0.41739604426984839</v>
      </c>
      <c r="P79" s="17">
        <v>2.3492381111544378</v>
      </c>
      <c r="Q79" s="17">
        <f t="shared" si="12"/>
        <v>7.2764742606074725E-2</v>
      </c>
    </row>
    <row r="80" spans="1:17" x14ac:dyDescent="0.25">
      <c r="A80">
        <v>26</v>
      </c>
      <c r="B80" s="1">
        <v>40976</v>
      </c>
      <c r="C80">
        <v>1557</v>
      </c>
      <c r="D80" t="s">
        <v>5</v>
      </c>
      <c r="E80" s="2">
        <v>6</v>
      </c>
      <c r="F80">
        <v>22.5</v>
      </c>
      <c r="G80" s="16">
        <v>0.61209334846999308</v>
      </c>
      <c r="H80" s="17">
        <f t="shared" si="7"/>
        <v>8.5734201458816193E-3</v>
      </c>
      <c r="I80" s="16">
        <v>9.5052098695405558</v>
      </c>
      <c r="J80" s="17">
        <f t="shared" si="8"/>
        <v>0.13313681318389109</v>
      </c>
      <c r="K80" s="17">
        <f t="shared" si="9"/>
        <v>0.1417102333297727</v>
      </c>
      <c r="L80" s="16">
        <v>2.0294508176473487</v>
      </c>
      <c r="M80" s="17">
        <f t="shared" si="10"/>
        <v>6.2859727022404555E-2</v>
      </c>
      <c r="N80" s="17">
        <v>17.150863645869272</v>
      </c>
      <c r="O80" s="17">
        <f t="shared" si="11"/>
        <v>0.24022734484587002</v>
      </c>
      <c r="P80" s="17">
        <v>1.9924740298925856</v>
      </c>
      <c r="Q80" s="17">
        <f t="shared" si="12"/>
        <v>6.1714416791568638E-2</v>
      </c>
    </row>
    <row r="81" spans="1:17" x14ac:dyDescent="0.25">
      <c r="A81">
        <v>34</v>
      </c>
      <c r="B81" s="1">
        <v>40977</v>
      </c>
      <c r="C81">
        <v>1341</v>
      </c>
      <c r="D81" t="s">
        <v>5</v>
      </c>
      <c r="E81" s="2">
        <v>1</v>
      </c>
      <c r="F81">
        <v>23</v>
      </c>
      <c r="G81" s="16">
        <v>0.45851748070647907</v>
      </c>
      <c r="H81" s="17">
        <f t="shared" si="7"/>
        <v>6.4223259673610545E-3</v>
      </c>
      <c r="I81" s="16">
        <v>3.7075051916178978</v>
      </c>
      <c r="J81" s="17">
        <f t="shared" si="8"/>
        <v>5.192998711753824E-2</v>
      </c>
      <c r="K81" s="17">
        <f t="shared" si="9"/>
        <v>5.8352313084899292E-2</v>
      </c>
      <c r="L81" s="16">
        <v>1.5336737064933774</v>
      </c>
      <c r="M81" s="17">
        <f t="shared" si="10"/>
        <v>4.7503644677318463E-2</v>
      </c>
      <c r="N81" s="17">
        <v>12.078739212646587</v>
      </c>
      <c r="O81" s="17">
        <f t="shared" si="11"/>
        <v>0.1691835181045612</v>
      </c>
      <c r="P81" s="17">
        <v>1.5395083859426433</v>
      </c>
      <c r="Q81" s="17">
        <f t="shared" si="12"/>
        <v>4.7684366651093248E-2</v>
      </c>
    </row>
    <row r="82" spans="1:17" x14ac:dyDescent="0.25">
      <c r="A82">
        <v>6</v>
      </c>
      <c r="B82" s="1">
        <v>40977</v>
      </c>
      <c r="C82">
        <v>1351</v>
      </c>
      <c r="D82" t="s">
        <v>10</v>
      </c>
      <c r="E82" s="2">
        <v>2</v>
      </c>
      <c r="F82">
        <v>23</v>
      </c>
      <c r="G82" s="16" t="s">
        <v>52</v>
      </c>
      <c r="H82" s="17" t="e">
        <f t="shared" si="7"/>
        <v>#VALUE!</v>
      </c>
      <c r="I82" s="16" t="s">
        <v>52</v>
      </c>
      <c r="J82" s="17" t="e">
        <f t="shared" si="8"/>
        <v>#VALUE!</v>
      </c>
      <c r="K82" s="17" t="e">
        <f t="shared" si="9"/>
        <v>#VALUE!</v>
      </c>
      <c r="L82" s="16" t="s">
        <v>52</v>
      </c>
      <c r="M82" s="17" t="e">
        <f t="shared" si="10"/>
        <v>#VALUE!</v>
      </c>
      <c r="N82" s="17">
        <v>15.249433106575957</v>
      </c>
      <c r="O82" s="17">
        <f t="shared" si="11"/>
        <v>0.21359453968253958</v>
      </c>
      <c r="P82" s="17">
        <v>1.0945111473975175</v>
      </c>
      <c r="Q82" s="17">
        <f t="shared" si="12"/>
        <v>3.390112800473985E-2</v>
      </c>
    </row>
    <row r="83" spans="1:17" x14ac:dyDescent="0.25">
      <c r="A83">
        <v>29</v>
      </c>
      <c r="B83" s="1">
        <v>40977</v>
      </c>
      <c r="C83">
        <v>1404</v>
      </c>
      <c r="D83" t="s">
        <v>6</v>
      </c>
      <c r="E83" s="2">
        <v>3</v>
      </c>
      <c r="F83">
        <v>22.5</v>
      </c>
      <c r="G83" s="16">
        <v>0.57962675692434851</v>
      </c>
      <c r="H83" s="17">
        <f t="shared" si="7"/>
        <v>8.11866968874741E-3</v>
      </c>
      <c r="I83" s="16">
        <v>3.4001993575207865</v>
      </c>
      <c r="J83" s="17">
        <f t="shared" si="8"/>
        <v>4.7625640344973554E-2</v>
      </c>
      <c r="K83" s="17">
        <f t="shared" si="9"/>
        <v>5.5744310033720962E-2</v>
      </c>
      <c r="L83" s="16">
        <v>1.3930587132425492</v>
      </c>
      <c r="M83" s="17">
        <f t="shared" si="10"/>
        <v>4.3148269314612707E-2</v>
      </c>
      <c r="N83" s="17">
        <v>14.474673181330935</v>
      </c>
      <c r="O83" s="17">
        <f t="shared" si="11"/>
        <v>0.20274269434241163</v>
      </c>
      <c r="P83" s="17">
        <v>1.3510061875015065</v>
      </c>
      <c r="Q83" s="17">
        <f t="shared" si="12"/>
        <v>4.1845744382400268E-2</v>
      </c>
    </row>
    <row r="84" spans="1:17" x14ac:dyDescent="0.25">
      <c r="A84">
        <v>71</v>
      </c>
      <c r="B84" s="1">
        <v>40984</v>
      </c>
      <c r="C84">
        <v>1100</v>
      </c>
      <c r="D84" t="s">
        <v>5</v>
      </c>
      <c r="E84" s="2" t="s">
        <v>17</v>
      </c>
      <c r="F84">
        <v>23</v>
      </c>
      <c r="G84" s="16">
        <v>0.47146280864197498</v>
      </c>
      <c r="H84" s="17">
        <f t="shared" si="7"/>
        <v>6.6036475510617238E-3</v>
      </c>
      <c r="I84" s="16">
        <v>8.4249028219024478</v>
      </c>
      <c r="J84" s="17">
        <f t="shared" si="8"/>
        <v>0.11800525485359745</v>
      </c>
      <c r="K84" s="17">
        <f t="shared" si="9"/>
        <v>0.12460890240465917</v>
      </c>
      <c r="L84" s="16">
        <v>3.4548494794248836</v>
      </c>
      <c r="M84" s="17">
        <f t="shared" si="10"/>
        <v>0.10700968621250014</v>
      </c>
      <c r="N84" s="17">
        <v>25.281531531531535</v>
      </c>
      <c r="O84" s="17">
        <f t="shared" si="11"/>
        <v>0.35411133333333339</v>
      </c>
      <c r="P84" s="17">
        <v>3.7376191004176369</v>
      </c>
      <c r="Q84" s="17">
        <f t="shared" si="12"/>
        <v>0.1157681252105138</v>
      </c>
    </row>
    <row r="85" spans="1:17" x14ac:dyDescent="0.25">
      <c r="A85">
        <v>20</v>
      </c>
      <c r="B85" s="1">
        <v>40984</v>
      </c>
      <c r="C85">
        <v>1115</v>
      </c>
      <c r="D85" t="s">
        <v>6</v>
      </c>
      <c r="E85" s="2">
        <v>2</v>
      </c>
      <c r="F85">
        <v>21.5</v>
      </c>
      <c r="G85" s="16">
        <v>0.41934631811866402</v>
      </c>
      <c r="H85" s="17">
        <f t="shared" si="7"/>
        <v>5.8736664609190534E-3</v>
      </c>
      <c r="I85" s="16">
        <v>8.3484866553094843</v>
      </c>
      <c r="J85" s="17">
        <f t="shared" si="8"/>
        <v>0.11693491500465646</v>
      </c>
      <c r="K85" s="17">
        <f t="shared" si="9"/>
        <v>0.12280858146557551</v>
      </c>
      <c r="L85" s="16">
        <v>2.6903905483727146</v>
      </c>
      <c r="M85" s="17">
        <f t="shared" si="10"/>
        <v>8.3331517070424049E-2</v>
      </c>
      <c r="N85" s="17">
        <v>23.271012950216122</v>
      </c>
      <c r="O85" s="17">
        <f t="shared" si="11"/>
        <v>0.32595056251005111</v>
      </c>
      <c r="P85" s="17">
        <v>2.7444463202215688</v>
      </c>
      <c r="Q85" s="17">
        <f t="shared" si="12"/>
        <v>8.5005827693207928E-2</v>
      </c>
    </row>
    <row r="86" spans="1:17" x14ac:dyDescent="0.25">
      <c r="A86">
        <v>66</v>
      </c>
      <c r="B86" s="1">
        <v>40984</v>
      </c>
      <c r="C86">
        <v>1125</v>
      </c>
      <c r="D86" t="s">
        <v>6</v>
      </c>
      <c r="E86" s="2" t="s">
        <v>26</v>
      </c>
      <c r="F86">
        <v>22.5</v>
      </c>
      <c r="G86" s="16">
        <v>0.36097367880964581</v>
      </c>
      <c r="H86" s="17">
        <f t="shared" si="7"/>
        <v>5.0560572464566425E-3</v>
      </c>
      <c r="I86" s="16">
        <v>5.0847080189997209</v>
      </c>
      <c r="J86" s="17">
        <f t="shared" si="8"/>
        <v>7.1220081503883759E-2</v>
      </c>
      <c r="K86" s="17">
        <f t="shared" si="9"/>
        <v>7.6276138750340394E-2</v>
      </c>
      <c r="L86" s="16">
        <v>1.8317164644714024</v>
      </c>
      <c r="M86" s="17">
        <f t="shared" si="10"/>
        <v>5.6735150188361963E-2</v>
      </c>
      <c r="N86" s="17">
        <v>17.834837862461381</v>
      </c>
      <c r="O86" s="17">
        <f t="shared" si="11"/>
        <v>0.24980758018489502</v>
      </c>
      <c r="P86" s="17">
        <v>1.8725410139203236</v>
      </c>
      <c r="Q86" s="17">
        <f t="shared" si="12"/>
        <v>5.7999640074914982E-2</v>
      </c>
    </row>
    <row r="87" spans="1:17" x14ac:dyDescent="0.25">
      <c r="A87">
        <v>72</v>
      </c>
      <c r="B87" s="1">
        <v>40984</v>
      </c>
      <c r="C87">
        <v>1145</v>
      </c>
      <c r="D87" t="s">
        <v>10</v>
      </c>
      <c r="E87" s="2" t="s">
        <v>23</v>
      </c>
      <c r="F87">
        <v>23.5</v>
      </c>
      <c r="G87" s="16">
        <v>0.37013365928975772</v>
      </c>
      <c r="H87" s="17">
        <f t="shared" si="7"/>
        <v>5.1843585282470347E-3</v>
      </c>
      <c r="I87" s="16">
        <v>5.5468265544647029</v>
      </c>
      <c r="J87" s="17">
        <f t="shared" si="8"/>
        <v>7.7692846436951846E-2</v>
      </c>
      <c r="K87" s="17">
        <f t="shared" si="9"/>
        <v>8.2877204965198875E-2</v>
      </c>
      <c r="L87" s="16">
        <v>2.7512280684354038</v>
      </c>
      <c r="M87" s="17">
        <f t="shared" si="10"/>
        <v>8.5215883949683519E-2</v>
      </c>
      <c r="N87" s="17">
        <v>16.194858651755204</v>
      </c>
      <c r="O87" s="17">
        <f t="shared" si="11"/>
        <v>0.22683685057471267</v>
      </c>
      <c r="P87" s="17">
        <v>2.7694851609564988</v>
      </c>
      <c r="Q87" s="17">
        <f t="shared" si="12"/>
        <v>8.5781374791895307E-2</v>
      </c>
    </row>
    <row r="88" spans="1:17" x14ac:dyDescent="0.25">
      <c r="A88">
        <v>45</v>
      </c>
      <c r="B88" s="1">
        <v>40984</v>
      </c>
      <c r="C88">
        <v>1155</v>
      </c>
      <c r="D88" t="s">
        <v>5</v>
      </c>
      <c r="E88" s="2" t="s">
        <v>18</v>
      </c>
      <c r="F88">
        <v>23</v>
      </c>
      <c r="G88" s="16">
        <v>0.26796994845360816</v>
      </c>
      <c r="H88" s="17">
        <f t="shared" si="7"/>
        <v>3.7533800364041229E-3</v>
      </c>
      <c r="I88" s="16">
        <v>3.2830065543071161</v>
      </c>
      <c r="J88" s="17">
        <f t="shared" si="8"/>
        <v>4.5984153564344571E-2</v>
      </c>
      <c r="K88" s="17">
        <f t="shared" si="9"/>
        <v>4.9737533600748694E-2</v>
      </c>
      <c r="L88" s="16">
        <v>1.4387937931034476</v>
      </c>
      <c r="M88" s="17">
        <f t="shared" si="10"/>
        <v>4.4564856802422177E-2</v>
      </c>
      <c r="N88" s="17">
        <v>10.754981800685128</v>
      </c>
      <c r="O88" s="17">
        <f t="shared" si="11"/>
        <v>0.15064201868729241</v>
      </c>
      <c r="P88" s="17">
        <v>1.4718428914282939</v>
      </c>
      <c r="Q88" s="17">
        <f t="shared" si="12"/>
        <v>4.5588511714860391E-2</v>
      </c>
    </row>
    <row r="89" spans="1:17" x14ac:dyDescent="0.25">
      <c r="A89">
        <v>32</v>
      </c>
      <c r="B89" s="1">
        <v>40984</v>
      </c>
      <c r="C89">
        <v>1315</v>
      </c>
      <c r="D89" t="s">
        <v>6</v>
      </c>
      <c r="E89" s="2" t="s">
        <v>14</v>
      </c>
      <c r="F89">
        <v>21.5</v>
      </c>
      <c r="G89" s="16">
        <v>0.71289402328589846</v>
      </c>
      <c r="H89" s="17">
        <f t="shared" si="7"/>
        <v>9.9853069738390591E-3</v>
      </c>
      <c r="I89" s="16">
        <v>3.3885656279508978</v>
      </c>
      <c r="J89" s="17">
        <f t="shared" si="8"/>
        <v>4.7462689952332396E-2</v>
      </c>
      <c r="K89" s="17">
        <f t="shared" si="9"/>
        <v>5.7447996926171453E-2</v>
      </c>
      <c r="L89" s="16">
        <v>1.5637996550874589</v>
      </c>
      <c r="M89" s="17">
        <f t="shared" si="10"/>
        <v>4.8436758645120967E-2</v>
      </c>
      <c r="N89" s="17">
        <v>15.196152344278588</v>
      </c>
      <c r="O89" s="17">
        <f t="shared" si="11"/>
        <v>0.21284825096365376</v>
      </c>
      <c r="P89" s="17">
        <v>1.4921736678465154</v>
      </c>
      <c r="Q89" s="17">
        <f t="shared" si="12"/>
        <v>4.6218232348979753E-2</v>
      </c>
    </row>
    <row r="90" spans="1:17" x14ac:dyDescent="0.25">
      <c r="A90">
        <v>90</v>
      </c>
      <c r="B90" s="1">
        <v>40984</v>
      </c>
      <c r="C90">
        <v>1315</v>
      </c>
      <c r="D90" t="s">
        <v>42</v>
      </c>
      <c r="E90" s="2" t="s">
        <v>14</v>
      </c>
      <c r="F90">
        <v>10</v>
      </c>
      <c r="G90" s="16">
        <v>0.36750173934963426</v>
      </c>
      <c r="H90" s="17">
        <f t="shared" si="7"/>
        <v>5.1474939625833086E-3</v>
      </c>
      <c r="I90" s="16">
        <v>1.3023167694635154</v>
      </c>
      <c r="J90" s="17">
        <f t="shared" si="8"/>
        <v>1.8241186341180007E-2</v>
      </c>
      <c r="K90" s="17">
        <f t="shared" si="9"/>
        <v>2.3388680303763315E-2</v>
      </c>
      <c r="L90" s="16">
        <v>5.2758440105806788</v>
      </c>
      <c r="M90" s="17">
        <f t="shared" si="10"/>
        <v>0.16341273778802023</v>
      </c>
      <c r="N90" s="17">
        <v>8.2731438334886622</v>
      </c>
      <c r="O90" s="17">
        <f t="shared" si="11"/>
        <v>0.1158796091954023</v>
      </c>
      <c r="P90" s="17">
        <v>5.2539734634290562</v>
      </c>
      <c r="Q90" s="17">
        <f t="shared" si="12"/>
        <v>0.16273532466136198</v>
      </c>
    </row>
    <row r="91" spans="1:17" x14ac:dyDescent="0.25">
      <c r="A91">
        <v>87</v>
      </c>
      <c r="B91" s="1">
        <v>40984</v>
      </c>
      <c r="C91">
        <v>1319</v>
      </c>
      <c r="D91" t="s">
        <v>40</v>
      </c>
      <c r="E91" s="2" t="s">
        <v>14</v>
      </c>
      <c r="F91">
        <v>10</v>
      </c>
      <c r="G91" s="16">
        <v>0.55762665651180476</v>
      </c>
      <c r="H91" s="17">
        <f t="shared" si="7"/>
        <v>7.8105204422970259E-3</v>
      </c>
      <c r="I91" s="16">
        <v>16.673193514522325</v>
      </c>
      <c r="J91" s="17">
        <f t="shared" si="8"/>
        <v>0.23353675306373009</v>
      </c>
      <c r="K91" s="17">
        <f t="shared" si="9"/>
        <v>0.24134727350602711</v>
      </c>
      <c r="L91" s="16">
        <v>5.2227467836990602</v>
      </c>
      <c r="M91" s="17">
        <f t="shared" si="10"/>
        <v>0.1617681169091095</v>
      </c>
      <c r="N91" s="17">
        <v>24.466060888474679</v>
      </c>
      <c r="O91" s="17">
        <f t="shared" si="11"/>
        <v>0.34268926436781599</v>
      </c>
      <c r="P91" s="17">
        <v>5.312294785083342</v>
      </c>
      <c r="Q91" s="17">
        <f t="shared" si="12"/>
        <v>0.16454175540947152</v>
      </c>
    </row>
    <row r="92" spans="1:17" x14ac:dyDescent="0.25">
      <c r="A92">
        <v>78</v>
      </c>
      <c r="B92" s="1">
        <v>40984</v>
      </c>
      <c r="C92">
        <v>1320</v>
      </c>
      <c r="D92" t="s">
        <v>31</v>
      </c>
      <c r="E92" s="2" t="s">
        <v>14</v>
      </c>
      <c r="F92">
        <v>36</v>
      </c>
      <c r="G92" s="16">
        <v>0.3764582539273757</v>
      </c>
      <c r="H92" s="17">
        <f t="shared" si="7"/>
        <v>5.2729453544496513E-3</v>
      </c>
      <c r="I92" s="16">
        <v>21.666669166764326</v>
      </c>
      <c r="J92" s="17">
        <f t="shared" si="8"/>
        <v>0.30347896835150118</v>
      </c>
      <c r="K92" s="17">
        <f t="shared" si="9"/>
        <v>0.30875191370595084</v>
      </c>
      <c r="L92" s="16">
        <v>5.3888263452218217</v>
      </c>
      <c r="M92" s="17">
        <f t="shared" si="10"/>
        <v>0.16691222575399578</v>
      </c>
      <c r="N92" s="17">
        <v>32.737263125194154</v>
      </c>
      <c r="O92" s="17">
        <f t="shared" si="11"/>
        <v>0.45854167816091945</v>
      </c>
      <c r="P92" s="17">
        <v>5.6039013933547688</v>
      </c>
      <c r="Q92" s="17">
        <f t="shared" si="12"/>
        <v>0.17357390915001927</v>
      </c>
    </row>
    <row r="93" spans="1:17" x14ac:dyDescent="0.25">
      <c r="A93">
        <v>83</v>
      </c>
      <c r="B93" s="1">
        <v>40984</v>
      </c>
      <c r="C93">
        <v>1330</v>
      </c>
      <c r="D93" t="s">
        <v>35</v>
      </c>
      <c r="E93" s="2" t="s">
        <v>14</v>
      </c>
      <c r="F93">
        <v>36</v>
      </c>
      <c r="G93" s="16">
        <v>0.39304425727411935</v>
      </c>
      <c r="H93" s="17">
        <f t="shared" si="7"/>
        <v>5.505260859246552E-3</v>
      </c>
      <c r="I93" s="16">
        <v>15.453153540546847</v>
      </c>
      <c r="J93" s="17">
        <f t="shared" si="8"/>
        <v>0.21644799475944831</v>
      </c>
      <c r="K93" s="17">
        <f t="shared" si="9"/>
        <v>0.22195325561869486</v>
      </c>
      <c r="L93" s="16">
        <v>3.7751719070232448</v>
      </c>
      <c r="M93" s="17">
        <f t="shared" si="10"/>
        <v>0.11693127691225849</v>
      </c>
      <c r="N93" s="17">
        <v>25.980506368437403</v>
      </c>
      <c r="O93" s="17">
        <f t="shared" si="11"/>
        <v>0.36390167816091956</v>
      </c>
      <c r="P93" s="17">
        <v>3.7376191004176369</v>
      </c>
      <c r="Q93" s="17">
        <f t="shared" si="12"/>
        <v>0.1157681252105138</v>
      </c>
    </row>
    <row r="94" spans="1:17" x14ac:dyDescent="0.25">
      <c r="A94">
        <v>67</v>
      </c>
      <c r="B94" s="1">
        <v>40984</v>
      </c>
      <c r="C94">
        <v>1331</v>
      </c>
      <c r="D94" t="s">
        <v>13</v>
      </c>
      <c r="E94" s="2" t="s">
        <v>14</v>
      </c>
      <c r="F94">
        <v>22.5</v>
      </c>
      <c r="G94" s="16">
        <v>0.46949163244353159</v>
      </c>
      <c r="H94" s="17">
        <f t="shared" si="7"/>
        <v>6.5760378379794626E-3</v>
      </c>
      <c r="I94" s="16">
        <v>8.5657884436160288</v>
      </c>
      <c r="J94" s="17">
        <f t="shared" si="8"/>
        <v>0.11997860030896551</v>
      </c>
      <c r="K94" s="17">
        <f t="shared" si="9"/>
        <v>0.12655463814694498</v>
      </c>
      <c r="L94" s="16">
        <v>1.9574697374938068</v>
      </c>
      <c r="M94" s="17">
        <f t="shared" si="10"/>
        <v>6.0630202162829598E-2</v>
      </c>
      <c r="N94" s="17">
        <v>19.228621728672721</v>
      </c>
      <c r="O94" s="17">
        <f t="shared" si="11"/>
        <v>0.26932992053943472</v>
      </c>
      <c r="P94" s="17">
        <v>2.1403030874398756</v>
      </c>
      <c r="Q94" s="17">
        <f t="shared" si="12"/>
        <v>6.6293238866288504E-2</v>
      </c>
    </row>
    <row r="95" spans="1:17" x14ac:dyDescent="0.25">
      <c r="A95">
        <v>31</v>
      </c>
      <c r="B95" s="1">
        <v>40984</v>
      </c>
      <c r="C95">
        <v>1338</v>
      </c>
      <c r="D95" t="s">
        <v>5</v>
      </c>
      <c r="E95" s="2" t="s">
        <v>14</v>
      </c>
      <c r="F95">
        <v>23</v>
      </c>
      <c r="G95" s="16">
        <v>0.55894263990896831</v>
      </c>
      <c r="H95" s="17">
        <f t="shared" si="7"/>
        <v>7.8289530532657439E-3</v>
      </c>
      <c r="I95" s="16">
        <v>6.408737249716661</v>
      </c>
      <c r="J95" s="17">
        <f t="shared" si="8"/>
        <v>8.9765388210351349E-2</v>
      </c>
      <c r="K95" s="17">
        <f t="shared" si="9"/>
        <v>9.7594341263617088E-2</v>
      </c>
      <c r="L95" s="16">
        <v>2.9362670807453393</v>
      </c>
      <c r="M95" s="17">
        <f t="shared" si="10"/>
        <v>9.094723831469434E-2</v>
      </c>
      <c r="N95" s="17">
        <v>18.548839707383895</v>
      </c>
      <c r="O95" s="17">
        <f t="shared" si="11"/>
        <v>0.25980840410620815</v>
      </c>
      <c r="P95" s="17">
        <v>3.0022075939599984</v>
      </c>
      <c r="Q95" s="17">
        <f t="shared" si="12"/>
        <v>9.2989664090351143E-2</v>
      </c>
    </row>
    <row r="96" spans="1:17" x14ac:dyDescent="0.25">
      <c r="A96">
        <v>33</v>
      </c>
      <c r="B96" s="1">
        <v>40989</v>
      </c>
      <c r="C96">
        <v>2128</v>
      </c>
      <c r="D96" t="s">
        <v>5</v>
      </c>
      <c r="E96" s="2">
        <v>1</v>
      </c>
      <c r="F96">
        <v>22.5</v>
      </c>
      <c r="G96" s="16">
        <v>1.4587728825843846</v>
      </c>
      <c r="H96" s="17">
        <f t="shared" si="7"/>
        <v>2.0432623309952352E-2</v>
      </c>
      <c r="I96" s="16">
        <v>2.9608865181268889</v>
      </c>
      <c r="J96" s="17">
        <f t="shared" si="8"/>
        <v>4.1472308411178258E-2</v>
      </c>
      <c r="K96" s="17">
        <f t="shared" si="9"/>
        <v>6.190493172113061E-2</v>
      </c>
      <c r="L96" s="16">
        <v>1.3426671591804562</v>
      </c>
      <c r="M96" s="17">
        <f t="shared" si="10"/>
        <v>4.1587453302204994E-2</v>
      </c>
      <c r="N96" s="17">
        <v>16.94592333618635</v>
      </c>
      <c r="O96" s="17">
        <f t="shared" si="11"/>
        <v>0.23735680331142806</v>
      </c>
      <c r="P96" s="17">
        <v>1.3518785078808455</v>
      </c>
      <c r="Q96" s="17">
        <f t="shared" si="12"/>
        <v>4.187276342639213E-2</v>
      </c>
    </row>
    <row r="97" spans="1:17" x14ac:dyDescent="0.25">
      <c r="G97" s="17"/>
      <c r="H97" s="17" t="s">
        <v>154</v>
      </c>
      <c r="I97" s="17"/>
      <c r="J97" s="17" t="s">
        <v>155</v>
      </c>
      <c r="K97" s="17" t="s">
        <v>163</v>
      </c>
      <c r="L97" s="17"/>
      <c r="M97" s="17" t="s">
        <v>156</v>
      </c>
      <c r="N97" s="17"/>
      <c r="O97" s="17" t="s">
        <v>157</v>
      </c>
      <c r="P97" s="17"/>
      <c r="Q97" s="17" t="s">
        <v>158</v>
      </c>
    </row>
    <row r="98" spans="1:17" x14ac:dyDescent="0.25">
      <c r="A98" t="s">
        <v>142</v>
      </c>
      <c r="G98" s="17" t="s">
        <v>142</v>
      </c>
      <c r="H98" s="17">
        <f t="array" ref="H98">MIN(IF(NOT(ISERROR(H7:H96)),H7:H96))</f>
        <v>0</v>
      </c>
      <c r="I98" s="17"/>
      <c r="J98" s="17">
        <f>MIN(IF(NOT(ISERROR(J7:J96)),J7:J96))</f>
        <v>0</v>
      </c>
      <c r="K98" s="17">
        <f>MIN(IF(NOT(ISERROR(K7:K96)),K7:K96))</f>
        <v>0</v>
      </c>
      <c r="L98" s="17"/>
      <c r="M98" s="17">
        <f>MIN(IF(NOT(ISERROR(M7:M96)),M7:M96))</f>
        <v>0</v>
      </c>
      <c r="N98" s="17"/>
      <c r="O98" s="17">
        <f>MIN(IF(NOT(ISERROR(O7:O96)),O7:O96))</f>
        <v>0</v>
      </c>
      <c r="P98" s="17"/>
      <c r="Q98" s="17">
        <f>MIN(IF(NOT(ISERROR(Q7:Q96)),Q7:Q96))</f>
        <v>0</v>
      </c>
    </row>
    <row r="99" spans="1:17" x14ac:dyDescent="0.25">
      <c r="A99" t="s">
        <v>143</v>
      </c>
      <c r="G99" s="17" t="s">
        <v>143</v>
      </c>
      <c r="H99" s="17">
        <f t="array" ref="H99">MAX(IF(NOT(ISERROR(H7:H96)),H7:H96))</f>
        <v>0.11577255282841864</v>
      </c>
      <c r="I99" s="17"/>
      <c r="J99" s="17">
        <f t="array" ref="J99">MAX(IF(NOT(ISERROR(J7:J96)),J7:J96))</f>
        <v>0.48001808095795417</v>
      </c>
      <c r="K99" s="17">
        <f t="array" ref="K99">MAX(IF(NOT(ISERROR(K7:K96)),K7:K96))</f>
        <v>0.52773644734482383</v>
      </c>
      <c r="L99" s="17"/>
      <c r="M99" s="17">
        <f t="array" ref="M99">MAX(IF(NOT(ISERROR(M7:M96)),M7:M96))</f>
        <v>0.22207690857206899</v>
      </c>
      <c r="N99" s="17"/>
      <c r="O99" s="17">
        <f t="array" ref="O99">MAX(IF(NOT(ISERROR(O7:O96)),O7:O96))</f>
        <v>0.88830417300748454</v>
      </c>
      <c r="P99" s="17"/>
      <c r="Q99" s="17">
        <f t="array" ref="Q99">MAX(IF(NOT(ISERROR(Q7:Q96)),Q7:Q96))</f>
        <v>0.22957326234141523</v>
      </c>
    </row>
    <row r="100" spans="1:17" x14ac:dyDescent="0.25">
      <c r="A100" t="s">
        <v>144</v>
      </c>
      <c r="G100" s="17" t="s">
        <v>144</v>
      </c>
      <c r="H100" s="17">
        <f t="array" ref="H100">MEDIAN(IF(NOT(ISERROR(H7:H96)),H7:H96))</f>
        <v>8.1321810968728002E-3</v>
      </c>
      <c r="I100" s="17"/>
      <c r="J100" s="17">
        <f t="array" ref="J100">MEDIAN(IF(NOT(ISERROR(J7:J96)),J7:J96))</f>
        <v>5.9974565066364297E-2</v>
      </c>
      <c r="K100" s="17">
        <f t="array" ref="K100">MEDIAN(IF(NOT(ISERROR(K7:K96)),K7:K96))</f>
        <v>7.4420466780365319E-2</v>
      </c>
      <c r="L100" s="17"/>
      <c r="M100" s="17">
        <f t="array" ref="M100">MEDIAN(IF(NOT(ISERROR(M7:M96)),M7:M96))</f>
        <v>6.2260722553599539E-2</v>
      </c>
      <c r="N100" s="17"/>
      <c r="O100" s="17">
        <f t="array" ref="O100">MEDIAN(IF(NOT(ISERROR(O7:O96)),O7:O96))</f>
        <v>0.23580543709348478</v>
      </c>
      <c r="P100" s="17"/>
      <c r="Q100" s="17">
        <f t="array" ref="Q100">MEDIAN(IF(NOT(ISERROR(Q7:Q96)),Q7:Q96))</f>
        <v>6.4451042669198461E-2</v>
      </c>
    </row>
    <row r="101" spans="1:17" x14ac:dyDescent="0.25">
      <c r="A101" t="s">
        <v>145</v>
      </c>
      <c r="G101" s="17" t="s">
        <v>145</v>
      </c>
      <c r="H101" s="17">
        <f t="array" ref="H101">AVERAGE(IF(NOT(ISERROR(H7:H96)),H7:H96))</f>
        <v>1.2323256156394572E-2</v>
      </c>
      <c r="I101" s="17"/>
      <c r="J101" s="17">
        <f t="array" ref="J101">AVERAGE(IF(NOT(ISERROR(J7:J96)),J7:J96))</f>
        <v>8.9705192566152572E-2</v>
      </c>
      <c r="K101" s="17">
        <f t="array" ref="K101">AVERAGE(IF(NOT(ISERROR(K7:K96)),K7:K96))</f>
        <v>0.10202844872254715</v>
      </c>
      <c r="L101" s="17"/>
      <c r="M101" s="17">
        <f t="array" ref="M101">AVERAGE(IF(NOT(ISERROR(M7:M96)),M7:M96))</f>
        <v>7.1887984431590529E-2</v>
      </c>
      <c r="N101" s="17"/>
      <c r="O101" s="17">
        <f t="array" ref="O101">AVERAGE(IF(NOT(ISERROR(O7:O96)),O7:O96))</f>
        <v>0.27241840329268718</v>
      </c>
      <c r="P101" s="17"/>
      <c r="Q101" s="17">
        <f t="array" ref="Q101">AVERAGE(IF(NOT(ISERROR(Q7:Q96)),Q7:Q96))</f>
        <v>7.3280701989877448E-2</v>
      </c>
    </row>
  </sheetData>
  <sortState ref="A3:P92">
    <sortCondition ref="B3:B92"/>
    <sortCondition ref="C3:C9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H5" sqref="H5"/>
    </sheetView>
  </sheetViews>
  <sheetFormatPr defaultRowHeight="15" x14ac:dyDescent="0.25"/>
  <sheetData>
    <row r="1" spans="1:18" x14ac:dyDescent="0.25">
      <c r="A1" t="s">
        <v>160</v>
      </c>
      <c r="B1" s="1" t="s">
        <v>149</v>
      </c>
      <c r="C1" t="s">
        <v>164</v>
      </c>
      <c r="D1" t="s">
        <v>161</v>
      </c>
      <c r="E1" t="s">
        <v>151</v>
      </c>
      <c r="I1" s="1"/>
    </row>
    <row r="2" spans="1:18" x14ac:dyDescent="0.25">
      <c r="A2" t="s">
        <v>148</v>
      </c>
      <c r="B2" s="1" t="s">
        <v>150</v>
      </c>
      <c r="D2" t="s">
        <v>152</v>
      </c>
    </row>
    <row r="3" spans="1:18" x14ac:dyDescent="0.25">
      <c r="A3" t="s">
        <v>147</v>
      </c>
      <c r="B3" s="1"/>
      <c r="G3" s="15" t="s">
        <v>153</v>
      </c>
      <c r="H3" s="15">
        <v>14.00672</v>
      </c>
      <c r="I3" s="15"/>
      <c r="J3" s="15">
        <v>14.00672</v>
      </c>
      <c r="K3" s="15"/>
      <c r="L3" s="15"/>
      <c r="M3" s="15">
        <v>30.973762199999999</v>
      </c>
      <c r="N3" s="15"/>
      <c r="O3" s="15">
        <v>14.00672</v>
      </c>
      <c r="P3" s="15"/>
      <c r="Q3" s="15">
        <v>30.973762199999999</v>
      </c>
      <c r="R3" t="s">
        <v>159</v>
      </c>
    </row>
    <row r="4" spans="1:18" x14ac:dyDescent="0.25">
      <c r="B4" s="1"/>
      <c r="G4" s="3" t="s">
        <v>43</v>
      </c>
      <c r="H4" t="s">
        <v>43</v>
      </c>
      <c r="I4" s="3" t="s">
        <v>44</v>
      </c>
      <c r="J4" t="s">
        <v>44</v>
      </c>
      <c r="K4" s="9" t="s">
        <v>162</v>
      </c>
      <c r="L4" s="3" t="s">
        <v>45</v>
      </c>
      <c r="M4" s="4" t="s">
        <v>45</v>
      </c>
      <c r="N4" s="3" t="s">
        <v>46</v>
      </c>
      <c r="O4" s="3" t="s">
        <v>46</v>
      </c>
      <c r="P4" s="3" t="s">
        <v>47</v>
      </c>
      <c r="Q4" s="14" t="s">
        <v>47</v>
      </c>
    </row>
    <row r="5" spans="1:18" x14ac:dyDescent="0.25">
      <c r="B5" s="1"/>
      <c r="G5" s="7" t="s">
        <v>49</v>
      </c>
      <c r="H5" t="s">
        <v>146</v>
      </c>
      <c r="I5" s="7" t="s">
        <v>49</v>
      </c>
      <c r="J5" t="s">
        <v>146</v>
      </c>
      <c r="K5" s="9" t="s">
        <v>146</v>
      </c>
      <c r="L5" s="7" t="s">
        <v>49</v>
      </c>
      <c r="M5" s="12" t="s">
        <v>146</v>
      </c>
      <c r="N5" s="7" t="s">
        <v>49</v>
      </c>
      <c r="O5" s="13" t="s">
        <v>146</v>
      </c>
      <c r="P5" s="7" t="s">
        <v>49</v>
      </c>
      <c r="Q5" s="14" t="s">
        <v>146</v>
      </c>
    </row>
    <row r="6" spans="1:18" x14ac:dyDescent="0.25">
      <c r="A6" t="s">
        <v>0</v>
      </c>
      <c r="B6" s="1" t="s">
        <v>170</v>
      </c>
      <c r="C6" t="s">
        <v>171</v>
      </c>
      <c r="D6" t="s">
        <v>173</v>
      </c>
      <c r="E6" s="2" t="s">
        <v>4</v>
      </c>
      <c r="F6" t="s">
        <v>141</v>
      </c>
      <c r="G6" t="str">
        <f>CONCATENATE(G4,G5)</f>
        <v>NH4uM</v>
      </c>
      <c r="H6" t="str">
        <f t="shared" ref="H6:Q6" si="0">CONCATENATE(H4,H5)</f>
        <v>NH4mg/L</v>
      </c>
      <c r="I6" t="str">
        <f t="shared" si="0"/>
        <v>NO3uM</v>
      </c>
      <c r="J6" t="str">
        <f t="shared" si="0"/>
        <v>NO3mg/L</v>
      </c>
      <c r="K6" t="str">
        <f t="shared" si="0"/>
        <v>NO3+NH4mg/L</v>
      </c>
      <c r="L6" t="str">
        <f t="shared" si="0"/>
        <v>PO4uM</v>
      </c>
      <c r="M6" t="str">
        <f t="shared" si="0"/>
        <v>PO4mg/L</v>
      </c>
      <c r="N6" t="str">
        <f t="shared" si="0"/>
        <v>TDNuM</v>
      </c>
      <c r="O6" t="str">
        <f t="shared" si="0"/>
        <v>TDNmg/L</v>
      </c>
      <c r="P6" t="str">
        <f t="shared" si="0"/>
        <v>TDPuM</v>
      </c>
      <c r="Q6" t="str">
        <f t="shared" si="0"/>
        <v>TDPmg/L</v>
      </c>
    </row>
    <row r="7" spans="1:18" x14ac:dyDescent="0.25">
      <c r="A7" t="e">
        <f>#REF!</f>
        <v>#REF!</v>
      </c>
      <c r="B7" s="1">
        <v>40921</v>
      </c>
      <c r="C7">
        <v>1303</v>
      </c>
      <c r="D7" t="s">
        <v>6</v>
      </c>
      <c r="E7" s="2">
        <v>1</v>
      </c>
      <c r="F7">
        <v>20</v>
      </c>
      <c r="G7" s="16">
        <v>0.44714841986455972</v>
      </c>
      <c r="H7" s="17">
        <f>G7*10^-6*$H$3*1000</f>
        <v>6.263082715485326E-3</v>
      </c>
      <c r="I7" s="16">
        <v>8.3443826569678414</v>
      </c>
      <c r="J7" s="17">
        <f>I7*10^-6*$J$3*1000</f>
        <v>0.11687743144900459</v>
      </c>
      <c r="K7" s="17">
        <f>J7+H7</f>
        <v>0.12314051416448991</v>
      </c>
      <c r="L7" s="16">
        <v>1.7432753521126765</v>
      </c>
      <c r="M7" s="17">
        <f>L7*10^-6*$M$3*1000</f>
        <v>5.3995796205459308E-2</v>
      </c>
      <c r="N7" s="17">
        <v>43.961291382111703</v>
      </c>
      <c r="O7" s="17">
        <f>N7*10^-6*$O$3*1000</f>
        <v>0.61575349922765155</v>
      </c>
      <c r="P7" s="17">
        <v>1.593654099152215</v>
      </c>
      <c r="Q7" s="17">
        <f>P7*10^-6*$Q$3*1000</f>
        <v>4.9361463096195921E-2</v>
      </c>
    </row>
    <row r="8" spans="1:18" x14ac:dyDescent="0.25">
      <c r="A8">
        <v>17</v>
      </c>
      <c r="B8" s="1">
        <v>40921</v>
      </c>
      <c r="C8">
        <v>1433</v>
      </c>
      <c r="D8" t="s">
        <v>10</v>
      </c>
      <c r="E8" s="2">
        <v>3</v>
      </c>
      <c r="F8">
        <v>20</v>
      </c>
      <c r="G8" s="16">
        <v>0.94592276464542591</v>
      </c>
      <c r="H8" s="17">
        <f t="shared" ref="H8:H71" si="1">G8*10^-6*$H$3*1000</f>
        <v>1.324927530601438E-2</v>
      </c>
      <c r="I8" s="16">
        <v>11.176336174242426</v>
      </c>
      <c r="J8" s="17">
        <f t="shared" ref="J8:J71" si="2">I8*10^-6*$J$3*1000</f>
        <v>0.15654381141848486</v>
      </c>
      <c r="K8" s="17">
        <f t="shared" ref="K8:K71" si="3">J8+H8</f>
        <v>0.16979308672449925</v>
      </c>
      <c r="L8" s="16">
        <v>2.1051743055555558</v>
      </c>
      <c r="M8" s="17">
        <f t="shared" ref="M8:M71" si="4">L8*10^-6*$M$3*1000</f>
        <v>6.5205168329827923E-2</v>
      </c>
      <c r="N8" s="17">
        <v>45.702843554738521</v>
      </c>
      <c r="O8" s="17">
        <f t="shared" ref="O8:O71" si="5">N8*10^-6*$O$3*1000</f>
        <v>0.64014693287502711</v>
      </c>
      <c r="P8" s="17">
        <v>2.0653691172709565</v>
      </c>
      <c r="Q8" s="17">
        <f t="shared" ref="Q8:Q71" si="6">P8*10^-6*$Q$3*1000</f>
        <v>6.3972251893574514E-2</v>
      </c>
    </row>
    <row r="9" spans="1:18" x14ac:dyDescent="0.25">
      <c r="A9">
        <v>16</v>
      </c>
      <c r="B9" s="1">
        <v>40926</v>
      </c>
      <c r="C9">
        <v>1418</v>
      </c>
      <c r="D9" t="s">
        <v>12</v>
      </c>
      <c r="E9" s="2">
        <v>3</v>
      </c>
      <c r="F9">
        <v>23</v>
      </c>
      <c r="G9" s="16">
        <v>1.357329274558158</v>
      </c>
      <c r="H9" s="17">
        <f t="shared" si="1"/>
        <v>1.9011731096539239E-2</v>
      </c>
      <c r="I9" s="16">
        <v>7.6039929831215645</v>
      </c>
      <c r="J9" s="17">
        <f t="shared" si="2"/>
        <v>0.10650700059654847</v>
      </c>
      <c r="K9" s="17">
        <f t="shared" si="3"/>
        <v>0.12551873169308769</v>
      </c>
      <c r="L9" s="16">
        <v>1.7704006956521743</v>
      </c>
      <c r="M9" s="17">
        <f t="shared" si="4"/>
        <v>5.4835970145845021E-2</v>
      </c>
      <c r="N9" s="17">
        <v>27.06791526446451</v>
      </c>
      <c r="O9" s="17">
        <f t="shared" si="5"/>
        <v>0.37913271009308031</v>
      </c>
      <c r="P9" s="17">
        <v>2.0992846579135205</v>
      </c>
      <c r="Q9" s="17">
        <f t="shared" si="6"/>
        <v>6.5022743784321727E-2</v>
      </c>
    </row>
    <row r="10" spans="1:18" x14ac:dyDescent="0.25">
      <c r="A10">
        <v>61</v>
      </c>
      <c r="B10" s="1">
        <v>40926</v>
      </c>
      <c r="C10">
        <v>1428</v>
      </c>
      <c r="D10" t="s">
        <v>5</v>
      </c>
      <c r="E10" s="2" t="s">
        <v>23</v>
      </c>
      <c r="F10">
        <v>23</v>
      </c>
      <c r="G10" s="16">
        <v>0.37804999999999983</v>
      </c>
      <c r="H10" s="17">
        <f t="shared" si="1"/>
        <v>5.2952404959999977E-3</v>
      </c>
      <c r="I10" s="16">
        <v>2.8159775343483107</v>
      </c>
      <c r="J10" s="17">
        <f t="shared" si="2"/>
        <v>3.9442608849907163E-2</v>
      </c>
      <c r="K10" s="17">
        <f t="shared" si="3"/>
        <v>4.473784934590716E-2</v>
      </c>
      <c r="L10" s="16">
        <v>2.5031411473788316</v>
      </c>
      <c r="M10" s="17">
        <f t="shared" si="4"/>
        <v>7.7531698651947076E-2</v>
      </c>
      <c r="N10" s="17">
        <v>13.42276657593025</v>
      </c>
      <c r="O10" s="17">
        <f t="shared" si="5"/>
        <v>0.18800893305441374</v>
      </c>
      <c r="P10" s="17">
        <v>2.6120647056426667</v>
      </c>
      <c r="Q10" s="17">
        <f t="shared" si="6"/>
        <v>8.0905471043588958E-2</v>
      </c>
    </row>
    <row r="11" spans="1:18" x14ac:dyDescent="0.25">
      <c r="A11">
        <v>3</v>
      </c>
      <c r="B11" s="1">
        <v>40926</v>
      </c>
      <c r="C11">
        <v>1510</v>
      </c>
      <c r="D11" t="s">
        <v>8</v>
      </c>
      <c r="E11" s="2">
        <v>9</v>
      </c>
      <c r="F11">
        <v>24</v>
      </c>
      <c r="G11" s="16" t="s">
        <v>52</v>
      </c>
      <c r="H11" s="17" t="e">
        <f t="shared" si="1"/>
        <v>#VALUE!</v>
      </c>
      <c r="I11" s="16" t="s">
        <v>52</v>
      </c>
      <c r="J11" s="17" t="e">
        <f t="shared" si="2"/>
        <v>#VALUE!</v>
      </c>
      <c r="K11" s="17" t="e">
        <f t="shared" si="3"/>
        <v>#VALUE!</v>
      </c>
      <c r="L11" s="16" t="s">
        <v>52</v>
      </c>
      <c r="M11" s="17" t="e">
        <f t="shared" si="4"/>
        <v>#VALUE!</v>
      </c>
      <c r="N11" s="17">
        <v>18.529424584343911</v>
      </c>
      <c r="O11" s="17">
        <f t="shared" si="5"/>
        <v>0.25953646191402152</v>
      </c>
      <c r="P11" s="17">
        <v>2.1492289138624741</v>
      </c>
      <c r="Q11" s="17">
        <f t="shared" si="6"/>
        <v>6.6569705291340542E-2</v>
      </c>
    </row>
    <row r="12" spans="1:18" x14ac:dyDescent="0.25">
      <c r="A12">
        <v>77</v>
      </c>
      <c r="B12" s="1">
        <v>40945</v>
      </c>
      <c r="C12">
        <v>1536</v>
      </c>
      <c r="D12" t="s">
        <v>30</v>
      </c>
      <c r="E12" s="2" t="s">
        <v>14</v>
      </c>
      <c r="F12">
        <v>23</v>
      </c>
      <c r="G12" s="16">
        <v>0.52636001031991675</v>
      </c>
      <c r="H12" s="17">
        <f t="shared" si="1"/>
        <v>7.3725772837481846E-3</v>
      </c>
      <c r="I12" s="16">
        <v>2.1222992495309567</v>
      </c>
      <c r="J12" s="17">
        <f t="shared" si="2"/>
        <v>2.9726451344390243E-2</v>
      </c>
      <c r="K12" s="17">
        <f t="shared" si="3"/>
        <v>3.7099028628138429E-2</v>
      </c>
      <c r="L12" s="16">
        <v>0.64051807348559964</v>
      </c>
      <c r="M12" s="17">
        <f t="shared" si="4"/>
        <v>1.9839254492945088E-2</v>
      </c>
      <c r="N12" s="17">
        <v>14.447421559490525</v>
      </c>
      <c r="O12" s="17">
        <f t="shared" si="5"/>
        <v>0.2023609885057471</v>
      </c>
      <c r="P12" s="17">
        <v>0.59526628968473949</v>
      </c>
      <c r="Q12" s="17">
        <f t="shared" si="6"/>
        <v>1.8437636502371433E-2</v>
      </c>
    </row>
    <row r="13" spans="1:18" x14ac:dyDescent="0.25">
      <c r="A13">
        <v>59</v>
      </c>
      <c r="B13" s="1">
        <v>40953</v>
      </c>
      <c r="C13">
        <v>915</v>
      </c>
      <c r="D13" t="s">
        <v>5</v>
      </c>
      <c r="E13" s="2" t="s">
        <v>14</v>
      </c>
      <c r="F13">
        <v>23</v>
      </c>
      <c r="G13" s="16">
        <v>0.5085294989775051</v>
      </c>
      <c r="H13" s="17">
        <f t="shared" si="1"/>
        <v>7.1228303039181998E-3</v>
      </c>
      <c r="I13" s="16">
        <v>1.8878277396625254</v>
      </c>
      <c r="J13" s="17">
        <f t="shared" si="2"/>
        <v>2.6442274557685889E-2</v>
      </c>
      <c r="K13" s="17">
        <f t="shared" si="3"/>
        <v>3.3565104861604092E-2</v>
      </c>
      <c r="L13" s="16">
        <v>1.732353633217993</v>
      </c>
      <c r="M13" s="17">
        <f t="shared" si="4"/>
        <v>5.3657509481600127E-2</v>
      </c>
      <c r="N13" s="17">
        <v>12.145201419437582</v>
      </c>
      <c r="O13" s="17">
        <f t="shared" si="5"/>
        <v>0.17011443562566475</v>
      </c>
      <c r="P13" s="17">
        <v>1.8299754991901014</v>
      </c>
      <c r="Q13" s="17">
        <f t="shared" si="6"/>
        <v>5.668122594374049E-2</v>
      </c>
    </row>
    <row r="14" spans="1:18" x14ac:dyDescent="0.25">
      <c r="A14">
        <v>37</v>
      </c>
      <c r="B14" s="1">
        <v>40953</v>
      </c>
      <c r="C14">
        <v>921</v>
      </c>
      <c r="D14" t="s">
        <v>13</v>
      </c>
      <c r="E14" s="2" t="s">
        <v>14</v>
      </c>
      <c r="F14">
        <v>23</v>
      </c>
      <c r="G14" s="16">
        <v>2.2520154045643128</v>
      </c>
      <c r="H14" s="17">
        <f t="shared" si="1"/>
        <v>3.1543349207419052E-2</v>
      </c>
      <c r="I14" s="16">
        <v>10.067368867924531</v>
      </c>
      <c r="J14" s="17">
        <f t="shared" si="2"/>
        <v>0.14101081686973588</v>
      </c>
      <c r="K14" s="17">
        <f t="shared" si="3"/>
        <v>0.17255416607715493</v>
      </c>
      <c r="L14" s="16">
        <v>4.047852212389377</v>
      </c>
      <c r="M14" s="17">
        <f t="shared" si="4"/>
        <v>0.12537721184729245</v>
      </c>
      <c r="N14" s="17">
        <v>25.826927979882893</v>
      </c>
      <c r="O14" s="17">
        <f t="shared" si="5"/>
        <v>0.36175054867438527</v>
      </c>
      <c r="P14" s="17">
        <v>4.1301318005187353</v>
      </c>
      <c r="Q14" s="17">
        <f t="shared" si="6"/>
        <v>0.12792572024392512</v>
      </c>
    </row>
    <row r="15" spans="1:18" x14ac:dyDescent="0.25">
      <c r="A15">
        <v>44</v>
      </c>
      <c r="B15" s="1">
        <v>40953</v>
      </c>
      <c r="C15">
        <v>928</v>
      </c>
      <c r="D15" t="s">
        <v>10</v>
      </c>
      <c r="E15" s="2" t="s">
        <v>14</v>
      </c>
      <c r="F15">
        <v>23</v>
      </c>
      <c r="G15" s="16">
        <v>0.5625120969822025</v>
      </c>
      <c r="H15" s="17">
        <f t="shared" si="1"/>
        <v>7.8789494390425555E-3</v>
      </c>
      <c r="I15" s="16">
        <v>2.5153242736644796</v>
      </c>
      <c r="J15" s="17">
        <f t="shared" si="2"/>
        <v>3.5231442810421738E-2</v>
      </c>
      <c r="K15" s="17">
        <f t="shared" si="3"/>
        <v>4.3110392249464294E-2</v>
      </c>
      <c r="L15" s="16">
        <v>1.294681802511696</v>
      </c>
      <c r="M15" s="17">
        <f t="shared" si="4"/>
        <v>4.0101166275664631E-2</v>
      </c>
      <c r="N15" s="17">
        <v>11.799909665763334</v>
      </c>
      <c r="O15" s="17">
        <f t="shared" si="5"/>
        <v>0.16527803071364058</v>
      </c>
      <c r="P15" s="17">
        <v>1.3425510401332312</v>
      </c>
      <c r="Q15" s="17">
        <f t="shared" si="6"/>
        <v>4.158385665844936E-2</v>
      </c>
    </row>
    <row r="16" spans="1:18" x14ac:dyDescent="0.25">
      <c r="A16">
        <v>2</v>
      </c>
      <c r="B16" s="1">
        <v>40953</v>
      </c>
      <c r="C16">
        <v>939</v>
      </c>
      <c r="D16" t="s">
        <v>6</v>
      </c>
      <c r="E16" s="2" t="s">
        <v>7</v>
      </c>
      <c r="F16">
        <v>22.5</v>
      </c>
      <c r="G16" s="16" t="s">
        <v>52</v>
      </c>
      <c r="H16" s="17" t="e">
        <f t="shared" si="1"/>
        <v>#VALUE!</v>
      </c>
      <c r="I16" s="16" t="s">
        <v>52</v>
      </c>
      <c r="J16" s="17" t="e">
        <f t="shared" si="2"/>
        <v>#VALUE!</v>
      </c>
      <c r="K16" s="17" t="e">
        <f t="shared" si="3"/>
        <v>#VALUE!</v>
      </c>
      <c r="L16" s="16" t="s">
        <v>52</v>
      </c>
      <c r="M16" s="17" t="e">
        <f t="shared" si="4"/>
        <v>#VALUE!</v>
      </c>
      <c r="N16" s="17">
        <v>30.839720435295821</v>
      </c>
      <c r="O16" s="17">
        <f t="shared" si="5"/>
        <v>0.43196332901546663</v>
      </c>
      <c r="P16" s="17">
        <v>0.75839229874385006</v>
      </c>
      <c r="Q16" s="17">
        <f t="shared" si="6"/>
        <v>2.3490262715603373E-2</v>
      </c>
    </row>
    <row r="17" spans="1:17" x14ac:dyDescent="0.25">
      <c r="A17">
        <v>13</v>
      </c>
      <c r="B17" s="1">
        <v>40953</v>
      </c>
      <c r="C17">
        <v>939</v>
      </c>
      <c r="D17" t="s">
        <v>6</v>
      </c>
      <c r="E17" s="2" t="s">
        <v>9</v>
      </c>
      <c r="F17">
        <v>23</v>
      </c>
      <c r="G17" s="16">
        <v>0.87491563976175779</v>
      </c>
      <c r="H17" s="17">
        <f t="shared" si="1"/>
        <v>1.2254698389763808E-2</v>
      </c>
      <c r="I17" s="16">
        <v>2.6137956968773803</v>
      </c>
      <c r="J17" s="17">
        <f t="shared" si="2"/>
        <v>3.6610704463366339E-2</v>
      </c>
      <c r="K17" s="17">
        <f t="shared" si="3"/>
        <v>4.8865402853130145E-2</v>
      </c>
      <c r="L17" s="16">
        <v>0.97290279720279749</v>
      </c>
      <c r="M17" s="17">
        <f t="shared" si="4"/>
        <v>3.0134459884274271E-2</v>
      </c>
      <c r="N17" s="17">
        <v>13.212048016795984</v>
      </c>
      <c r="O17" s="17">
        <f t="shared" si="5"/>
        <v>0.18505745719781663</v>
      </c>
      <c r="P17" s="17">
        <v>0.87638458779250517</v>
      </c>
      <c r="Q17" s="17">
        <f t="shared" si="6"/>
        <v>2.7144927818030073E-2</v>
      </c>
    </row>
    <row r="18" spans="1:17" x14ac:dyDescent="0.25">
      <c r="A18">
        <v>1</v>
      </c>
      <c r="B18" s="1">
        <v>40956</v>
      </c>
      <c r="C18">
        <v>1435</v>
      </c>
      <c r="D18" t="s">
        <v>5</v>
      </c>
      <c r="E18" s="2">
        <v>1</v>
      </c>
      <c r="F18">
        <v>23</v>
      </c>
      <c r="G18" s="16">
        <v>1.8050059975394706</v>
      </c>
      <c r="H18" s="17">
        <f t="shared" si="1"/>
        <v>2.5282213605856051E-2</v>
      </c>
      <c r="I18" s="16">
        <v>4.1950452270977676</v>
      </c>
      <c r="J18" s="17">
        <f t="shared" si="2"/>
        <v>5.8758823883294842E-2</v>
      </c>
      <c r="K18" s="17">
        <f t="shared" si="3"/>
        <v>8.4041037489150899E-2</v>
      </c>
      <c r="L18" s="16">
        <v>1.4500361702127662</v>
      </c>
      <c r="M18" s="17">
        <f t="shared" si="4"/>
        <v>4.4913075517568943E-2</v>
      </c>
      <c r="N18" s="17">
        <v>24.506213295837338</v>
      </c>
      <c r="O18" s="17">
        <f t="shared" si="5"/>
        <v>0.34325166789507072</v>
      </c>
      <c r="P18" s="17">
        <v>1.558123352437059</v>
      </c>
      <c r="Q18" s="17">
        <f t="shared" si="6"/>
        <v>4.8260942196652258E-2</v>
      </c>
    </row>
    <row r="19" spans="1:17" x14ac:dyDescent="0.25">
      <c r="A19">
        <v>4</v>
      </c>
      <c r="B19" s="1">
        <v>40956</v>
      </c>
      <c r="C19">
        <v>1513</v>
      </c>
      <c r="D19" t="s">
        <v>6</v>
      </c>
      <c r="E19" s="2" t="s">
        <v>9</v>
      </c>
      <c r="F19">
        <v>23</v>
      </c>
      <c r="G19" s="16">
        <v>0.63922769688269065</v>
      </c>
      <c r="H19" s="17">
        <f t="shared" si="1"/>
        <v>8.9534833664807207E-3</v>
      </c>
      <c r="I19" s="16">
        <v>2.0950711128195274</v>
      </c>
      <c r="J19" s="17">
        <f t="shared" si="2"/>
        <v>2.9345074457351527E-2</v>
      </c>
      <c r="K19" s="17">
        <f t="shared" si="3"/>
        <v>3.8298557823832249E-2</v>
      </c>
      <c r="L19" s="16">
        <v>0.99479716814159314</v>
      </c>
      <c r="M19" s="17">
        <f t="shared" si="4"/>
        <v>3.0812610923251119E-2</v>
      </c>
      <c r="N19" s="17">
        <v>10.32180927054578</v>
      </c>
      <c r="O19" s="17">
        <f t="shared" si="5"/>
        <v>0.14457469234593898</v>
      </c>
      <c r="P19" s="17">
        <v>0.92065657050768945</v>
      </c>
      <c r="Q19" s="17">
        <f t="shared" si="6"/>
        <v>2.8516197682772703E-2</v>
      </c>
    </row>
    <row r="20" spans="1:17" x14ac:dyDescent="0.25">
      <c r="A20">
        <v>69</v>
      </c>
      <c r="B20" s="1">
        <v>40956</v>
      </c>
      <c r="C20">
        <v>1513</v>
      </c>
      <c r="D20" t="s">
        <v>6</v>
      </c>
      <c r="E20" s="2" t="s">
        <v>7</v>
      </c>
      <c r="F20">
        <v>23.5</v>
      </c>
      <c r="G20" s="18">
        <v>0</v>
      </c>
      <c r="H20" s="17">
        <f t="shared" si="1"/>
        <v>0</v>
      </c>
      <c r="I20" s="16">
        <v>3.2144186263531167</v>
      </c>
      <c r="J20" s="17">
        <f t="shared" si="2"/>
        <v>4.5023461662112726E-2</v>
      </c>
      <c r="K20" s="17">
        <f t="shared" si="3"/>
        <v>4.5023461662112726E-2</v>
      </c>
      <c r="L20" s="16">
        <v>0.84368453914767005</v>
      </c>
      <c r="M20" s="17">
        <f t="shared" si="4"/>
        <v>2.6132084287376522E-2</v>
      </c>
      <c r="N20" s="17">
        <v>15.262892202547375</v>
      </c>
      <c r="O20" s="17">
        <f t="shared" si="5"/>
        <v>0.21378305747126433</v>
      </c>
      <c r="P20" s="17">
        <v>0.75156743171822449</v>
      </c>
      <c r="Q20" s="17">
        <f t="shared" si="6"/>
        <v>2.3278870907305023E-2</v>
      </c>
    </row>
    <row r="21" spans="1:17" x14ac:dyDescent="0.25">
      <c r="A21">
        <v>62</v>
      </c>
      <c r="B21" s="1">
        <v>40957</v>
      </c>
      <c r="C21">
        <v>1110</v>
      </c>
      <c r="D21" t="s">
        <v>5</v>
      </c>
      <c r="E21" s="2" t="s">
        <v>17</v>
      </c>
      <c r="F21">
        <v>23</v>
      </c>
      <c r="G21" s="16">
        <v>0.60936185355862771</v>
      </c>
      <c r="H21" s="17">
        <f t="shared" si="1"/>
        <v>8.5351608614767024E-3</v>
      </c>
      <c r="I21" s="16">
        <v>1.8246641895030191</v>
      </c>
      <c r="J21" s="17">
        <f t="shared" si="2"/>
        <v>2.5557560396395725E-2</v>
      </c>
      <c r="K21" s="17">
        <f t="shared" si="3"/>
        <v>3.4092721257872424E-2</v>
      </c>
      <c r="L21" s="16">
        <v>1.7817716547118467</v>
      </c>
      <c r="M21" s="17">
        <f t="shared" si="4"/>
        <v>5.5188171527745251E-2</v>
      </c>
      <c r="N21" s="17">
        <v>10.269184473910911</v>
      </c>
      <c r="O21" s="17">
        <f t="shared" si="5"/>
        <v>0.14383759155441744</v>
      </c>
      <c r="P21" s="17">
        <v>1.8282068373029976</v>
      </c>
      <c r="Q21" s="17">
        <f t="shared" si="6"/>
        <v>5.6626443831037133E-2</v>
      </c>
    </row>
    <row r="22" spans="1:17" x14ac:dyDescent="0.25">
      <c r="A22">
        <v>21</v>
      </c>
      <c r="B22" s="1">
        <v>40957</v>
      </c>
      <c r="C22">
        <v>1118</v>
      </c>
      <c r="D22" t="s">
        <v>13</v>
      </c>
      <c r="E22" s="2">
        <v>2</v>
      </c>
      <c r="F22">
        <v>23</v>
      </c>
      <c r="G22" s="16">
        <v>2.1347228686161439</v>
      </c>
      <c r="H22" s="17">
        <f t="shared" si="1"/>
        <v>2.9900465498303112E-2</v>
      </c>
      <c r="I22" s="16">
        <v>3.667989212717639</v>
      </c>
      <c r="J22" s="17">
        <f t="shared" si="2"/>
        <v>5.1376497865556411E-2</v>
      </c>
      <c r="K22" s="17">
        <f t="shared" si="3"/>
        <v>8.127696336385952E-2</v>
      </c>
      <c r="L22" s="16">
        <v>3.1420634779164183</v>
      </c>
      <c r="M22" s="17">
        <f t="shared" si="4"/>
        <v>9.732152698228809E-2</v>
      </c>
      <c r="N22" s="17">
        <v>18.371976186590704</v>
      </c>
      <c r="O22" s="17">
        <f t="shared" si="5"/>
        <v>0.25733112629224369</v>
      </c>
      <c r="P22" s="17">
        <v>3.2006040956447146</v>
      </c>
      <c r="Q22" s="17">
        <f t="shared" si="6"/>
        <v>9.913475015484545E-2</v>
      </c>
    </row>
    <row r="23" spans="1:17" x14ac:dyDescent="0.25">
      <c r="A23">
        <v>18</v>
      </c>
      <c r="B23" s="1">
        <v>40957</v>
      </c>
      <c r="C23">
        <v>1123</v>
      </c>
      <c r="D23" t="s">
        <v>10</v>
      </c>
      <c r="E23" s="2">
        <v>3</v>
      </c>
      <c r="F23">
        <v>24</v>
      </c>
      <c r="G23" s="16">
        <v>0.57567204770962932</v>
      </c>
      <c r="H23" s="17">
        <f t="shared" si="1"/>
        <v>8.0632771840954184E-3</v>
      </c>
      <c r="I23" s="16">
        <v>4.8769655368301459</v>
      </c>
      <c r="J23" s="17">
        <f t="shared" si="2"/>
        <v>6.831029072402954E-2</v>
      </c>
      <c r="K23" s="17">
        <f t="shared" si="3"/>
        <v>7.6373567908124954E-2</v>
      </c>
      <c r="L23" s="16">
        <v>1.6700537458475879</v>
      </c>
      <c r="M23" s="17">
        <f t="shared" si="4"/>
        <v>5.1727847585102425E-2</v>
      </c>
      <c r="N23" s="17">
        <v>14.797987967927513</v>
      </c>
      <c r="O23" s="17">
        <f t="shared" si="5"/>
        <v>0.20727127403012965</v>
      </c>
      <c r="P23" s="17">
        <v>1.7402753115364109</v>
      </c>
      <c r="Q23" s="17">
        <f t="shared" si="6"/>
        <v>5.390287366205971E-2</v>
      </c>
    </row>
    <row r="24" spans="1:17" x14ac:dyDescent="0.25">
      <c r="A24">
        <v>41</v>
      </c>
      <c r="B24" s="1">
        <v>40957</v>
      </c>
      <c r="C24">
        <v>1135</v>
      </c>
      <c r="D24" t="s">
        <v>6</v>
      </c>
      <c r="E24" s="2" t="s">
        <v>9</v>
      </c>
      <c r="F24">
        <v>23.5</v>
      </c>
      <c r="G24" s="16">
        <v>1.6691342812823162</v>
      </c>
      <c r="H24" s="17">
        <f t="shared" si="1"/>
        <v>2.3379096520322645E-2</v>
      </c>
      <c r="I24" s="16">
        <v>3.3726419172932331</v>
      </c>
      <c r="J24" s="17">
        <f t="shared" si="2"/>
        <v>4.7239650995789473E-2</v>
      </c>
      <c r="K24" s="17">
        <f t="shared" si="3"/>
        <v>7.0618747516112121E-2</v>
      </c>
      <c r="L24" s="16">
        <v>0.72582352362204705</v>
      </c>
      <c r="M24" s="17">
        <f t="shared" si="4"/>
        <v>2.2481485219835368E-2</v>
      </c>
      <c r="N24" s="17">
        <v>19.591438535529782</v>
      </c>
      <c r="O24" s="17">
        <f t="shared" si="5"/>
        <v>0.27441179396437571</v>
      </c>
      <c r="P24" s="17">
        <v>0.73212315775197867</v>
      </c>
      <c r="Q24" s="17">
        <f t="shared" si="6"/>
        <v>2.2676608589322873E-2</v>
      </c>
    </row>
    <row r="25" spans="1:17" x14ac:dyDescent="0.25">
      <c r="A25">
        <v>47</v>
      </c>
      <c r="B25" s="1">
        <v>40957</v>
      </c>
      <c r="C25">
        <v>1135</v>
      </c>
      <c r="D25" t="s">
        <v>6</v>
      </c>
      <c r="E25" s="2" t="s">
        <v>7</v>
      </c>
      <c r="F25">
        <v>23.5</v>
      </c>
      <c r="G25" s="16">
        <v>0.64870185280494042</v>
      </c>
      <c r="H25" s="17">
        <f t="shared" si="1"/>
        <v>9.0861852157200131E-3</v>
      </c>
      <c r="I25" s="16">
        <v>2.6908140186915888</v>
      </c>
      <c r="J25" s="17">
        <f t="shared" si="2"/>
        <v>3.7689478531887852E-2</v>
      </c>
      <c r="K25" s="17">
        <f t="shared" si="3"/>
        <v>4.6775663747607867E-2</v>
      </c>
      <c r="L25" s="16">
        <v>0.90241074420896927</v>
      </c>
      <c r="M25" s="17">
        <f t="shared" si="4"/>
        <v>2.795105579785364E-2</v>
      </c>
      <c r="N25" s="17">
        <v>10.416697140527905</v>
      </c>
      <c r="O25" s="17">
        <f t="shared" si="5"/>
        <v>0.14590376017217502</v>
      </c>
      <c r="P25" s="17">
        <v>1.0145425265040986</v>
      </c>
      <c r="Q25" s="17">
        <f t="shared" si="6"/>
        <v>3.142419895772515E-2</v>
      </c>
    </row>
    <row r="26" spans="1:17" x14ac:dyDescent="0.25">
      <c r="A26">
        <v>42</v>
      </c>
      <c r="B26" s="1">
        <v>40960</v>
      </c>
      <c r="C26">
        <v>1325</v>
      </c>
      <c r="D26" t="s">
        <v>10</v>
      </c>
      <c r="E26" s="2" t="s">
        <v>17</v>
      </c>
      <c r="F26">
        <v>23.5</v>
      </c>
      <c r="G26" s="16">
        <v>0.58155603203306616</v>
      </c>
      <c r="H26" s="17">
        <f t="shared" si="1"/>
        <v>8.1456925049981886E-3</v>
      </c>
      <c r="I26" s="16">
        <v>2.1629023474178406</v>
      </c>
      <c r="J26" s="17">
        <f t="shared" si="2"/>
        <v>3.0295167567624411E-2</v>
      </c>
      <c r="K26" s="17">
        <f t="shared" si="3"/>
        <v>3.8440860072622596E-2</v>
      </c>
      <c r="L26" s="16">
        <v>1.2174114693576172</v>
      </c>
      <c r="M26" s="17">
        <f t="shared" si="4"/>
        <v>3.7707813351435422E-2</v>
      </c>
      <c r="N26" s="17">
        <v>8.4024135792026229</v>
      </c>
      <c r="O26" s="17">
        <f t="shared" si="5"/>
        <v>0.11769025432808894</v>
      </c>
      <c r="P26" s="17">
        <v>1.189648111605367</v>
      </c>
      <c r="Q26" s="17">
        <f t="shared" si="6"/>
        <v>3.6847877710543701E-2</v>
      </c>
    </row>
    <row r="27" spans="1:17" x14ac:dyDescent="0.25">
      <c r="A27">
        <v>12</v>
      </c>
      <c r="B27" s="1">
        <v>40960</v>
      </c>
      <c r="C27">
        <v>1335</v>
      </c>
      <c r="D27" t="s">
        <v>5</v>
      </c>
      <c r="E27" s="2">
        <v>2</v>
      </c>
      <c r="F27">
        <v>24</v>
      </c>
      <c r="G27" s="16">
        <v>0.790477258726899</v>
      </c>
      <c r="H27" s="17">
        <f t="shared" si="1"/>
        <v>1.107199362935523E-2</v>
      </c>
      <c r="I27" s="16">
        <v>0.70632125834127746</v>
      </c>
      <c r="J27" s="17">
        <f t="shared" si="2"/>
        <v>9.8932440956339372E-3</v>
      </c>
      <c r="K27" s="17">
        <f t="shared" si="3"/>
        <v>2.0965237724989167E-2</v>
      </c>
      <c r="L27" s="16">
        <v>2.1430830122591944</v>
      </c>
      <c r="M27" s="17">
        <f t="shared" si="4"/>
        <v>6.6379343596575963E-2</v>
      </c>
      <c r="N27" s="17">
        <v>12.51920693010389</v>
      </c>
      <c r="O27" s="17">
        <f t="shared" si="5"/>
        <v>0.17535302609202474</v>
      </c>
      <c r="P27" s="17">
        <v>2.0720484695305945</v>
      </c>
      <c r="Q27" s="17">
        <f t="shared" si="6"/>
        <v>6.4179136562114575E-2</v>
      </c>
    </row>
    <row r="28" spans="1:17" x14ac:dyDescent="0.25">
      <c r="A28">
        <v>11</v>
      </c>
      <c r="B28" s="1">
        <v>40961</v>
      </c>
      <c r="C28">
        <v>1114</v>
      </c>
      <c r="D28" t="s">
        <v>5</v>
      </c>
      <c r="E28" s="2">
        <v>1</v>
      </c>
      <c r="F28">
        <v>23</v>
      </c>
      <c r="G28" s="16">
        <v>0.46839237322931626</v>
      </c>
      <c r="H28" s="17">
        <f t="shared" si="1"/>
        <v>6.5606408219585277E-3</v>
      </c>
      <c r="I28" s="16">
        <v>1.5119234440626195</v>
      </c>
      <c r="J28" s="17">
        <f t="shared" si="2"/>
        <v>2.1177088342420772E-2</v>
      </c>
      <c r="K28" s="17">
        <f t="shared" si="3"/>
        <v>2.7737729164379301E-2</v>
      </c>
      <c r="L28" s="16">
        <v>1.9907726315789473</v>
      </c>
      <c r="M28" s="17">
        <f t="shared" si="4"/>
        <v>6.1661718084794523E-2</v>
      </c>
      <c r="N28" s="17">
        <v>14.63495080125815</v>
      </c>
      <c r="O28" s="17">
        <f t="shared" si="5"/>
        <v>0.20498765808699854</v>
      </c>
      <c r="P28" s="17">
        <v>2.0826660386815337</v>
      </c>
      <c r="Q28" s="17">
        <f t="shared" si="6"/>
        <v>6.450800262413782E-2</v>
      </c>
    </row>
    <row r="29" spans="1:17" x14ac:dyDescent="0.25">
      <c r="A29">
        <v>70</v>
      </c>
      <c r="B29" s="1">
        <v>40962</v>
      </c>
      <c r="C29">
        <v>1245</v>
      </c>
      <c r="D29" t="s">
        <v>5</v>
      </c>
      <c r="E29" s="2" t="s">
        <v>17</v>
      </c>
      <c r="F29">
        <v>23.5</v>
      </c>
      <c r="G29" s="16">
        <v>0.18992478149100242</v>
      </c>
      <c r="H29" s="17">
        <f t="shared" si="1"/>
        <v>2.6602232354056535E-3</v>
      </c>
      <c r="I29" s="16">
        <v>1.8534046129423849</v>
      </c>
      <c r="J29" s="17">
        <f t="shared" si="2"/>
        <v>2.596011946019236E-2</v>
      </c>
      <c r="K29" s="17">
        <f t="shared" si="3"/>
        <v>2.8620342695598013E-2</v>
      </c>
      <c r="L29" s="16">
        <v>1.4284170508054506</v>
      </c>
      <c r="M29" s="17">
        <f t="shared" si="4"/>
        <v>4.4243450054073347E-2</v>
      </c>
      <c r="N29" s="17">
        <v>12.35049704877291</v>
      </c>
      <c r="O29" s="17">
        <f t="shared" si="5"/>
        <v>0.17298995402298847</v>
      </c>
      <c r="P29" s="17">
        <v>1.4864160845622203</v>
      </c>
      <c r="Q29" s="17">
        <f t="shared" si="6"/>
        <v>4.6039898333485305E-2</v>
      </c>
    </row>
    <row r="30" spans="1:17" x14ac:dyDescent="0.25">
      <c r="A30">
        <v>57</v>
      </c>
      <c r="B30" s="1">
        <v>40962</v>
      </c>
      <c r="C30">
        <v>1253</v>
      </c>
      <c r="D30" t="s">
        <v>13</v>
      </c>
      <c r="E30" s="2" t="s">
        <v>27</v>
      </c>
      <c r="F30">
        <v>23</v>
      </c>
      <c r="G30" s="16">
        <v>0.72356879468845725</v>
      </c>
      <c r="H30" s="17">
        <f t="shared" si="1"/>
        <v>1.0134825507938707E-2</v>
      </c>
      <c r="I30" s="16">
        <v>3.7224546296296297</v>
      </c>
      <c r="J30" s="17">
        <f t="shared" si="2"/>
        <v>5.2139379709925923E-2</v>
      </c>
      <c r="K30" s="17">
        <f t="shared" si="3"/>
        <v>6.2274205217864628E-2</v>
      </c>
      <c r="L30" s="16">
        <v>2.8275649209486113</v>
      </c>
      <c r="M30" s="17">
        <f t="shared" si="4"/>
        <v>8.7580323466524085E-2</v>
      </c>
      <c r="N30" s="17">
        <v>11.216802033471282</v>
      </c>
      <c r="O30" s="17">
        <f t="shared" si="5"/>
        <v>0.15711060537826285</v>
      </c>
      <c r="P30" s="17">
        <v>2.9549005426296211</v>
      </c>
      <c r="Q30" s="17">
        <f t="shared" si="6"/>
        <v>9.1524386732060842E-2</v>
      </c>
    </row>
    <row r="31" spans="1:17" x14ac:dyDescent="0.25">
      <c r="A31">
        <v>64</v>
      </c>
      <c r="B31" s="1">
        <v>40962</v>
      </c>
      <c r="C31">
        <v>1330</v>
      </c>
      <c r="D31" t="s">
        <v>5</v>
      </c>
      <c r="E31" s="2" t="s">
        <v>27</v>
      </c>
      <c r="F31">
        <v>22.5</v>
      </c>
      <c r="G31" s="16">
        <v>0.35659748846745248</v>
      </c>
      <c r="H31" s="17">
        <f t="shared" si="1"/>
        <v>4.9947611736668356E-3</v>
      </c>
      <c r="I31" s="16">
        <v>0.91865965956655193</v>
      </c>
      <c r="J31" s="17">
        <f t="shared" si="2"/>
        <v>1.2867408626844015E-2</v>
      </c>
      <c r="K31" s="17">
        <f t="shared" si="3"/>
        <v>1.7862169800510849E-2</v>
      </c>
      <c r="L31" s="16">
        <v>1.9367539717891598</v>
      </c>
      <c r="M31" s="17">
        <f t="shared" si="4"/>
        <v>5.9988556962102937E-2</v>
      </c>
      <c r="N31" s="17">
        <v>12.363027143851143</v>
      </c>
      <c r="O31" s="17">
        <f t="shared" si="5"/>
        <v>0.17316545955632265</v>
      </c>
      <c r="P31" s="17">
        <v>2.1073324895826393</v>
      </c>
      <c r="Q31" s="17">
        <f t="shared" si="6"/>
        <v>6.5272015408666645E-2</v>
      </c>
    </row>
    <row r="32" spans="1:17" x14ac:dyDescent="0.25">
      <c r="A32">
        <v>43</v>
      </c>
      <c r="B32" s="1">
        <v>40966</v>
      </c>
      <c r="C32">
        <v>1155</v>
      </c>
      <c r="D32" t="s">
        <v>6</v>
      </c>
      <c r="E32" s="2" t="s">
        <v>17</v>
      </c>
      <c r="F32">
        <v>23</v>
      </c>
      <c r="G32" s="16">
        <v>0.38842937532266375</v>
      </c>
      <c r="H32" s="17">
        <f t="shared" si="1"/>
        <v>5.4406214999194605E-3</v>
      </c>
      <c r="I32" s="18">
        <v>0</v>
      </c>
      <c r="J32" s="17">
        <f t="shared" si="2"/>
        <v>0</v>
      </c>
      <c r="K32" s="17">
        <f t="shared" si="3"/>
        <v>5.4406214999194605E-3</v>
      </c>
      <c r="L32" s="16">
        <v>0.35058660758247157</v>
      </c>
      <c r="M32" s="17">
        <f t="shared" si="4"/>
        <v>1.0858986213764191E-2</v>
      </c>
      <c r="N32" s="17">
        <v>10.625495546767462</v>
      </c>
      <c r="O32" s="17">
        <f t="shared" si="5"/>
        <v>0.14882834098481873</v>
      </c>
      <c r="P32" s="17">
        <v>0.29599383008576524</v>
      </c>
      <c r="Q32" s="17">
        <f t="shared" si="6"/>
        <v>9.1680425057436964E-3</v>
      </c>
    </row>
    <row r="33" spans="1:17" x14ac:dyDescent="0.25">
      <c r="A33">
        <v>65</v>
      </c>
      <c r="B33" s="1">
        <v>40969</v>
      </c>
      <c r="C33">
        <v>1245</v>
      </c>
      <c r="D33" t="s">
        <v>13</v>
      </c>
      <c r="E33" s="2" t="s">
        <v>17</v>
      </c>
      <c r="F33">
        <v>23</v>
      </c>
      <c r="G33" s="16">
        <v>1.154413179487179</v>
      </c>
      <c r="H33" s="17">
        <f t="shared" si="1"/>
        <v>1.616954216938666E-2</v>
      </c>
      <c r="I33" s="16">
        <v>5.7607325018615043</v>
      </c>
      <c r="J33" s="17">
        <f t="shared" si="2"/>
        <v>8.0688967148473567E-2</v>
      </c>
      <c r="K33" s="17">
        <f t="shared" si="3"/>
        <v>9.685850931786022E-2</v>
      </c>
      <c r="L33" s="16">
        <v>2.833164059405938</v>
      </c>
      <c r="M33" s="17">
        <f t="shared" si="4"/>
        <v>8.7753749849626195E-2</v>
      </c>
      <c r="N33" s="17">
        <v>18.305697966670465</v>
      </c>
      <c r="O33" s="17">
        <f t="shared" si="5"/>
        <v>0.25640278582372256</v>
      </c>
      <c r="P33" s="17">
        <v>2.8889145385466253</v>
      </c>
      <c r="Q33" s="17">
        <f t="shared" si="6"/>
        <v>8.9480551933065894E-2</v>
      </c>
    </row>
    <row r="34" spans="1:17" x14ac:dyDescent="0.25">
      <c r="A34">
        <v>19</v>
      </c>
      <c r="B34" s="1">
        <v>40969</v>
      </c>
      <c r="C34">
        <v>1255</v>
      </c>
      <c r="D34" t="s">
        <v>5</v>
      </c>
      <c r="E34" s="2">
        <v>2</v>
      </c>
      <c r="F34">
        <v>23</v>
      </c>
      <c r="G34" s="16">
        <v>0.78900714947021899</v>
      </c>
      <c r="H34" s="17">
        <f t="shared" si="1"/>
        <v>1.1051402220627504E-2</v>
      </c>
      <c r="I34" s="16">
        <v>2.754648807269974</v>
      </c>
      <c r="J34" s="17">
        <f t="shared" si="2"/>
        <v>3.8583594541764486E-2</v>
      </c>
      <c r="K34" s="17">
        <f t="shared" si="3"/>
        <v>4.963499676239199E-2</v>
      </c>
      <c r="L34" s="16">
        <v>2.2286705322628602</v>
      </c>
      <c r="M34" s="17">
        <f t="shared" si="4"/>
        <v>6.9030311088457252E-2</v>
      </c>
      <c r="N34" s="17">
        <v>17.814931894155528</v>
      </c>
      <c r="O34" s="17">
        <f t="shared" si="5"/>
        <v>0.2495287628605061</v>
      </c>
      <c r="P34" s="17">
        <v>2.3120286422788796</v>
      </c>
      <c r="Q34" s="17">
        <f t="shared" si="6"/>
        <v>7.1612225365534882E-2</v>
      </c>
    </row>
    <row r="35" spans="1:17" x14ac:dyDescent="0.25">
      <c r="A35">
        <v>55</v>
      </c>
      <c r="B35" s="1">
        <v>40973</v>
      </c>
      <c r="C35">
        <v>942</v>
      </c>
      <c r="D35" t="s">
        <v>5</v>
      </c>
      <c r="E35" s="2" t="s">
        <v>17</v>
      </c>
      <c r="F35">
        <v>20</v>
      </c>
      <c r="G35" s="16">
        <v>0.66470982097186648</v>
      </c>
      <c r="H35" s="17">
        <f t="shared" si="1"/>
        <v>9.3104043436030605E-3</v>
      </c>
      <c r="I35" s="16">
        <v>2.6422365491651205</v>
      </c>
      <c r="J35" s="17">
        <f t="shared" si="2"/>
        <v>3.7009067517922073E-2</v>
      </c>
      <c r="K35" s="17">
        <f t="shared" si="3"/>
        <v>4.631947186152513E-2</v>
      </c>
      <c r="L35" s="16">
        <v>2.3072352592592558</v>
      </c>
      <c r="M35" s="17">
        <f t="shared" si="4"/>
        <v>7.1463756259751529E-2</v>
      </c>
      <c r="N35" s="17">
        <v>14.495167465839154</v>
      </c>
      <c r="O35" s="17">
        <f t="shared" si="5"/>
        <v>0.20302975204711859</v>
      </c>
      <c r="P35" s="17">
        <v>2.4062871373483419</v>
      </c>
      <c r="Q35" s="17">
        <f t="shared" si="6"/>
        <v>7.4531765577146289E-2</v>
      </c>
    </row>
    <row r="36" spans="1:17" x14ac:dyDescent="0.25">
      <c r="A36">
        <v>76</v>
      </c>
      <c r="B36" s="1">
        <v>40973</v>
      </c>
      <c r="C36">
        <v>949</v>
      </c>
      <c r="D36" t="s">
        <v>13</v>
      </c>
      <c r="E36" s="2" t="s">
        <v>27</v>
      </c>
      <c r="F36">
        <v>23</v>
      </c>
      <c r="G36" s="16">
        <v>8.2655006188757003</v>
      </c>
      <c r="H36" s="17">
        <f t="shared" si="1"/>
        <v>0.11577255282841864</v>
      </c>
      <c r="I36" s="16">
        <v>10.389623136776974</v>
      </c>
      <c r="J36" s="17">
        <f t="shared" si="2"/>
        <v>0.14552454218235678</v>
      </c>
      <c r="K36" s="17">
        <f t="shared" si="3"/>
        <v>0.26129709501077542</v>
      </c>
      <c r="L36" s="16">
        <v>2.8891990071978104</v>
      </c>
      <c r="M36" s="17">
        <f t="shared" si="4"/>
        <v>8.9489362997421065E-2</v>
      </c>
      <c r="N36" s="17">
        <v>40.891969555762664</v>
      </c>
      <c r="O36" s="17">
        <f t="shared" si="5"/>
        <v>0.57276236781609191</v>
      </c>
      <c r="P36" s="17">
        <v>3.3177055845067818</v>
      </c>
      <c r="Q36" s="17">
        <f t="shared" si="6"/>
        <v>0.10276182382412505</v>
      </c>
    </row>
    <row r="37" spans="1:17" x14ac:dyDescent="0.25">
      <c r="A37">
        <v>75</v>
      </c>
      <c r="B37" s="1">
        <v>40973</v>
      </c>
      <c r="C37">
        <v>955</v>
      </c>
      <c r="D37" t="s">
        <v>10</v>
      </c>
      <c r="E37" s="2" t="s">
        <v>26</v>
      </c>
      <c r="F37">
        <v>23.5</v>
      </c>
      <c r="G37" s="16">
        <v>0.41300912371133974</v>
      </c>
      <c r="H37" s="17">
        <f t="shared" si="1"/>
        <v>5.7849031532700964E-3</v>
      </c>
      <c r="I37" s="16">
        <v>2.2736097058272433</v>
      </c>
      <c r="J37" s="17">
        <f t="shared" si="2"/>
        <v>3.184581453880457E-2</v>
      </c>
      <c r="K37" s="17">
        <f t="shared" si="3"/>
        <v>3.7630717692074669E-2</v>
      </c>
      <c r="L37" s="16">
        <v>1.1984076426798989</v>
      </c>
      <c r="M37" s="17">
        <f t="shared" si="4"/>
        <v>3.7119193343029752E-2</v>
      </c>
      <c r="N37" s="17">
        <v>10.02058092575334</v>
      </c>
      <c r="O37" s="17">
        <f t="shared" si="5"/>
        <v>0.14035547126436781</v>
      </c>
      <c r="P37" s="17">
        <v>1.2181380049525077</v>
      </c>
      <c r="Q37" s="17">
        <f t="shared" si="6"/>
        <v>3.7730316892181391E-2</v>
      </c>
    </row>
    <row r="38" spans="1:17" x14ac:dyDescent="0.25">
      <c r="A38">
        <v>28</v>
      </c>
      <c r="B38" s="1">
        <v>40973</v>
      </c>
      <c r="C38">
        <v>1003</v>
      </c>
      <c r="D38" t="s">
        <v>6</v>
      </c>
      <c r="E38" s="2">
        <v>4</v>
      </c>
      <c r="F38">
        <v>22.5</v>
      </c>
      <c r="G38" s="16">
        <v>0.6409212850575895</v>
      </c>
      <c r="H38" s="17">
        <f t="shared" si="1"/>
        <v>8.9772049818418395E-3</v>
      </c>
      <c r="I38" s="16">
        <v>3.4105566055566063</v>
      </c>
      <c r="J38" s="17">
        <f t="shared" si="2"/>
        <v>4.7770711418181823E-2</v>
      </c>
      <c r="K38" s="17">
        <f t="shared" si="3"/>
        <v>5.6747916400023662E-2</v>
      </c>
      <c r="L38" s="16">
        <v>1.1823542129423954</v>
      </c>
      <c r="M38" s="17">
        <f t="shared" si="4"/>
        <v>3.6621958227845912E-2</v>
      </c>
      <c r="N38" s="17">
        <v>22.334721900794577</v>
      </c>
      <c r="O38" s="17">
        <f t="shared" si="5"/>
        <v>0.31283619594229739</v>
      </c>
      <c r="P38" s="17">
        <v>1.0816447905079714</v>
      </c>
      <c r="Q38" s="17">
        <f t="shared" si="6"/>
        <v>3.3502608526062724E-2</v>
      </c>
    </row>
    <row r="39" spans="1:17" x14ac:dyDescent="0.25">
      <c r="A39">
        <v>73</v>
      </c>
      <c r="B39" s="1">
        <v>40973</v>
      </c>
      <c r="C39">
        <v>1014</v>
      </c>
      <c r="D39" t="s">
        <v>10</v>
      </c>
      <c r="E39" s="2" t="s">
        <v>18</v>
      </c>
      <c r="F39">
        <v>23.5</v>
      </c>
      <c r="G39" s="16">
        <v>0.57156009268795005</v>
      </c>
      <c r="H39" s="17">
        <f t="shared" si="1"/>
        <v>8.0056821814541643E-3</v>
      </c>
      <c r="I39" s="16">
        <v>7.6183860404191615</v>
      </c>
      <c r="J39" s="17">
        <f t="shared" si="2"/>
        <v>0.10670860012005987</v>
      </c>
      <c r="K39" s="17">
        <f t="shared" si="3"/>
        <v>0.11471428230151404</v>
      </c>
      <c r="L39" s="16">
        <v>2.365799305555552</v>
      </c>
      <c r="M39" s="17">
        <f t="shared" si="4"/>
        <v>7.3277705103202792E-2</v>
      </c>
      <c r="N39" s="17">
        <v>20.155716060888476</v>
      </c>
      <c r="O39" s="17">
        <f t="shared" si="5"/>
        <v>0.28231547126436785</v>
      </c>
      <c r="P39" s="17">
        <v>2.4078929666999289</v>
      </c>
      <c r="Q39" s="17">
        <f t="shared" si="6"/>
        <v>7.4581504153616113E-2</v>
      </c>
    </row>
    <row r="40" spans="1:17" x14ac:dyDescent="0.25">
      <c r="A40">
        <v>63</v>
      </c>
      <c r="B40" s="1">
        <v>40973</v>
      </c>
      <c r="C40">
        <v>1024</v>
      </c>
      <c r="D40" t="s">
        <v>5</v>
      </c>
      <c r="E40" s="2" t="s">
        <v>19</v>
      </c>
      <c r="F40">
        <v>23.5</v>
      </c>
      <c r="G40" s="16">
        <v>0.747815420081967</v>
      </c>
      <c r="H40" s="17">
        <f t="shared" si="1"/>
        <v>1.0474441200770488E-2</v>
      </c>
      <c r="I40" s="16">
        <v>1.4340686001115448</v>
      </c>
      <c r="J40" s="17">
        <f t="shared" si="2"/>
        <v>2.0086597342554375E-2</v>
      </c>
      <c r="K40" s="17">
        <f t="shared" si="3"/>
        <v>3.0561038543324863E-2</v>
      </c>
      <c r="L40" s="16">
        <v>2.4080907471548723</v>
      </c>
      <c r="M40" s="17">
        <f t="shared" si="4"/>
        <v>7.458763015839534E-2</v>
      </c>
      <c r="N40" s="17">
        <v>19.714709241573726</v>
      </c>
      <c r="O40" s="17">
        <f t="shared" si="5"/>
        <v>0.27613841222813551</v>
      </c>
      <c r="P40" s="17">
        <v>2.3884043163603379</v>
      </c>
      <c r="Q40" s="17">
        <f t="shared" si="6"/>
        <v>7.3977867332398681E-2</v>
      </c>
    </row>
    <row r="41" spans="1:17" x14ac:dyDescent="0.25">
      <c r="A41">
        <v>36</v>
      </c>
      <c r="B41" s="1">
        <v>40973</v>
      </c>
      <c r="C41">
        <v>1346</v>
      </c>
      <c r="D41" t="s">
        <v>5</v>
      </c>
      <c r="E41" s="2">
        <v>7</v>
      </c>
      <c r="F41">
        <v>23</v>
      </c>
      <c r="G41" s="16">
        <v>0.43767209290269021</v>
      </c>
      <c r="H41" s="17">
        <f t="shared" si="1"/>
        <v>6.1303504571019688E-3</v>
      </c>
      <c r="I41" s="16">
        <v>1.6788177014531045</v>
      </c>
      <c r="J41" s="17">
        <f t="shared" si="2"/>
        <v>2.3514729475297227E-2</v>
      </c>
      <c r="K41" s="17">
        <f t="shared" si="3"/>
        <v>2.9645079932399197E-2</v>
      </c>
      <c r="L41" s="16">
        <v>2.0491817421671321</v>
      </c>
      <c r="M41" s="17">
        <f t="shared" si="4"/>
        <v>6.3470867986466464E-2</v>
      </c>
      <c r="N41" s="17">
        <v>8.7214484463769537</v>
      </c>
      <c r="O41" s="17">
        <f t="shared" si="5"/>
        <v>0.12215888638283701</v>
      </c>
      <c r="P41" s="17">
        <v>2.0789880899343602</v>
      </c>
      <c r="Q41" s="17">
        <f t="shared" si="6"/>
        <v>6.4394082714259088E-2</v>
      </c>
    </row>
    <row r="42" spans="1:17" x14ac:dyDescent="0.25">
      <c r="A42">
        <v>30</v>
      </c>
      <c r="B42" s="1">
        <v>40973</v>
      </c>
      <c r="C42">
        <v>1503</v>
      </c>
      <c r="D42" t="s">
        <v>5</v>
      </c>
      <c r="E42" s="2">
        <v>8</v>
      </c>
      <c r="F42">
        <v>24</v>
      </c>
      <c r="G42" s="16">
        <v>2.0628473866515002</v>
      </c>
      <c r="H42" s="17">
        <f t="shared" si="1"/>
        <v>2.8893725747559301E-2</v>
      </c>
      <c r="I42" s="16">
        <v>7.8374560740600803</v>
      </c>
      <c r="J42" s="17">
        <f t="shared" si="2"/>
        <v>0.1097770527416588</v>
      </c>
      <c r="K42" s="17">
        <f t="shared" si="3"/>
        <v>0.13867077848921811</v>
      </c>
      <c r="L42" s="16">
        <v>2.5248958918972217</v>
      </c>
      <c r="M42" s="17">
        <f t="shared" si="4"/>
        <v>7.8205524935381451E-2</v>
      </c>
      <c r="N42" s="17">
        <v>29.311986036210865</v>
      </c>
      <c r="O42" s="17">
        <f t="shared" si="5"/>
        <v>0.41056478105311539</v>
      </c>
      <c r="P42" s="17">
        <v>2.6622588673394834</v>
      </c>
      <c r="Q42" s="17">
        <f t="shared" si="6"/>
        <v>8.2460173071814497E-2</v>
      </c>
    </row>
    <row r="43" spans="1:17" x14ac:dyDescent="0.25">
      <c r="A43">
        <v>58</v>
      </c>
      <c r="B43" s="1">
        <v>40973</v>
      </c>
      <c r="C43">
        <v>1506</v>
      </c>
      <c r="D43" t="s">
        <v>13</v>
      </c>
      <c r="E43" s="2" t="s">
        <v>28</v>
      </c>
      <c r="F43">
        <v>22.5</v>
      </c>
      <c r="G43" s="16">
        <v>3.4068194685743483</v>
      </c>
      <c r="H43" s="17">
        <f t="shared" si="1"/>
        <v>4.7718366386869687E-2</v>
      </c>
      <c r="I43" s="16">
        <v>34.270555915871398</v>
      </c>
      <c r="J43" s="17">
        <f t="shared" si="2"/>
        <v>0.48001808095795417</v>
      </c>
      <c r="K43" s="17">
        <f t="shared" si="3"/>
        <v>0.52773644734482383</v>
      </c>
      <c r="L43" s="16">
        <v>5.8191506795156904</v>
      </c>
      <c r="M43" s="17">
        <f t="shared" si="4"/>
        <v>0.18024098935328739</v>
      </c>
      <c r="N43" s="17">
        <v>63.419856540823588</v>
      </c>
      <c r="O43" s="17">
        <f t="shared" si="5"/>
        <v>0.88830417300748454</v>
      </c>
      <c r="P43" s="17">
        <v>6.4294089729328876</v>
      </c>
      <c r="Q43" s="17">
        <f t="shared" si="6"/>
        <v>0.19914298461416946</v>
      </c>
    </row>
    <row r="44" spans="1:17" x14ac:dyDescent="0.25">
      <c r="A44">
        <v>48</v>
      </c>
      <c r="B44" s="1">
        <v>40973</v>
      </c>
      <c r="C44">
        <v>1544</v>
      </c>
      <c r="D44" t="s">
        <v>6</v>
      </c>
      <c r="E44" s="2" t="s">
        <v>20</v>
      </c>
      <c r="F44">
        <v>23</v>
      </c>
      <c r="G44" s="16">
        <v>0.46028783749035723</v>
      </c>
      <c r="H44" s="17">
        <f t="shared" si="1"/>
        <v>6.4471228591329354E-3</v>
      </c>
      <c r="I44" s="16">
        <v>7.8810933706816062</v>
      </c>
      <c r="J44" s="17">
        <f t="shared" si="2"/>
        <v>0.11038826813699347</v>
      </c>
      <c r="K44" s="17">
        <f t="shared" si="3"/>
        <v>0.1168353909961264</v>
      </c>
      <c r="L44" s="16">
        <v>1.9483023909292563</v>
      </c>
      <c r="M44" s="17">
        <f t="shared" si="4"/>
        <v>6.0346254950334216E-2</v>
      </c>
      <c r="N44" s="17">
        <v>19.087485119918842</v>
      </c>
      <c r="O44" s="17">
        <f t="shared" si="5"/>
        <v>0.26735305957886962</v>
      </c>
      <c r="P44" s="17">
        <v>2.0243261540750641</v>
      </c>
      <c r="Q44" s="17">
        <f t="shared" si="6"/>
        <v>6.2700996911561599E-2</v>
      </c>
    </row>
    <row r="45" spans="1:17" x14ac:dyDescent="0.25">
      <c r="A45">
        <v>39</v>
      </c>
      <c r="B45" s="1">
        <v>40973</v>
      </c>
      <c r="C45">
        <v>1600</v>
      </c>
      <c r="D45" t="s">
        <v>13</v>
      </c>
      <c r="E45" s="2">
        <v>17</v>
      </c>
      <c r="F45">
        <v>23</v>
      </c>
      <c r="G45" s="16">
        <v>2.8657823407560841</v>
      </c>
      <c r="H45" s="17">
        <f t="shared" si="1"/>
        <v>4.0140210827915052E-2</v>
      </c>
      <c r="I45" s="16">
        <v>9.2449821092278714</v>
      </c>
      <c r="J45" s="17">
        <f t="shared" si="2"/>
        <v>0.12949187580896421</v>
      </c>
      <c r="K45" s="17">
        <f t="shared" si="3"/>
        <v>0.16963208663687926</v>
      </c>
      <c r="L45" s="16">
        <v>3.3797990162321692</v>
      </c>
      <c r="M45" s="17">
        <f t="shared" si="4"/>
        <v>0.10468509101256913</v>
      </c>
      <c r="N45" s="17">
        <v>34.825363641745817</v>
      </c>
      <c r="O45" s="17">
        <f t="shared" si="5"/>
        <v>0.48778911742811398</v>
      </c>
      <c r="P45" s="17">
        <v>4.3307521873253041</v>
      </c>
      <c r="Q45" s="17">
        <f t="shared" si="6"/>
        <v>0.13413968839734383</v>
      </c>
    </row>
    <row r="46" spans="1:17" x14ac:dyDescent="0.25">
      <c r="A46">
        <v>82</v>
      </c>
      <c r="B46" s="1">
        <v>40973</v>
      </c>
      <c r="C46">
        <v>1608</v>
      </c>
      <c r="D46" t="s">
        <v>5</v>
      </c>
      <c r="E46" s="2" t="s">
        <v>34</v>
      </c>
      <c r="F46">
        <v>35</v>
      </c>
      <c r="G46" s="16">
        <v>0.72349460496036821</v>
      </c>
      <c r="H46" s="17">
        <f t="shared" si="1"/>
        <v>1.0133786353190488E-2</v>
      </c>
      <c r="I46" s="16">
        <v>11.231437858061494</v>
      </c>
      <c r="J46" s="17">
        <f t="shared" si="2"/>
        <v>0.15731560527526708</v>
      </c>
      <c r="K46" s="17">
        <f t="shared" si="3"/>
        <v>0.16744939162845757</v>
      </c>
      <c r="L46" s="16">
        <v>5.0729603794782179</v>
      </c>
      <c r="M46" s="17">
        <f t="shared" si="4"/>
        <v>0.15712866844398007</v>
      </c>
      <c r="N46" s="17">
        <v>23.883581857719786</v>
      </c>
      <c r="O46" s="17">
        <f t="shared" si="5"/>
        <v>0.33453064367816088</v>
      </c>
      <c r="P46" s="17">
        <v>5.1373308201204866</v>
      </c>
      <c r="Q46" s="17">
        <f t="shared" si="6"/>
        <v>0.15912246316514292</v>
      </c>
    </row>
    <row r="47" spans="1:17" x14ac:dyDescent="0.25">
      <c r="A47">
        <v>86</v>
      </c>
      <c r="B47" s="1">
        <v>40973</v>
      </c>
      <c r="C47">
        <v>1640</v>
      </c>
      <c r="D47" t="s">
        <v>6</v>
      </c>
      <c r="E47" s="2" t="s">
        <v>39</v>
      </c>
      <c r="F47">
        <v>35</v>
      </c>
      <c r="G47" s="16">
        <v>0.61228977619532032</v>
      </c>
      <c r="H47" s="17">
        <f t="shared" si="1"/>
        <v>8.5761714540305168E-3</v>
      </c>
      <c r="I47" s="16">
        <v>7.9002903828197892</v>
      </c>
      <c r="J47" s="17">
        <f t="shared" si="2"/>
        <v>0.11065715531084959</v>
      </c>
      <c r="K47" s="17">
        <f t="shared" si="3"/>
        <v>0.1192333267648801</v>
      </c>
      <c r="L47" s="16">
        <v>2.4090037074148301</v>
      </c>
      <c r="M47" s="17">
        <f t="shared" si="4"/>
        <v>7.4615907972385306E-2</v>
      </c>
      <c r="N47" s="17">
        <v>15.262892202547375</v>
      </c>
      <c r="O47" s="17">
        <f t="shared" si="5"/>
        <v>0.21378305747126433</v>
      </c>
      <c r="P47" s="17">
        <v>2.3845644380382152</v>
      </c>
      <c r="Q47" s="17">
        <f t="shared" si="6"/>
        <v>7.3858931854372312E-2</v>
      </c>
    </row>
    <row r="48" spans="1:17" x14ac:dyDescent="0.25">
      <c r="A48">
        <v>84</v>
      </c>
      <c r="B48" s="1">
        <v>40973</v>
      </c>
      <c r="C48">
        <v>1649</v>
      </c>
      <c r="D48" t="s">
        <v>10</v>
      </c>
      <c r="E48" s="2" t="s">
        <v>37</v>
      </c>
      <c r="F48">
        <v>37</v>
      </c>
      <c r="G48" s="16">
        <v>0.93132592967366512</v>
      </c>
      <c r="H48" s="17">
        <f t="shared" si="1"/>
        <v>1.3044821525678717E-2</v>
      </c>
      <c r="I48" s="16">
        <v>8.164353722474651</v>
      </c>
      <c r="J48" s="17">
        <f t="shared" si="2"/>
        <v>0.11435581657166013</v>
      </c>
      <c r="K48" s="17">
        <f t="shared" si="3"/>
        <v>0.12740063809733884</v>
      </c>
      <c r="L48" s="16">
        <v>2.8867419379163004</v>
      </c>
      <c r="M48" s="17">
        <f t="shared" si="4"/>
        <v>8.941325831778664E-2</v>
      </c>
      <c r="N48" s="17">
        <v>19.573237030133583</v>
      </c>
      <c r="O48" s="17">
        <f t="shared" si="5"/>
        <v>0.27415685057471262</v>
      </c>
      <c r="P48" s="17">
        <v>2.909456332926784</v>
      </c>
      <c r="Q48" s="17">
        <f t="shared" si="6"/>
        <v>9.0116808587358238E-2</v>
      </c>
    </row>
    <row r="49" spans="1:17" x14ac:dyDescent="0.25">
      <c r="A49">
        <v>80</v>
      </c>
      <c r="B49" s="1">
        <v>40973</v>
      </c>
      <c r="C49">
        <v>1656</v>
      </c>
      <c r="D49" t="s">
        <v>5</v>
      </c>
      <c r="E49" s="2" t="s">
        <v>33</v>
      </c>
      <c r="F49">
        <v>36</v>
      </c>
      <c r="G49" s="16">
        <v>0.53254898639979464</v>
      </c>
      <c r="H49" s="17">
        <f t="shared" si="1"/>
        <v>7.4592645387857306E-3</v>
      </c>
      <c r="I49" s="16">
        <v>11.822180498653866</v>
      </c>
      <c r="J49" s="17">
        <f t="shared" si="2"/>
        <v>0.16558997203410505</v>
      </c>
      <c r="K49" s="17">
        <f t="shared" si="3"/>
        <v>0.17304923657289079</v>
      </c>
      <c r="L49" s="16">
        <v>2.9287190932868352</v>
      </c>
      <c r="M49" s="17">
        <f t="shared" si="4"/>
        <v>9.0713448746066044E-2</v>
      </c>
      <c r="N49" s="17">
        <v>20.738195091643369</v>
      </c>
      <c r="O49" s="17">
        <f t="shared" si="5"/>
        <v>0.29047409195402302</v>
      </c>
      <c r="P49" s="17">
        <v>2.909456332926784</v>
      </c>
      <c r="Q49" s="17">
        <f t="shared" si="6"/>
        <v>9.0116808587358238E-2</v>
      </c>
    </row>
    <row r="50" spans="1:17" x14ac:dyDescent="0.25">
      <c r="A50">
        <v>53</v>
      </c>
      <c r="B50" s="1">
        <v>40973</v>
      </c>
      <c r="C50">
        <v>1822</v>
      </c>
      <c r="D50" t="s">
        <v>5</v>
      </c>
      <c r="E50" s="2" t="s">
        <v>25</v>
      </c>
      <c r="F50">
        <v>23</v>
      </c>
      <c r="G50" s="16">
        <v>0.25330927254098345</v>
      </c>
      <c r="H50" s="17">
        <f t="shared" si="1"/>
        <v>3.5480320538852439E-3</v>
      </c>
      <c r="I50" s="16">
        <v>7.5100845724907055</v>
      </c>
      <c r="J50" s="17">
        <f t="shared" si="2"/>
        <v>0.105191651783197</v>
      </c>
      <c r="K50" s="17">
        <f t="shared" si="3"/>
        <v>0.10873968383708225</v>
      </c>
      <c r="L50" s="16">
        <v>2.5942504442250702</v>
      </c>
      <c r="M50" s="17">
        <f t="shared" si="4"/>
        <v>8.035369634667168E-2</v>
      </c>
      <c r="N50" s="17">
        <v>16.72440591912607</v>
      </c>
      <c r="O50" s="17">
        <f t="shared" si="5"/>
        <v>0.23425407087554148</v>
      </c>
      <c r="P50" s="17">
        <v>2.6422579986258889</v>
      </c>
      <c r="Q50" s="17">
        <f t="shared" si="6"/>
        <v>8.1840670920486205E-2</v>
      </c>
    </row>
    <row r="51" spans="1:17" x14ac:dyDescent="0.25">
      <c r="A51">
        <v>14</v>
      </c>
      <c r="B51" s="1">
        <v>40973</v>
      </c>
      <c r="C51">
        <v>1840</v>
      </c>
      <c r="D51" t="s">
        <v>6</v>
      </c>
      <c r="E51" s="2">
        <v>24</v>
      </c>
      <c r="F51">
        <v>23</v>
      </c>
      <c r="G51" s="16">
        <v>0.46466706039441236</v>
      </c>
      <c r="H51" s="17">
        <f t="shared" si="1"/>
        <v>6.5084614081676231E-3</v>
      </c>
      <c r="I51" s="16">
        <v>4.438002471952843</v>
      </c>
      <c r="J51" s="17">
        <f t="shared" si="2"/>
        <v>6.2161857983951317E-2</v>
      </c>
      <c r="K51" s="17">
        <f t="shared" si="3"/>
        <v>6.8670319392118942E-2</v>
      </c>
      <c r="L51" s="16">
        <v>0.75967260034904016</v>
      </c>
      <c r="M51" s="17">
        <f t="shared" si="4"/>
        <v>2.3529918473066801E-2</v>
      </c>
      <c r="N51" s="17">
        <v>13.436646183618148</v>
      </c>
      <c r="O51" s="17">
        <f t="shared" si="5"/>
        <v>0.18820334083300796</v>
      </c>
      <c r="P51" s="17">
        <v>0.72569739580651837</v>
      </c>
      <c r="Q51" s="17">
        <f t="shared" si="6"/>
        <v>2.2477578566870375E-2</v>
      </c>
    </row>
    <row r="52" spans="1:17" x14ac:dyDescent="0.25">
      <c r="A52">
        <v>81</v>
      </c>
      <c r="B52" s="1">
        <v>40973</v>
      </c>
      <c r="C52">
        <v>1845</v>
      </c>
      <c r="D52" t="s">
        <v>10</v>
      </c>
      <c r="E52" s="2" t="s">
        <v>29</v>
      </c>
      <c r="F52">
        <v>37</v>
      </c>
      <c r="G52" s="16">
        <v>0.23729287909836061</v>
      </c>
      <c r="H52" s="17">
        <f t="shared" si="1"/>
        <v>3.3236949155245896E-3</v>
      </c>
      <c r="I52" s="16">
        <v>4.3686392138511918</v>
      </c>
      <c r="J52" s="17">
        <f t="shared" si="2"/>
        <v>6.1190306249433758E-2</v>
      </c>
      <c r="K52" s="17">
        <f t="shared" si="3"/>
        <v>6.4514001164958354E-2</v>
      </c>
      <c r="L52" s="16">
        <v>1.6896715211970077</v>
      </c>
      <c r="M52" s="17">
        <f t="shared" si="4"/>
        <v>5.2335483893668371E-2</v>
      </c>
      <c r="N52" s="17">
        <v>13.515455110282698</v>
      </c>
      <c r="O52" s="17">
        <f t="shared" si="5"/>
        <v>0.18930719540229884</v>
      </c>
      <c r="P52" s="17">
        <v>1.6613800495250763</v>
      </c>
      <c r="Q52" s="17">
        <f t="shared" si="6"/>
        <v>5.1459190577813931E-2</v>
      </c>
    </row>
    <row r="53" spans="1:17" x14ac:dyDescent="0.25">
      <c r="A53">
        <v>60</v>
      </c>
      <c r="B53" s="1">
        <v>40973</v>
      </c>
      <c r="C53">
        <v>1852</v>
      </c>
      <c r="D53" t="s">
        <v>5</v>
      </c>
      <c r="E53" s="2" t="s">
        <v>29</v>
      </c>
      <c r="F53">
        <v>23</v>
      </c>
      <c r="G53" s="16">
        <v>0.92157836317135533</v>
      </c>
      <c r="H53" s="17">
        <f t="shared" si="1"/>
        <v>1.2908290090999485E-2</v>
      </c>
      <c r="I53" s="16">
        <v>4.9981361907412563</v>
      </c>
      <c r="J53" s="17">
        <f t="shared" si="2"/>
        <v>7.0007494145579358E-2</v>
      </c>
      <c r="K53" s="17">
        <f t="shared" si="3"/>
        <v>8.2915784236578846E-2</v>
      </c>
      <c r="L53" s="16">
        <v>2.7238226946847952</v>
      </c>
      <c r="M53" s="17">
        <f t="shared" si="4"/>
        <v>8.4367036420130048E-2</v>
      </c>
      <c r="N53" s="17">
        <v>17.511809430423593</v>
      </c>
      <c r="O53" s="17">
        <f t="shared" si="5"/>
        <v>0.24528301138530276</v>
      </c>
      <c r="P53" s="17">
        <v>4.6594173577299038</v>
      </c>
      <c r="Q53" s="17">
        <f t="shared" si="6"/>
        <v>0.14431968522887836</v>
      </c>
    </row>
    <row r="54" spans="1:17" x14ac:dyDescent="0.25">
      <c r="A54">
        <v>7</v>
      </c>
      <c r="B54" s="1">
        <v>40973</v>
      </c>
      <c r="C54">
        <v>1854</v>
      </c>
      <c r="D54" t="s">
        <v>11</v>
      </c>
      <c r="E54" s="2">
        <v>27</v>
      </c>
      <c r="F54">
        <v>22.5</v>
      </c>
      <c r="G54" s="16" t="s">
        <v>52</v>
      </c>
      <c r="H54" s="17" t="e">
        <f t="shared" si="1"/>
        <v>#VALUE!</v>
      </c>
      <c r="I54" s="16" t="s">
        <v>52</v>
      </c>
      <c r="J54" s="17" t="e">
        <f t="shared" si="2"/>
        <v>#VALUE!</v>
      </c>
      <c r="K54" s="17" t="e">
        <f t="shared" si="3"/>
        <v>#VALUE!</v>
      </c>
      <c r="L54" s="16" t="s">
        <v>52</v>
      </c>
      <c r="M54" s="17" t="e">
        <f t="shared" si="4"/>
        <v>#VALUE!</v>
      </c>
      <c r="N54" s="17">
        <v>19.707835067611672</v>
      </c>
      <c r="O54" s="17">
        <f t="shared" si="5"/>
        <v>0.27604212759821772</v>
      </c>
      <c r="P54" s="17">
        <v>0.90906626538170088</v>
      </c>
      <c r="Q54" s="17">
        <f t="shared" si="6"/>
        <v>2.8157202327974893E-2</v>
      </c>
    </row>
    <row r="55" spans="1:17" x14ac:dyDescent="0.25">
      <c r="A55">
        <v>24</v>
      </c>
      <c r="B55" s="1">
        <v>40973</v>
      </c>
      <c r="C55">
        <v>1905</v>
      </c>
      <c r="D55" t="s">
        <v>5</v>
      </c>
      <c r="E55" s="2">
        <v>28</v>
      </c>
      <c r="F55">
        <v>23.5</v>
      </c>
      <c r="G55" s="16">
        <v>0.71629205547249541</v>
      </c>
      <c r="H55" s="17">
        <f t="shared" si="1"/>
        <v>1.003290225922771E-2</v>
      </c>
      <c r="I55" s="16">
        <v>3.977010592018158</v>
      </c>
      <c r="J55" s="17">
        <f t="shared" si="2"/>
        <v>5.5704873799432564E-2</v>
      </c>
      <c r="K55" s="17">
        <f t="shared" si="3"/>
        <v>6.5737776058660269E-2</v>
      </c>
      <c r="L55" s="16">
        <v>2.4739016960886113</v>
      </c>
      <c r="M55" s="17">
        <f t="shared" si="4"/>
        <v>7.6626042840825304E-2</v>
      </c>
      <c r="N55" s="17">
        <v>14.73759181857258</v>
      </c>
      <c r="O55" s="17">
        <f t="shared" si="5"/>
        <v>0.20642532207703693</v>
      </c>
      <c r="P55" s="17">
        <v>2.6095677783701889</v>
      </c>
      <c r="Q55" s="17">
        <f t="shared" si="6"/>
        <v>8.0828131812020532E-2</v>
      </c>
    </row>
    <row r="56" spans="1:17" x14ac:dyDescent="0.25">
      <c r="A56">
        <v>52</v>
      </c>
      <c r="B56" s="1">
        <v>40973</v>
      </c>
      <c r="C56">
        <v>1910</v>
      </c>
      <c r="D56" t="s">
        <v>10</v>
      </c>
      <c r="E56" s="2" t="s">
        <v>24</v>
      </c>
      <c r="F56">
        <v>23.5</v>
      </c>
      <c r="G56" s="16">
        <v>1.0940095872853108</v>
      </c>
      <c r="H56" s="17">
        <f t="shared" si="1"/>
        <v>1.5323485966420908E-2</v>
      </c>
      <c r="I56" s="16">
        <v>9.8312660465116259</v>
      </c>
      <c r="J56" s="17">
        <f t="shared" si="2"/>
        <v>0.1377037907589953</v>
      </c>
      <c r="K56" s="17">
        <f t="shared" si="3"/>
        <v>0.15302727672541622</v>
      </c>
      <c r="L56" s="16">
        <v>4.4085326424870415</v>
      </c>
      <c r="M56" s="17">
        <f t="shared" si="4"/>
        <v>0.13654884171933124</v>
      </c>
      <c r="N56" s="17">
        <v>23.863831313651186</v>
      </c>
      <c r="O56" s="17">
        <f t="shared" si="5"/>
        <v>0.33425400333754435</v>
      </c>
      <c r="P56" s="17">
        <v>4.4721470551085156</v>
      </c>
      <c r="Q56" s="17">
        <f t="shared" si="6"/>
        <v>0.13851921940836143</v>
      </c>
    </row>
    <row r="57" spans="1:17" x14ac:dyDescent="0.25">
      <c r="A57">
        <v>85</v>
      </c>
      <c r="B57" s="1">
        <v>40973</v>
      </c>
      <c r="C57">
        <v>1917</v>
      </c>
      <c r="D57" t="s">
        <v>5</v>
      </c>
      <c r="E57" s="2" t="s">
        <v>38</v>
      </c>
      <c r="F57">
        <v>38</v>
      </c>
      <c r="G57" s="16">
        <v>0.69004825477706988</v>
      </c>
      <c r="H57" s="17">
        <f t="shared" si="1"/>
        <v>9.6653126911510779E-3</v>
      </c>
      <c r="I57" s="16">
        <v>6.7235978045077616</v>
      </c>
      <c r="J57" s="17">
        <f t="shared" si="2"/>
        <v>9.4175551840354949E-2</v>
      </c>
      <c r="K57" s="17">
        <f t="shared" si="3"/>
        <v>0.10384086453150602</v>
      </c>
      <c r="L57" s="16">
        <v>4.7337977730514202</v>
      </c>
      <c r="M57" s="17">
        <f t="shared" si="4"/>
        <v>0.14662352652538424</v>
      </c>
      <c r="N57" s="17">
        <v>21.786657347002176</v>
      </c>
      <c r="O57" s="17">
        <f t="shared" si="5"/>
        <v>0.30515960919540236</v>
      </c>
      <c r="P57" s="17">
        <v>4.7757386258639158</v>
      </c>
      <c r="Q57" s="17">
        <f t="shared" si="6"/>
        <v>0.14792259252686368</v>
      </c>
    </row>
    <row r="58" spans="1:17" x14ac:dyDescent="0.25">
      <c r="A58">
        <v>15</v>
      </c>
      <c r="B58" s="1">
        <v>40974</v>
      </c>
      <c r="C58">
        <v>1133</v>
      </c>
      <c r="D58" t="s">
        <v>5</v>
      </c>
      <c r="E58" s="2">
        <v>1</v>
      </c>
      <c r="F58">
        <v>23.5</v>
      </c>
      <c r="G58" s="16">
        <v>3.3242992089582888</v>
      </c>
      <c r="H58" s="17">
        <f t="shared" si="1"/>
        <v>4.6562528216100241E-2</v>
      </c>
      <c r="I58" s="16">
        <v>5.330090201291303</v>
      </c>
      <c r="J58" s="17">
        <f t="shared" si="2"/>
        <v>7.4657081024230923E-2</v>
      </c>
      <c r="K58" s="17">
        <f t="shared" si="3"/>
        <v>0.12121960924033116</v>
      </c>
      <c r="L58" s="16">
        <v>2.8777358885017428</v>
      </c>
      <c r="M58" s="17">
        <f t="shared" si="4"/>
        <v>8.9134307084858685E-2</v>
      </c>
      <c r="N58" s="17">
        <v>31.989668674907087</v>
      </c>
      <c r="O58" s="17">
        <f t="shared" si="5"/>
        <v>0.4480703320221946</v>
      </c>
      <c r="P58" s="17">
        <v>3.0402388984804398</v>
      </c>
      <c r="Q58" s="17">
        <f t="shared" si="6"/>
        <v>9.4167636672723085E-2</v>
      </c>
    </row>
    <row r="59" spans="1:17" x14ac:dyDescent="0.25">
      <c r="A59">
        <v>10</v>
      </c>
      <c r="B59" s="1">
        <v>40974</v>
      </c>
      <c r="C59">
        <v>1524</v>
      </c>
      <c r="D59" t="s">
        <v>5</v>
      </c>
      <c r="E59" s="2">
        <v>2</v>
      </c>
      <c r="F59">
        <v>23</v>
      </c>
      <c r="G59" s="16">
        <v>0.61969914819376004</v>
      </c>
      <c r="H59" s="17">
        <f t="shared" si="1"/>
        <v>8.6799524529885021E-3</v>
      </c>
      <c r="I59" s="16">
        <v>11.674069011661251</v>
      </c>
      <c r="J59" s="17">
        <f t="shared" si="2"/>
        <v>0.16351541590701588</v>
      </c>
      <c r="K59" s="17">
        <f t="shared" si="3"/>
        <v>0.17219536836000437</v>
      </c>
      <c r="L59" s="16">
        <v>3.0593680140597543</v>
      </c>
      <c r="M59" s="17">
        <f t="shared" si="4"/>
        <v>9.476013734977308E-2</v>
      </c>
      <c r="N59" s="17">
        <v>25.656574663089078</v>
      </c>
      <c r="O59" s="17">
        <f t="shared" si="5"/>
        <v>0.35936445746498302</v>
      </c>
      <c r="P59" s="17">
        <v>3.1838020520640882</v>
      </c>
      <c r="Q59" s="17">
        <f t="shared" si="6"/>
        <v>9.8614327652505079E-2</v>
      </c>
    </row>
    <row r="60" spans="1:17" x14ac:dyDescent="0.25">
      <c r="A60">
        <v>54</v>
      </c>
      <c r="B60" s="1">
        <v>40974</v>
      </c>
      <c r="C60">
        <v>1536</v>
      </c>
      <c r="D60" t="s">
        <v>10</v>
      </c>
      <c r="E60" s="2" t="s">
        <v>26</v>
      </c>
      <c r="F60">
        <v>23</v>
      </c>
      <c r="G60" s="16">
        <v>1.1123346301510104</v>
      </c>
      <c r="H60" s="17">
        <f t="shared" si="1"/>
        <v>1.5580159710828757E-2</v>
      </c>
      <c r="I60" s="16">
        <v>2.3010687093779016</v>
      </c>
      <c r="J60" s="17">
        <f t="shared" si="2"/>
        <v>3.2230425113017637E-2</v>
      </c>
      <c r="K60" s="17">
        <f t="shared" si="3"/>
        <v>4.7810584823846397E-2</v>
      </c>
      <c r="L60" s="16">
        <v>1.1729802024191542</v>
      </c>
      <c r="M60" s="17">
        <f t="shared" si="4"/>
        <v>3.6331609855038749E-2</v>
      </c>
      <c r="N60" s="17">
        <v>14.381942780093262</v>
      </c>
      <c r="O60" s="17">
        <f t="shared" si="5"/>
        <v>0.20144384557678785</v>
      </c>
      <c r="P60" s="17">
        <v>1.0830422643975168</v>
      </c>
      <c r="Q60" s="17">
        <f t="shared" si="6"/>
        <v>3.3545893549998214E-2</v>
      </c>
    </row>
    <row r="61" spans="1:17" x14ac:dyDescent="0.25">
      <c r="A61">
        <v>89</v>
      </c>
      <c r="B61" s="1">
        <v>40974</v>
      </c>
      <c r="C61">
        <v>1555</v>
      </c>
      <c r="D61" t="s">
        <v>10</v>
      </c>
      <c r="E61" s="2" t="s">
        <v>22</v>
      </c>
      <c r="F61">
        <v>5</v>
      </c>
      <c r="G61" s="16">
        <v>1.4033766161616157</v>
      </c>
      <c r="H61" s="17">
        <f t="shared" si="1"/>
        <v>1.9656703317123225E-2</v>
      </c>
      <c r="I61" s="16">
        <v>16.739833255705612</v>
      </c>
      <c r="J61" s="17">
        <f t="shared" si="2"/>
        <v>0.23447015725935691</v>
      </c>
      <c r="K61" s="17">
        <f t="shared" si="3"/>
        <v>0.25412686057648015</v>
      </c>
      <c r="L61" s="16">
        <v>7.1698396577755421</v>
      </c>
      <c r="M61" s="17">
        <f t="shared" si="4"/>
        <v>0.22207690857206899</v>
      </c>
      <c r="N61" s="17">
        <v>27.261960236098169</v>
      </c>
      <c r="O61" s="17">
        <f t="shared" si="5"/>
        <v>0.38185064367816091</v>
      </c>
      <c r="P61" s="17">
        <v>7.4118623646376163</v>
      </c>
      <c r="Q61" s="17">
        <f t="shared" si="6"/>
        <v>0.22957326234141523</v>
      </c>
    </row>
    <row r="62" spans="1:17" x14ac:dyDescent="0.25">
      <c r="A62">
        <v>49</v>
      </c>
      <c r="B62" s="1">
        <v>40974</v>
      </c>
      <c r="C62">
        <v>1605</v>
      </c>
      <c r="D62" t="s">
        <v>6</v>
      </c>
      <c r="E62" s="2" t="s">
        <v>21</v>
      </c>
      <c r="F62">
        <v>23</v>
      </c>
      <c r="G62" s="16">
        <v>0.6205908016443985</v>
      </c>
      <c r="H62" s="17">
        <f t="shared" si="1"/>
        <v>8.6924415932086285E-3</v>
      </c>
      <c r="I62" s="16">
        <v>2.9255326492537312</v>
      </c>
      <c r="J62" s="17">
        <f t="shared" si="2"/>
        <v>4.0977116668955225E-2</v>
      </c>
      <c r="K62" s="17">
        <f t="shared" si="3"/>
        <v>4.9669558262163856E-2</v>
      </c>
      <c r="L62" s="16">
        <v>0.64857071005917089</v>
      </c>
      <c r="M62" s="17">
        <f t="shared" si="4"/>
        <v>2.0088674943257903E-2</v>
      </c>
      <c r="N62" s="17">
        <v>16.156141567678354</v>
      </c>
      <c r="O62" s="17">
        <f t="shared" si="5"/>
        <v>0.22629455121883171</v>
      </c>
      <c r="P62" s="17">
        <v>0.62709163050309202</v>
      </c>
      <c r="Q62" s="17">
        <f t="shared" si="6"/>
        <v>1.9423387040813037E-2</v>
      </c>
    </row>
    <row r="63" spans="1:17" x14ac:dyDescent="0.25">
      <c r="A63">
        <v>88</v>
      </c>
      <c r="B63" s="1">
        <v>40974</v>
      </c>
      <c r="C63">
        <v>1638</v>
      </c>
      <c r="D63" t="s">
        <v>5</v>
      </c>
      <c r="E63" s="2" t="s">
        <v>41</v>
      </c>
      <c r="F63">
        <v>10</v>
      </c>
      <c r="G63" s="16">
        <v>1.1211483527622905</v>
      </c>
      <c r="H63" s="17">
        <f t="shared" si="1"/>
        <v>1.5703611055602626E-2</v>
      </c>
      <c r="I63" s="16">
        <v>25.292059687572838</v>
      </c>
      <c r="J63" s="17">
        <f t="shared" si="2"/>
        <v>0.3542587982671202</v>
      </c>
      <c r="K63" s="17">
        <f t="shared" si="3"/>
        <v>0.36996240932272284</v>
      </c>
      <c r="L63" s="16">
        <v>5.2677335676625665</v>
      </c>
      <c r="M63" s="17">
        <f t="shared" si="4"/>
        <v>0.16316152685773794</v>
      </c>
      <c r="N63" s="17">
        <v>39.37752407579994</v>
      </c>
      <c r="O63" s="17">
        <f t="shared" si="5"/>
        <v>0.55154995402298856</v>
      </c>
      <c r="P63" s="17">
        <v>5.3356233137450557</v>
      </c>
      <c r="Q63" s="17">
        <f t="shared" si="6"/>
        <v>0.16526432770871535</v>
      </c>
    </row>
    <row r="64" spans="1:17" x14ac:dyDescent="0.25">
      <c r="A64">
        <v>79</v>
      </c>
      <c r="B64" s="1">
        <v>40974</v>
      </c>
      <c r="C64">
        <v>1650</v>
      </c>
      <c r="D64" t="s">
        <v>6</v>
      </c>
      <c r="E64" s="2" t="s">
        <v>32</v>
      </c>
      <c r="F64">
        <v>31</v>
      </c>
      <c r="G64" s="16">
        <v>0.46720190231362468</v>
      </c>
      <c r="H64" s="17">
        <f t="shared" si="1"/>
        <v>6.5439662291742933E-3</v>
      </c>
      <c r="I64" s="16">
        <v>7.619818224408526</v>
      </c>
      <c r="J64" s="17">
        <f t="shared" si="2"/>
        <v>0.10672866032018739</v>
      </c>
      <c r="K64" s="17">
        <f t="shared" si="3"/>
        <v>0.11327262654936168</v>
      </c>
      <c r="L64" s="16">
        <v>1.7827277432197066</v>
      </c>
      <c r="M64" s="17">
        <f t="shared" si="4"/>
        <v>5.5217785185829857E-2</v>
      </c>
      <c r="N64" s="17">
        <v>20.738195091643369</v>
      </c>
      <c r="O64" s="17">
        <f t="shared" si="5"/>
        <v>0.29047409195402302</v>
      </c>
      <c r="P64" s="17">
        <v>1.7663584285027902</v>
      </c>
      <c r="Q64" s="17">
        <f t="shared" si="6"/>
        <v>5.4710765924411126E-2</v>
      </c>
    </row>
    <row r="65" spans="1:17" x14ac:dyDescent="0.25">
      <c r="A65">
        <v>68</v>
      </c>
      <c r="B65" s="1">
        <v>40974</v>
      </c>
      <c r="C65">
        <v>1830</v>
      </c>
      <c r="D65" t="s">
        <v>5</v>
      </c>
      <c r="E65" s="2" t="s">
        <v>20</v>
      </c>
      <c r="F65">
        <v>23.5</v>
      </c>
      <c r="G65" s="16">
        <v>1.0257245505906516</v>
      </c>
      <c r="H65" s="17">
        <f t="shared" si="1"/>
        <v>1.436703657724909E-2</v>
      </c>
      <c r="I65" s="16">
        <v>14.841192763219247</v>
      </c>
      <c r="J65" s="17">
        <f t="shared" si="2"/>
        <v>0.20787643150043827</v>
      </c>
      <c r="K65" s="17">
        <f t="shared" si="3"/>
        <v>0.22224346807768736</v>
      </c>
      <c r="L65" s="16">
        <v>3.558331136982904</v>
      </c>
      <c r="M65" s="17">
        <f t="shared" si="4"/>
        <v>0.1102149024657641</v>
      </c>
      <c r="N65" s="17">
        <v>33.552733768251031</v>
      </c>
      <c r="O65" s="17">
        <f t="shared" si="5"/>
        <v>0.46996374712643701</v>
      </c>
      <c r="P65" s="17">
        <v>3.7376191004176365</v>
      </c>
      <c r="Q65" s="17">
        <f t="shared" si="6"/>
        <v>0.11576812521051379</v>
      </c>
    </row>
    <row r="66" spans="1:17" x14ac:dyDescent="0.25">
      <c r="A66">
        <v>40</v>
      </c>
      <c r="B66" s="1">
        <v>40974</v>
      </c>
      <c r="C66">
        <v>2047</v>
      </c>
      <c r="D66" t="s">
        <v>5</v>
      </c>
      <c r="E66" s="2" t="s">
        <v>15</v>
      </c>
      <c r="F66">
        <v>23</v>
      </c>
      <c r="G66" s="16">
        <v>1.20531213454075</v>
      </c>
      <c r="H66" s="17">
        <f t="shared" si="1"/>
        <v>1.6882469581114612E-2</v>
      </c>
      <c r="I66" s="16">
        <v>3.9754007525870176</v>
      </c>
      <c r="J66" s="17">
        <f t="shared" si="2"/>
        <v>5.5682325229275631E-2</v>
      </c>
      <c r="K66" s="17">
        <f t="shared" si="3"/>
        <v>7.2564794810390243E-2</v>
      </c>
      <c r="L66" s="16">
        <v>3.6678629274292738</v>
      </c>
      <c r="M66" s="17">
        <f t="shared" si="4"/>
        <v>0.11360751409639018</v>
      </c>
      <c r="N66" s="17">
        <v>14.452304094657649</v>
      </c>
      <c r="O66" s="17">
        <f t="shared" si="5"/>
        <v>0.20242937680872314</v>
      </c>
      <c r="P66" s="17">
        <v>3.7803966148793711</v>
      </c>
      <c r="Q66" s="17">
        <f t="shared" si="6"/>
        <v>0.11709310577095862</v>
      </c>
    </row>
    <row r="67" spans="1:17" x14ac:dyDescent="0.25">
      <c r="A67">
        <v>5</v>
      </c>
      <c r="B67" s="1">
        <v>40974</v>
      </c>
      <c r="C67">
        <v>2103</v>
      </c>
      <c r="D67" t="s">
        <v>5</v>
      </c>
      <c r="E67" s="2" t="s">
        <v>16</v>
      </c>
      <c r="F67">
        <v>23</v>
      </c>
      <c r="G67" s="16">
        <v>1.5552336923076919</v>
      </c>
      <c r="H67" s="17">
        <f t="shared" si="1"/>
        <v>2.1783722862719995E-2</v>
      </c>
      <c r="I67" s="16">
        <v>14.286190978886758</v>
      </c>
      <c r="J67" s="17">
        <f t="shared" si="2"/>
        <v>0.20010267690779271</v>
      </c>
      <c r="K67" s="17">
        <f t="shared" si="3"/>
        <v>0.22188639977051269</v>
      </c>
      <c r="L67" s="16">
        <v>4.4803187279151953</v>
      </c>
      <c r="M67" s="17">
        <f t="shared" si="4"/>
        <v>0.13877232685865176</v>
      </c>
      <c r="N67" s="17">
        <v>37.648733562211511</v>
      </c>
      <c r="O67" s="17">
        <f t="shared" si="5"/>
        <v>0.52733526936049913</v>
      </c>
      <c r="P67" s="17">
        <v>4.629554210824022</v>
      </c>
      <c r="Q67" s="17">
        <f t="shared" si="6"/>
        <v>0.1433947112180719</v>
      </c>
    </row>
    <row r="68" spans="1:17" x14ac:dyDescent="0.25">
      <c r="A68">
        <v>56</v>
      </c>
      <c r="B68" s="1">
        <v>40975</v>
      </c>
      <c r="C68">
        <v>948</v>
      </c>
      <c r="D68" t="s">
        <v>5</v>
      </c>
      <c r="E68" s="2" t="s">
        <v>17</v>
      </c>
      <c r="F68">
        <v>23.5</v>
      </c>
      <c r="G68" s="16">
        <v>0.21976882187579846</v>
      </c>
      <c r="H68" s="17">
        <f t="shared" si="1"/>
        <v>3.0782403527441836E-3</v>
      </c>
      <c r="I68" s="16">
        <v>3.0113540315106579</v>
      </c>
      <c r="J68" s="17">
        <f t="shared" si="2"/>
        <v>4.2179192740240963E-2</v>
      </c>
      <c r="K68" s="17">
        <f t="shared" si="3"/>
        <v>4.5257433092985147E-2</v>
      </c>
      <c r="L68" s="16">
        <v>0.69679199802420244</v>
      </c>
      <c r="M68" s="17">
        <f t="shared" si="4"/>
        <v>2.1582269649664518E-2</v>
      </c>
      <c r="N68" s="17">
        <v>11.687057183031667</v>
      </c>
      <c r="O68" s="17">
        <f t="shared" si="5"/>
        <v>0.16369733758671332</v>
      </c>
      <c r="P68" s="17">
        <v>0.73105971223555433</v>
      </c>
      <c r="Q68" s="17">
        <f t="shared" si="6"/>
        <v>2.2643669680784489E-2</v>
      </c>
    </row>
    <row r="69" spans="1:17" x14ac:dyDescent="0.25">
      <c r="A69">
        <v>35</v>
      </c>
      <c r="B69" s="1">
        <v>40975</v>
      </c>
      <c r="C69">
        <v>1152</v>
      </c>
      <c r="D69" t="s">
        <v>6</v>
      </c>
      <c r="E69" s="2">
        <v>2</v>
      </c>
      <c r="F69">
        <v>22</v>
      </c>
      <c r="G69" s="16">
        <v>0.33216379935744605</v>
      </c>
      <c r="H69" s="17">
        <f t="shared" si="1"/>
        <v>4.6525253317359263E-3</v>
      </c>
      <c r="I69" s="16">
        <v>3.289629105322764</v>
      </c>
      <c r="J69" s="17">
        <f t="shared" si="2"/>
        <v>4.6076913782106467E-2</v>
      </c>
      <c r="K69" s="17">
        <f t="shared" si="3"/>
        <v>5.0729439113842395E-2</v>
      </c>
      <c r="L69" s="16">
        <v>0.90098976478692971</v>
      </c>
      <c r="M69" s="17">
        <f t="shared" si="4"/>
        <v>2.7907042719144293E-2</v>
      </c>
      <c r="N69" s="17">
        <v>12.434436475638019</v>
      </c>
      <c r="O69" s="17">
        <f t="shared" si="5"/>
        <v>0.17416567007204856</v>
      </c>
      <c r="P69" s="17">
        <v>0.89542549894114754</v>
      </c>
      <c r="Q69" s="17">
        <f t="shared" si="6"/>
        <v>2.7734696472019454E-2</v>
      </c>
    </row>
    <row r="70" spans="1:17" x14ac:dyDescent="0.25">
      <c r="A70">
        <v>23</v>
      </c>
      <c r="B70" s="1">
        <v>40975</v>
      </c>
      <c r="C70">
        <v>1208</v>
      </c>
      <c r="D70" t="s">
        <v>10</v>
      </c>
      <c r="E70" s="2">
        <v>3</v>
      </c>
      <c r="F70">
        <v>23</v>
      </c>
      <c r="G70" s="16">
        <v>0.35448093373183542</v>
      </c>
      <c r="H70" s="17">
        <f t="shared" si="1"/>
        <v>4.9651151841203726E-3</v>
      </c>
      <c r="I70" s="16">
        <v>6.5642934165720774</v>
      </c>
      <c r="J70" s="17">
        <f t="shared" si="2"/>
        <v>9.1944219883768441E-2</v>
      </c>
      <c r="K70" s="17">
        <f t="shared" si="3"/>
        <v>9.6909335067888819E-2</v>
      </c>
      <c r="L70" s="16">
        <v>1.3293912140100916</v>
      </c>
      <c r="M70" s="17">
        <f t="shared" si="4"/>
        <v>4.1176247333517886E-2</v>
      </c>
      <c r="N70" s="17">
        <v>14.863731367241545</v>
      </c>
      <c r="O70" s="17">
        <f t="shared" si="5"/>
        <v>0.20819212341616947</v>
      </c>
      <c r="P70" s="17">
        <v>1.3592186988572488</v>
      </c>
      <c r="Q70" s="17">
        <f t="shared" si="6"/>
        <v>4.2100116756197827E-2</v>
      </c>
    </row>
    <row r="71" spans="1:17" x14ac:dyDescent="0.25">
      <c r="A71">
        <v>74</v>
      </c>
      <c r="B71" s="1">
        <v>40975</v>
      </c>
      <c r="C71">
        <v>1239</v>
      </c>
      <c r="D71" t="s">
        <v>5</v>
      </c>
      <c r="E71" s="2" t="s">
        <v>18</v>
      </c>
      <c r="F71">
        <v>23.5</v>
      </c>
      <c r="G71" s="16">
        <v>0.42084992272024691</v>
      </c>
      <c r="H71" s="17">
        <f t="shared" si="1"/>
        <v>5.8947270295641356E-3</v>
      </c>
      <c r="I71" s="16">
        <v>3.8409240707798893</v>
      </c>
      <c r="J71" s="17">
        <f t="shared" si="2"/>
        <v>5.3798748000674086E-2</v>
      </c>
      <c r="K71" s="17">
        <f t="shared" si="3"/>
        <v>5.9693475030238224E-2</v>
      </c>
      <c r="L71" s="16">
        <v>1.3332827586206875</v>
      </c>
      <c r="M71" s="17">
        <f t="shared" si="4"/>
        <v>4.1296783110877179E-2</v>
      </c>
      <c r="N71" s="17">
        <v>12.932976079527803</v>
      </c>
      <c r="O71" s="17">
        <f t="shared" si="5"/>
        <v>0.18114857471264365</v>
      </c>
      <c r="P71" s="17">
        <v>1.1714809476290791</v>
      </c>
      <c r="Q71" s="17">
        <f t="shared" si="6"/>
        <v>3.6285172293693747E-2</v>
      </c>
    </row>
    <row r="72" spans="1:17" x14ac:dyDescent="0.25">
      <c r="A72">
        <v>27</v>
      </c>
      <c r="B72" s="1">
        <v>40975</v>
      </c>
      <c r="C72">
        <v>1558</v>
      </c>
      <c r="D72" t="s">
        <v>5</v>
      </c>
      <c r="E72" s="2">
        <v>5</v>
      </c>
      <c r="F72">
        <v>22.5</v>
      </c>
      <c r="G72" s="16">
        <v>0.35009586990191</v>
      </c>
      <c r="H72" s="17">
        <f t="shared" ref="H72:H96" si="7">G72*10^-6*$H$3*1000</f>
        <v>4.9036948228724803E-3</v>
      </c>
      <c r="I72" s="16">
        <v>2.3423922495274105</v>
      </c>
      <c r="J72" s="17">
        <f t="shared" ref="J72:J96" si="8">I72*10^-6*$J$3*1000</f>
        <v>3.280923236930057E-2</v>
      </c>
      <c r="K72" s="17">
        <f t="shared" ref="K72:K96" si="9">J72+H72</f>
        <v>3.7712927192173049E-2</v>
      </c>
      <c r="L72" s="16">
        <v>1.0963908148148143</v>
      </c>
      <c r="M72" s="17">
        <f t="shared" ref="M72:M96" si="10">L72*10^-6*$M$3*1000</f>
        <v>3.3959348376338294E-2</v>
      </c>
      <c r="N72" s="17">
        <v>10.770633009866831</v>
      </c>
      <c r="O72" s="17">
        <f t="shared" ref="O72:O96" si="11">N72*10^-6*$O$3*1000</f>
        <v>0.15086124079196195</v>
      </c>
      <c r="P72" s="17">
        <v>1.1162131454052702</v>
      </c>
      <c r="Q72" s="17">
        <f t="shared" ref="Q72:Q96" si="12">P72*10^-6*$Q$3*1000</f>
        <v>3.4573320530296853E-2</v>
      </c>
    </row>
    <row r="73" spans="1:17" x14ac:dyDescent="0.25">
      <c r="A73">
        <v>46</v>
      </c>
      <c r="B73" s="1">
        <v>40975</v>
      </c>
      <c r="C73">
        <v>1616</v>
      </c>
      <c r="D73" t="s">
        <v>10</v>
      </c>
      <c r="E73" s="2" t="s">
        <v>19</v>
      </c>
      <c r="F73">
        <v>24</v>
      </c>
      <c r="G73" s="16">
        <v>0.99843713623486952</v>
      </c>
      <c r="H73" s="17">
        <f t="shared" si="7"/>
        <v>1.398482940484367E-2</v>
      </c>
      <c r="I73" s="16">
        <v>7.1842198316183339</v>
      </c>
      <c r="J73" s="17">
        <f t="shared" si="8"/>
        <v>0.10062735559992514</v>
      </c>
      <c r="K73" s="17">
        <f t="shared" si="9"/>
        <v>0.1146121850047688</v>
      </c>
      <c r="L73" s="16">
        <v>1.439148263118994</v>
      </c>
      <c r="M73" s="17">
        <f t="shared" si="10"/>
        <v>4.4575836072390747E-2</v>
      </c>
      <c r="N73" s="17">
        <v>20.234329164059673</v>
      </c>
      <c r="O73" s="17">
        <f t="shared" si="11"/>
        <v>0.28341658298881789</v>
      </c>
      <c r="P73" s="17">
        <v>2.7395649958909227</v>
      </c>
      <c r="Q73" s="17">
        <f t="shared" si="12"/>
        <v>8.4854634714169402E-2</v>
      </c>
    </row>
    <row r="74" spans="1:17" x14ac:dyDescent="0.25">
      <c r="A74">
        <v>50</v>
      </c>
      <c r="B74" s="1">
        <v>40975</v>
      </c>
      <c r="C74">
        <v>1630</v>
      </c>
      <c r="D74" t="s">
        <v>6</v>
      </c>
      <c r="E74" s="2" t="s">
        <v>22</v>
      </c>
      <c r="F74">
        <v>22.5</v>
      </c>
      <c r="G74" s="16">
        <v>0.67930973042361964</v>
      </c>
      <c r="H74" s="17">
        <f t="shared" si="7"/>
        <v>9.5149011873191212E-3</v>
      </c>
      <c r="I74" s="16">
        <v>5.5287334575955267</v>
      </c>
      <c r="J74" s="17">
        <f t="shared" si="8"/>
        <v>7.7439421495172411E-2</v>
      </c>
      <c r="K74" s="17">
        <f t="shared" si="9"/>
        <v>8.6954322682491536E-2</v>
      </c>
      <c r="L74" s="16">
        <v>1.3349895930949431</v>
      </c>
      <c r="M74" s="17">
        <f t="shared" si="10"/>
        <v>4.1349650195997525E-2</v>
      </c>
      <c r="N74" s="17">
        <v>15.566881415901591</v>
      </c>
      <c r="O74" s="17">
        <f t="shared" si="11"/>
        <v>0.21804094926573711</v>
      </c>
      <c r="P74" s="17">
        <v>1.3190867050304087</v>
      </c>
      <c r="Q74" s="17">
        <f t="shared" si="12"/>
        <v>4.0857077922793417E-2</v>
      </c>
    </row>
    <row r="75" spans="1:17" x14ac:dyDescent="0.25">
      <c r="A75">
        <v>8</v>
      </c>
      <c r="B75" s="1">
        <v>40976</v>
      </c>
      <c r="C75">
        <v>1040</v>
      </c>
      <c r="D75" t="s">
        <v>5</v>
      </c>
      <c r="E75" s="2">
        <v>1</v>
      </c>
      <c r="F75">
        <v>23.5</v>
      </c>
      <c r="G75" s="16">
        <v>0.33279939474764048</v>
      </c>
      <c r="H75" s="17">
        <f t="shared" si="7"/>
        <v>4.6614279383996706E-3</v>
      </c>
      <c r="I75" s="16">
        <v>3.7150958405213732</v>
      </c>
      <c r="J75" s="17">
        <f t="shared" si="8"/>
        <v>5.203630721134752E-2</v>
      </c>
      <c r="K75" s="17">
        <f t="shared" si="9"/>
        <v>5.6697735149747193E-2</v>
      </c>
      <c r="L75" s="16">
        <v>1.3737220458553794</v>
      </c>
      <c r="M75" s="17">
        <f t="shared" si="10"/>
        <v>4.2549339977222017E-2</v>
      </c>
      <c r="N75" s="17">
        <v>14.430533754170389</v>
      </c>
      <c r="O75" s="17">
        <f t="shared" si="11"/>
        <v>0.20212444574521346</v>
      </c>
      <c r="P75" s="17">
        <v>1.2683657242873456</v>
      </c>
      <c r="Q75" s="17">
        <f t="shared" si="12"/>
        <v>3.9286058326707007E-2</v>
      </c>
    </row>
    <row r="76" spans="1:17" x14ac:dyDescent="0.25">
      <c r="A76">
        <v>22</v>
      </c>
      <c r="B76" s="1">
        <v>40976</v>
      </c>
      <c r="C76">
        <v>1115</v>
      </c>
      <c r="D76" t="s">
        <v>5</v>
      </c>
      <c r="E76" s="2">
        <v>2</v>
      </c>
      <c r="F76">
        <v>23</v>
      </c>
      <c r="G76" s="16">
        <v>0.50025016739634276</v>
      </c>
      <c r="H76" s="17">
        <f t="shared" si="7"/>
        <v>7.0068640246737021E-3</v>
      </c>
      <c r="I76" s="16">
        <v>1.8972289498580892</v>
      </c>
      <c r="J76" s="17">
        <f t="shared" si="8"/>
        <v>2.6573954676556294E-2</v>
      </c>
      <c r="K76" s="17">
        <f t="shared" si="9"/>
        <v>3.3580818701229996E-2</v>
      </c>
      <c r="L76" s="16">
        <v>0.57296481069042304</v>
      </c>
      <c r="M76" s="17">
        <f t="shared" si="10"/>
        <v>1.7746875795293181E-2</v>
      </c>
      <c r="N76" s="17">
        <v>10.342567932680048</v>
      </c>
      <c r="O76" s="17">
        <f t="shared" si="11"/>
        <v>0.14486545311402826</v>
      </c>
      <c r="P76" s="17">
        <v>0.55229433985329568</v>
      </c>
      <c r="Q76" s="17">
        <f t="shared" si="12"/>
        <v>1.7106633547021965E-2</v>
      </c>
    </row>
    <row r="77" spans="1:17" x14ac:dyDescent="0.25">
      <c r="A77">
        <v>25</v>
      </c>
      <c r="B77" s="1">
        <v>40976</v>
      </c>
      <c r="C77">
        <v>1123</v>
      </c>
      <c r="D77" t="s">
        <v>10</v>
      </c>
      <c r="E77" s="2">
        <v>3</v>
      </c>
      <c r="F77">
        <v>23.5</v>
      </c>
      <c r="G77" s="16">
        <v>0.44954698782752195</v>
      </c>
      <c r="H77" s="17">
        <f t="shared" si="7"/>
        <v>6.2966787853435081E-3</v>
      </c>
      <c r="I77" s="16">
        <v>3.7721359682299549</v>
      </c>
      <c r="J77" s="17">
        <f t="shared" si="8"/>
        <v>5.283525230892587E-2</v>
      </c>
      <c r="K77" s="17">
        <f t="shared" si="9"/>
        <v>5.9131931094269376E-2</v>
      </c>
      <c r="L77" s="16">
        <v>2.5016564847765905</v>
      </c>
      <c r="M77" s="17">
        <f t="shared" si="10"/>
        <v>7.7485713065558043E-2</v>
      </c>
      <c r="N77" s="17">
        <v>11.13312584134952</v>
      </c>
      <c r="O77" s="17">
        <f t="shared" si="11"/>
        <v>0.15593857638454714</v>
      </c>
      <c r="P77" s="17">
        <v>2.4822869701657964</v>
      </c>
      <c r="Q77" s="17">
        <f t="shared" si="12"/>
        <v>7.6885766326073871E-2</v>
      </c>
    </row>
    <row r="78" spans="1:17" x14ac:dyDescent="0.25">
      <c r="A78">
        <v>51</v>
      </c>
      <c r="B78" s="1">
        <v>40976</v>
      </c>
      <c r="C78">
        <v>1130</v>
      </c>
      <c r="D78" t="s">
        <v>6</v>
      </c>
      <c r="E78" s="2" t="s">
        <v>23</v>
      </c>
      <c r="F78">
        <v>23.5</v>
      </c>
      <c r="G78" s="16">
        <v>0.47727126731657238</v>
      </c>
      <c r="H78" s="17">
        <f t="shared" si="7"/>
        <v>6.6850050053483805E-3</v>
      </c>
      <c r="I78" s="16">
        <v>2.6807923649906891</v>
      </c>
      <c r="J78" s="17">
        <f t="shared" si="8"/>
        <v>3.7549108034562385E-2</v>
      </c>
      <c r="K78" s="17">
        <f t="shared" si="9"/>
        <v>4.4234113039910768E-2</v>
      </c>
      <c r="L78" s="16">
        <v>0.58360799210656089</v>
      </c>
      <c r="M78" s="17">
        <f t="shared" si="10"/>
        <v>1.8076535165528096E-2</v>
      </c>
      <c r="N78" s="17">
        <v>8.8939328791792072</v>
      </c>
      <c r="O78" s="17">
        <f t="shared" si="11"/>
        <v>0.12457482753745698</v>
      </c>
      <c r="P78" s="17">
        <v>0.55279738081169572</v>
      </c>
      <c r="Q78" s="17">
        <f t="shared" si="12"/>
        <v>1.7122214618044307E-2</v>
      </c>
    </row>
    <row r="79" spans="1:17" x14ac:dyDescent="0.25">
      <c r="A79">
        <v>38</v>
      </c>
      <c r="B79" s="1">
        <v>40976</v>
      </c>
      <c r="C79">
        <v>1143</v>
      </c>
      <c r="D79" t="s">
        <v>5</v>
      </c>
      <c r="E79" s="2">
        <v>5</v>
      </c>
      <c r="F79">
        <v>22.5</v>
      </c>
      <c r="G79" s="16">
        <v>0.56817398289712362</v>
      </c>
      <c r="H79" s="17">
        <f t="shared" si="7"/>
        <v>7.9582538897247975E-3</v>
      </c>
      <c r="I79" s="16">
        <v>14.127248821866162</v>
      </c>
      <c r="J79" s="17">
        <f t="shared" si="8"/>
        <v>0.1978764186182092</v>
      </c>
      <c r="K79" s="17">
        <f t="shared" si="9"/>
        <v>0.205834672507934</v>
      </c>
      <c r="L79" s="16">
        <v>2.1349060240963853</v>
      </c>
      <c r="M79" s="17">
        <f t="shared" si="10"/>
        <v>6.6126071509708909E-2</v>
      </c>
      <c r="N79" s="17">
        <v>29.799699306464927</v>
      </c>
      <c r="O79" s="17">
        <f t="shared" si="11"/>
        <v>0.41739604426984839</v>
      </c>
      <c r="P79" s="17">
        <v>2.3492381111544378</v>
      </c>
      <c r="Q79" s="17">
        <f t="shared" si="12"/>
        <v>7.2764742606074725E-2</v>
      </c>
    </row>
    <row r="80" spans="1:17" x14ac:dyDescent="0.25">
      <c r="A80">
        <v>26</v>
      </c>
      <c r="B80" s="1">
        <v>40976</v>
      </c>
      <c r="C80">
        <v>1557</v>
      </c>
      <c r="D80" t="s">
        <v>5</v>
      </c>
      <c r="E80" s="2">
        <v>6</v>
      </c>
      <c r="F80">
        <v>22.5</v>
      </c>
      <c r="G80" s="16">
        <v>0.61209334846999308</v>
      </c>
      <c r="H80" s="17">
        <f t="shared" si="7"/>
        <v>8.5734201458816193E-3</v>
      </c>
      <c r="I80" s="16">
        <v>9.5052098695405558</v>
      </c>
      <c r="J80" s="17">
        <f t="shared" si="8"/>
        <v>0.13313681318389109</v>
      </c>
      <c r="K80" s="17">
        <f t="shared" si="9"/>
        <v>0.1417102333297727</v>
      </c>
      <c r="L80" s="16">
        <v>2.0294508176473487</v>
      </c>
      <c r="M80" s="17">
        <f t="shared" si="10"/>
        <v>6.2859727022404555E-2</v>
      </c>
      <c r="N80" s="17">
        <v>17.150863645869272</v>
      </c>
      <c r="O80" s="17">
        <f t="shared" si="11"/>
        <v>0.24022734484587002</v>
      </c>
      <c r="P80" s="17">
        <v>1.9924740298925856</v>
      </c>
      <c r="Q80" s="17">
        <f t="shared" si="12"/>
        <v>6.1714416791568638E-2</v>
      </c>
    </row>
    <row r="81" spans="1:17" x14ac:dyDescent="0.25">
      <c r="A81">
        <v>34</v>
      </c>
      <c r="B81" s="1">
        <v>40977</v>
      </c>
      <c r="C81">
        <v>1341</v>
      </c>
      <c r="D81" t="s">
        <v>5</v>
      </c>
      <c r="E81" s="2">
        <v>1</v>
      </c>
      <c r="F81">
        <v>23</v>
      </c>
      <c r="G81" s="16">
        <v>0.45851748070647907</v>
      </c>
      <c r="H81" s="17">
        <f t="shared" si="7"/>
        <v>6.4223259673610545E-3</v>
      </c>
      <c r="I81" s="16">
        <v>3.7075051916178978</v>
      </c>
      <c r="J81" s="17">
        <f t="shared" si="8"/>
        <v>5.192998711753824E-2</v>
      </c>
      <c r="K81" s="17">
        <f t="shared" si="9"/>
        <v>5.8352313084899292E-2</v>
      </c>
      <c r="L81" s="16">
        <v>1.5336737064933774</v>
      </c>
      <c r="M81" s="17">
        <f t="shared" si="10"/>
        <v>4.7503644677318463E-2</v>
      </c>
      <c r="N81" s="17">
        <v>12.078739212646587</v>
      </c>
      <c r="O81" s="17">
        <f t="shared" si="11"/>
        <v>0.1691835181045612</v>
      </c>
      <c r="P81" s="17">
        <v>1.5395083859426433</v>
      </c>
      <c r="Q81" s="17">
        <f t="shared" si="12"/>
        <v>4.7684366651093248E-2</v>
      </c>
    </row>
    <row r="82" spans="1:17" x14ac:dyDescent="0.25">
      <c r="A82">
        <v>6</v>
      </c>
      <c r="B82" s="1">
        <v>40977</v>
      </c>
      <c r="C82">
        <v>1351</v>
      </c>
      <c r="D82" t="s">
        <v>10</v>
      </c>
      <c r="E82" s="2">
        <v>2</v>
      </c>
      <c r="F82">
        <v>23</v>
      </c>
      <c r="G82" s="16" t="s">
        <v>52</v>
      </c>
      <c r="H82" s="17" t="e">
        <f t="shared" si="7"/>
        <v>#VALUE!</v>
      </c>
      <c r="I82" s="16" t="s">
        <v>52</v>
      </c>
      <c r="J82" s="17" t="e">
        <f t="shared" si="8"/>
        <v>#VALUE!</v>
      </c>
      <c r="K82" s="17" t="e">
        <f t="shared" si="9"/>
        <v>#VALUE!</v>
      </c>
      <c r="L82" s="16" t="s">
        <v>52</v>
      </c>
      <c r="M82" s="17" t="e">
        <f t="shared" si="10"/>
        <v>#VALUE!</v>
      </c>
      <c r="N82" s="17">
        <v>15.249433106575957</v>
      </c>
      <c r="O82" s="17">
        <f t="shared" si="11"/>
        <v>0.21359453968253958</v>
      </c>
      <c r="P82" s="17">
        <v>1.0945111473975175</v>
      </c>
      <c r="Q82" s="17">
        <f t="shared" si="12"/>
        <v>3.390112800473985E-2</v>
      </c>
    </row>
    <row r="83" spans="1:17" x14ac:dyDescent="0.25">
      <c r="A83">
        <v>29</v>
      </c>
      <c r="B83" s="1">
        <v>40977</v>
      </c>
      <c r="C83">
        <v>1404</v>
      </c>
      <c r="D83" t="s">
        <v>6</v>
      </c>
      <c r="E83" s="2">
        <v>3</v>
      </c>
      <c r="F83">
        <v>22.5</v>
      </c>
      <c r="G83" s="16">
        <v>0.57962675692434851</v>
      </c>
      <c r="H83" s="17">
        <f t="shared" si="7"/>
        <v>8.11866968874741E-3</v>
      </c>
      <c r="I83" s="16">
        <v>3.4001993575207865</v>
      </c>
      <c r="J83" s="17">
        <f t="shared" si="8"/>
        <v>4.7625640344973554E-2</v>
      </c>
      <c r="K83" s="17">
        <f t="shared" si="9"/>
        <v>5.5744310033720962E-2</v>
      </c>
      <c r="L83" s="16">
        <v>1.3930587132425492</v>
      </c>
      <c r="M83" s="17">
        <f t="shared" si="10"/>
        <v>4.3148269314612707E-2</v>
      </c>
      <c r="N83" s="17">
        <v>14.474673181330935</v>
      </c>
      <c r="O83" s="17">
        <f t="shared" si="11"/>
        <v>0.20274269434241163</v>
      </c>
      <c r="P83" s="17">
        <v>1.3510061875015065</v>
      </c>
      <c r="Q83" s="17">
        <f t="shared" si="12"/>
        <v>4.1845744382400268E-2</v>
      </c>
    </row>
    <row r="84" spans="1:17" x14ac:dyDescent="0.25">
      <c r="A84">
        <v>71</v>
      </c>
      <c r="B84" s="1">
        <v>40984</v>
      </c>
      <c r="C84">
        <v>1100</v>
      </c>
      <c r="D84" t="s">
        <v>5</v>
      </c>
      <c r="E84" s="2" t="s">
        <v>17</v>
      </c>
      <c r="F84">
        <v>23</v>
      </c>
      <c r="G84" s="16">
        <v>0.47146280864197498</v>
      </c>
      <c r="H84" s="17">
        <f t="shared" si="7"/>
        <v>6.6036475510617238E-3</v>
      </c>
      <c r="I84" s="16">
        <v>8.4249028219024478</v>
      </c>
      <c r="J84" s="17">
        <f t="shared" si="8"/>
        <v>0.11800525485359745</v>
      </c>
      <c r="K84" s="17">
        <f t="shared" si="9"/>
        <v>0.12460890240465917</v>
      </c>
      <c r="L84" s="16">
        <v>3.4548494794248836</v>
      </c>
      <c r="M84" s="17">
        <f t="shared" si="10"/>
        <v>0.10700968621250014</v>
      </c>
      <c r="N84" s="17">
        <v>25.281531531531535</v>
      </c>
      <c r="O84" s="17">
        <f t="shared" si="11"/>
        <v>0.35411133333333339</v>
      </c>
      <c r="P84" s="17">
        <v>3.7376191004176369</v>
      </c>
      <c r="Q84" s="17">
        <f t="shared" si="12"/>
        <v>0.1157681252105138</v>
      </c>
    </row>
    <row r="85" spans="1:17" x14ac:dyDescent="0.25">
      <c r="A85">
        <v>20</v>
      </c>
      <c r="B85" s="1">
        <v>40984</v>
      </c>
      <c r="C85">
        <v>1115</v>
      </c>
      <c r="D85" t="s">
        <v>6</v>
      </c>
      <c r="E85" s="2">
        <v>2</v>
      </c>
      <c r="F85">
        <v>21.5</v>
      </c>
      <c r="G85" s="16">
        <v>0.41934631811866402</v>
      </c>
      <c r="H85" s="17">
        <f t="shared" si="7"/>
        <v>5.8736664609190534E-3</v>
      </c>
      <c r="I85" s="16">
        <v>8.3484866553094843</v>
      </c>
      <c r="J85" s="17">
        <f t="shared" si="8"/>
        <v>0.11693491500465646</v>
      </c>
      <c r="K85" s="17">
        <f t="shared" si="9"/>
        <v>0.12280858146557551</v>
      </c>
      <c r="L85" s="16">
        <v>2.6903905483727146</v>
      </c>
      <c r="M85" s="17">
        <f t="shared" si="10"/>
        <v>8.3331517070424049E-2</v>
      </c>
      <c r="N85" s="17">
        <v>23.271012950216122</v>
      </c>
      <c r="O85" s="17">
        <f t="shared" si="11"/>
        <v>0.32595056251005111</v>
      </c>
      <c r="P85" s="17">
        <v>2.7444463202215688</v>
      </c>
      <c r="Q85" s="17">
        <f t="shared" si="12"/>
        <v>8.5005827693207928E-2</v>
      </c>
    </row>
    <row r="86" spans="1:17" x14ac:dyDescent="0.25">
      <c r="A86">
        <v>66</v>
      </c>
      <c r="B86" s="1">
        <v>40984</v>
      </c>
      <c r="C86">
        <v>1125</v>
      </c>
      <c r="D86" t="s">
        <v>6</v>
      </c>
      <c r="E86" s="2" t="s">
        <v>26</v>
      </c>
      <c r="F86">
        <v>22.5</v>
      </c>
      <c r="G86" s="16">
        <v>0.36097367880964581</v>
      </c>
      <c r="H86" s="17">
        <f t="shared" si="7"/>
        <v>5.0560572464566425E-3</v>
      </c>
      <c r="I86" s="16">
        <v>5.0847080189997209</v>
      </c>
      <c r="J86" s="17">
        <f t="shared" si="8"/>
        <v>7.1220081503883759E-2</v>
      </c>
      <c r="K86" s="17">
        <f t="shared" si="9"/>
        <v>7.6276138750340394E-2</v>
      </c>
      <c r="L86" s="16">
        <v>1.8317164644714024</v>
      </c>
      <c r="M86" s="17">
        <f t="shared" si="10"/>
        <v>5.6735150188361963E-2</v>
      </c>
      <c r="N86" s="17">
        <v>17.834837862461381</v>
      </c>
      <c r="O86" s="17">
        <f t="shared" si="11"/>
        <v>0.24980758018489502</v>
      </c>
      <c r="P86" s="17">
        <v>1.8725410139203236</v>
      </c>
      <c r="Q86" s="17">
        <f t="shared" si="12"/>
        <v>5.7999640074914982E-2</v>
      </c>
    </row>
    <row r="87" spans="1:17" x14ac:dyDescent="0.25">
      <c r="A87">
        <v>72</v>
      </c>
      <c r="B87" s="1">
        <v>40984</v>
      </c>
      <c r="C87">
        <v>1145</v>
      </c>
      <c r="D87" t="s">
        <v>10</v>
      </c>
      <c r="E87" s="2" t="s">
        <v>23</v>
      </c>
      <c r="F87">
        <v>23.5</v>
      </c>
      <c r="G87" s="16">
        <v>0.37013365928975772</v>
      </c>
      <c r="H87" s="17">
        <f t="shared" si="7"/>
        <v>5.1843585282470347E-3</v>
      </c>
      <c r="I87" s="16">
        <v>5.5468265544647029</v>
      </c>
      <c r="J87" s="17">
        <f t="shared" si="8"/>
        <v>7.7692846436951846E-2</v>
      </c>
      <c r="K87" s="17">
        <f t="shared" si="9"/>
        <v>8.2877204965198875E-2</v>
      </c>
      <c r="L87" s="16">
        <v>2.7512280684354038</v>
      </c>
      <c r="M87" s="17">
        <f t="shared" si="10"/>
        <v>8.5215883949683519E-2</v>
      </c>
      <c r="N87" s="17">
        <v>16.194858651755204</v>
      </c>
      <c r="O87" s="17">
        <f t="shared" si="11"/>
        <v>0.22683685057471267</v>
      </c>
      <c r="P87" s="17">
        <v>2.7694851609564988</v>
      </c>
      <c r="Q87" s="17">
        <f t="shared" si="12"/>
        <v>8.5781374791895307E-2</v>
      </c>
    </row>
    <row r="88" spans="1:17" x14ac:dyDescent="0.25">
      <c r="A88">
        <v>45</v>
      </c>
      <c r="B88" s="1">
        <v>40984</v>
      </c>
      <c r="C88">
        <v>1155</v>
      </c>
      <c r="D88" t="s">
        <v>5</v>
      </c>
      <c r="E88" s="2" t="s">
        <v>18</v>
      </c>
      <c r="F88">
        <v>23</v>
      </c>
      <c r="G88" s="16">
        <v>0.26796994845360816</v>
      </c>
      <c r="H88" s="17">
        <f t="shared" si="7"/>
        <v>3.7533800364041229E-3</v>
      </c>
      <c r="I88" s="16">
        <v>3.2830065543071161</v>
      </c>
      <c r="J88" s="17">
        <f t="shared" si="8"/>
        <v>4.5984153564344571E-2</v>
      </c>
      <c r="K88" s="17">
        <f t="shared" si="9"/>
        <v>4.9737533600748694E-2</v>
      </c>
      <c r="L88" s="16">
        <v>1.4387937931034476</v>
      </c>
      <c r="M88" s="17">
        <f t="shared" si="10"/>
        <v>4.4564856802422177E-2</v>
      </c>
      <c r="N88" s="17">
        <v>10.754981800685128</v>
      </c>
      <c r="O88" s="17">
        <f t="shared" si="11"/>
        <v>0.15064201868729241</v>
      </c>
      <c r="P88" s="17">
        <v>1.4718428914282939</v>
      </c>
      <c r="Q88" s="17">
        <f t="shared" si="12"/>
        <v>4.5588511714860391E-2</v>
      </c>
    </row>
    <row r="89" spans="1:17" x14ac:dyDescent="0.25">
      <c r="A89">
        <v>32</v>
      </c>
      <c r="B89" s="1">
        <v>40984</v>
      </c>
      <c r="C89">
        <v>1315</v>
      </c>
      <c r="D89" t="s">
        <v>6</v>
      </c>
      <c r="E89" s="2" t="s">
        <v>14</v>
      </c>
      <c r="F89">
        <v>21.5</v>
      </c>
      <c r="G89" s="16">
        <v>0.71289402328589846</v>
      </c>
      <c r="H89" s="17">
        <f t="shared" si="7"/>
        <v>9.9853069738390591E-3</v>
      </c>
      <c r="I89" s="16">
        <v>3.3885656279508978</v>
      </c>
      <c r="J89" s="17">
        <f t="shared" si="8"/>
        <v>4.7462689952332396E-2</v>
      </c>
      <c r="K89" s="17">
        <f t="shared" si="9"/>
        <v>5.7447996926171453E-2</v>
      </c>
      <c r="L89" s="16">
        <v>1.5637996550874589</v>
      </c>
      <c r="M89" s="17">
        <f t="shared" si="10"/>
        <v>4.8436758645120967E-2</v>
      </c>
      <c r="N89" s="17">
        <v>15.196152344278588</v>
      </c>
      <c r="O89" s="17">
        <f t="shared" si="11"/>
        <v>0.21284825096365376</v>
      </c>
      <c r="P89" s="17">
        <v>1.4921736678465154</v>
      </c>
      <c r="Q89" s="17">
        <f t="shared" si="12"/>
        <v>4.6218232348979753E-2</v>
      </c>
    </row>
    <row r="90" spans="1:17" x14ac:dyDescent="0.25">
      <c r="A90">
        <v>90</v>
      </c>
      <c r="B90" s="1">
        <v>40984</v>
      </c>
      <c r="C90">
        <v>1315</v>
      </c>
      <c r="D90" t="s">
        <v>42</v>
      </c>
      <c r="E90" s="2" t="s">
        <v>14</v>
      </c>
      <c r="F90">
        <v>10</v>
      </c>
      <c r="G90" s="16">
        <v>0.36750173934963426</v>
      </c>
      <c r="H90" s="17">
        <f t="shared" si="7"/>
        <v>5.1474939625833086E-3</v>
      </c>
      <c r="I90" s="16">
        <v>1.3023167694635154</v>
      </c>
      <c r="J90" s="17">
        <f t="shared" si="8"/>
        <v>1.8241186341180007E-2</v>
      </c>
      <c r="K90" s="17">
        <f t="shared" si="9"/>
        <v>2.3388680303763315E-2</v>
      </c>
      <c r="L90" s="16">
        <v>5.2758440105806788</v>
      </c>
      <c r="M90" s="17">
        <f t="shared" si="10"/>
        <v>0.16341273778802023</v>
      </c>
      <c r="N90" s="17">
        <v>8.2731438334886622</v>
      </c>
      <c r="O90" s="17">
        <f t="shared" si="11"/>
        <v>0.1158796091954023</v>
      </c>
      <c r="P90" s="17">
        <v>5.2539734634290562</v>
      </c>
      <c r="Q90" s="17">
        <f t="shared" si="12"/>
        <v>0.16273532466136198</v>
      </c>
    </row>
    <row r="91" spans="1:17" x14ac:dyDescent="0.25">
      <c r="A91">
        <v>87</v>
      </c>
      <c r="B91" s="1">
        <v>40984</v>
      </c>
      <c r="C91">
        <v>1319</v>
      </c>
      <c r="D91" t="s">
        <v>40</v>
      </c>
      <c r="E91" s="2" t="s">
        <v>14</v>
      </c>
      <c r="F91">
        <v>10</v>
      </c>
      <c r="G91" s="16">
        <v>0.55762665651180476</v>
      </c>
      <c r="H91" s="17">
        <f t="shared" si="7"/>
        <v>7.8105204422970259E-3</v>
      </c>
      <c r="I91" s="16">
        <v>16.673193514522325</v>
      </c>
      <c r="J91" s="17">
        <f t="shared" si="8"/>
        <v>0.23353675306373009</v>
      </c>
      <c r="K91" s="17">
        <f t="shared" si="9"/>
        <v>0.24134727350602711</v>
      </c>
      <c r="L91" s="16">
        <v>5.2227467836990602</v>
      </c>
      <c r="M91" s="17">
        <f t="shared" si="10"/>
        <v>0.1617681169091095</v>
      </c>
      <c r="N91" s="17">
        <v>24.466060888474679</v>
      </c>
      <c r="O91" s="17">
        <f t="shared" si="11"/>
        <v>0.34268926436781599</v>
      </c>
      <c r="P91" s="17">
        <v>5.312294785083342</v>
      </c>
      <c r="Q91" s="17">
        <f t="shared" si="12"/>
        <v>0.16454175540947152</v>
      </c>
    </row>
    <row r="92" spans="1:17" x14ac:dyDescent="0.25">
      <c r="A92">
        <v>78</v>
      </c>
      <c r="B92" s="1">
        <v>40984</v>
      </c>
      <c r="C92">
        <v>1320</v>
      </c>
      <c r="D92" t="s">
        <v>31</v>
      </c>
      <c r="E92" s="2" t="s">
        <v>14</v>
      </c>
      <c r="F92">
        <v>36</v>
      </c>
      <c r="G92" s="16">
        <v>0.3764582539273757</v>
      </c>
      <c r="H92" s="17">
        <f t="shared" si="7"/>
        <v>5.2729453544496513E-3</v>
      </c>
      <c r="I92" s="16">
        <v>21.666669166764326</v>
      </c>
      <c r="J92" s="17">
        <f t="shared" si="8"/>
        <v>0.30347896835150118</v>
      </c>
      <c r="K92" s="17">
        <f t="shared" si="9"/>
        <v>0.30875191370595084</v>
      </c>
      <c r="L92" s="16">
        <v>5.3888263452218217</v>
      </c>
      <c r="M92" s="17">
        <f t="shared" si="10"/>
        <v>0.16691222575399578</v>
      </c>
      <c r="N92" s="17">
        <v>32.737263125194154</v>
      </c>
      <c r="O92" s="17">
        <f t="shared" si="11"/>
        <v>0.45854167816091945</v>
      </c>
      <c r="P92" s="17">
        <v>5.6039013933547688</v>
      </c>
      <c r="Q92" s="17">
        <f t="shared" si="12"/>
        <v>0.17357390915001927</v>
      </c>
    </row>
    <row r="93" spans="1:17" x14ac:dyDescent="0.25">
      <c r="A93">
        <v>83</v>
      </c>
      <c r="B93" s="1">
        <v>40984</v>
      </c>
      <c r="C93">
        <v>1330</v>
      </c>
      <c r="D93" t="s">
        <v>35</v>
      </c>
      <c r="E93" s="2" t="s">
        <v>14</v>
      </c>
      <c r="F93">
        <v>36</v>
      </c>
      <c r="G93" s="16">
        <v>0.39304425727411935</v>
      </c>
      <c r="H93" s="17">
        <f t="shared" si="7"/>
        <v>5.505260859246552E-3</v>
      </c>
      <c r="I93" s="16">
        <v>15.453153540546847</v>
      </c>
      <c r="J93" s="17">
        <f t="shared" si="8"/>
        <v>0.21644799475944831</v>
      </c>
      <c r="K93" s="17">
        <f t="shared" si="9"/>
        <v>0.22195325561869486</v>
      </c>
      <c r="L93" s="16">
        <v>3.7751719070232448</v>
      </c>
      <c r="M93" s="17">
        <f t="shared" si="10"/>
        <v>0.11693127691225849</v>
      </c>
      <c r="N93" s="17">
        <v>25.980506368437403</v>
      </c>
      <c r="O93" s="17">
        <f t="shared" si="11"/>
        <v>0.36390167816091956</v>
      </c>
      <c r="P93" s="17">
        <v>3.7376191004176369</v>
      </c>
      <c r="Q93" s="17">
        <f t="shared" si="12"/>
        <v>0.1157681252105138</v>
      </c>
    </row>
    <row r="94" spans="1:17" x14ac:dyDescent="0.25">
      <c r="A94">
        <v>67</v>
      </c>
      <c r="B94" s="1">
        <v>40984</v>
      </c>
      <c r="C94">
        <v>1331</v>
      </c>
      <c r="D94" t="s">
        <v>13</v>
      </c>
      <c r="E94" s="2" t="s">
        <v>14</v>
      </c>
      <c r="F94">
        <v>22.5</v>
      </c>
      <c r="G94" s="16">
        <v>0.46949163244353159</v>
      </c>
      <c r="H94" s="17">
        <f t="shared" si="7"/>
        <v>6.5760378379794626E-3</v>
      </c>
      <c r="I94" s="16">
        <v>8.5657884436160288</v>
      </c>
      <c r="J94" s="17">
        <f t="shared" si="8"/>
        <v>0.11997860030896551</v>
      </c>
      <c r="K94" s="17">
        <f t="shared" si="9"/>
        <v>0.12655463814694498</v>
      </c>
      <c r="L94" s="16">
        <v>1.9574697374938068</v>
      </c>
      <c r="M94" s="17">
        <f t="shared" si="10"/>
        <v>6.0630202162829598E-2</v>
      </c>
      <c r="N94" s="17">
        <v>19.228621728672721</v>
      </c>
      <c r="O94" s="17">
        <f t="shared" si="11"/>
        <v>0.26932992053943472</v>
      </c>
      <c r="P94" s="17">
        <v>2.1403030874398756</v>
      </c>
      <c r="Q94" s="17">
        <f t="shared" si="12"/>
        <v>6.6293238866288504E-2</v>
      </c>
    </row>
    <row r="95" spans="1:17" x14ac:dyDescent="0.25">
      <c r="A95">
        <v>31</v>
      </c>
      <c r="B95" s="1">
        <v>40984</v>
      </c>
      <c r="C95">
        <v>1338</v>
      </c>
      <c r="D95" t="s">
        <v>5</v>
      </c>
      <c r="E95" s="2" t="s">
        <v>14</v>
      </c>
      <c r="F95">
        <v>23</v>
      </c>
      <c r="G95" s="16">
        <v>0.55894263990896831</v>
      </c>
      <c r="H95" s="17">
        <f t="shared" si="7"/>
        <v>7.8289530532657439E-3</v>
      </c>
      <c r="I95" s="16">
        <v>6.408737249716661</v>
      </c>
      <c r="J95" s="17">
        <f t="shared" si="8"/>
        <v>8.9765388210351349E-2</v>
      </c>
      <c r="K95" s="17">
        <f t="shared" si="9"/>
        <v>9.7594341263617088E-2</v>
      </c>
      <c r="L95" s="16">
        <v>2.9362670807453393</v>
      </c>
      <c r="M95" s="17">
        <f t="shared" si="10"/>
        <v>9.094723831469434E-2</v>
      </c>
      <c r="N95" s="17">
        <v>18.548839707383895</v>
      </c>
      <c r="O95" s="17">
        <f t="shared" si="11"/>
        <v>0.25980840410620815</v>
      </c>
      <c r="P95" s="17">
        <v>3.0022075939599984</v>
      </c>
      <c r="Q95" s="17">
        <f t="shared" si="12"/>
        <v>9.2989664090351143E-2</v>
      </c>
    </row>
    <row r="96" spans="1:17" x14ac:dyDescent="0.25">
      <c r="A96">
        <v>33</v>
      </c>
      <c r="B96" s="1">
        <v>40989</v>
      </c>
      <c r="C96">
        <v>2128</v>
      </c>
      <c r="D96" t="s">
        <v>5</v>
      </c>
      <c r="E96" s="2">
        <v>1</v>
      </c>
      <c r="F96">
        <v>22.5</v>
      </c>
      <c r="G96" s="16">
        <v>1.4587728825843846</v>
      </c>
      <c r="H96" s="17">
        <f t="shared" si="7"/>
        <v>2.0432623309952352E-2</v>
      </c>
      <c r="I96" s="16">
        <v>2.9608865181268889</v>
      </c>
      <c r="J96" s="17">
        <f t="shared" si="8"/>
        <v>4.1472308411178258E-2</v>
      </c>
      <c r="K96" s="17">
        <f t="shared" si="9"/>
        <v>6.190493172113061E-2</v>
      </c>
      <c r="L96" s="16">
        <v>1.3426671591804562</v>
      </c>
      <c r="M96" s="17">
        <f t="shared" si="10"/>
        <v>4.1587453302204994E-2</v>
      </c>
      <c r="N96" s="17">
        <v>16.94592333618635</v>
      </c>
      <c r="O96" s="17">
        <f t="shared" si="11"/>
        <v>0.23735680331142806</v>
      </c>
      <c r="P96" s="17">
        <v>1.3518785078808455</v>
      </c>
      <c r="Q96" s="17">
        <f t="shared" si="12"/>
        <v>4.187276342639213E-2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pane xSplit="1" ySplit="5" topLeftCell="I6" activePane="bottomRight" state="frozen"/>
      <selection pane="topRight" activeCell="B1" sqref="B1"/>
      <selection pane="bottomLeft" activeCell="A3" sqref="A3"/>
      <selection pane="bottomRight" activeCell="O8" sqref="O8"/>
    </sheetView>
  </sheetViews>
  <sheetFormatPr defaultRowHeight="15" x14ac:dyDescent="0.25"/>
  <cols>
    <col min="1" max="1" width="12.5703125" customWidth="1"/>
    <col min="2" max="2" width="13.28515625" style="1" customWidth="1"/>
    <col min="3" max="3" width="13.7109375" customWidth="1"/>
    <col min="4" max="4" width="17" customWidth="1"/>
    <col min="5" max="5" width="3.7109375" customWidth="1"/>
    <col min="6" max="6" width="5.42578125" customWidth="1"/>
    <col min="7" max="7" width="8.42578125" customWidth="1"/>
    <col min="8" max="8" width="11" bestFit="1" customWidth="1"/>
    <col min="9" max="9" width="7.140625" customWidth="1"/>
    <col min="10" max="10" width="12" bestFit="1" customWidth="1"/>
    <col min="11" max="11" width="12" customWidth="1"/>
    <col min="12" max="12" width="6.7109375" customWidth="1"/>
    <col min="14" max="14" width="6.7109375" customWidth="1"/>
    <col min="15" max="15" width="8.5703125" customWidth="1"/>
    <col min="16" max="16" width="6" customWidth="1"/>
  </cols>
  <sheetData>
    <row r="1" spans="1:18" x14ac:dyDescent="0.25">
      <c r="A1" t="s">
        <v>160</v>
      </c>
      <c r="B1" s="1" t="s">
        <v>149</v>
      </c>
      <c r="C1" t="s">
        <v>164</v>
      </c>
      <c r="D1" t="s">
        <v>161</v>
      </c>
      <c r="E1" t="s">
        <v>151</v>
      </c>
      <c r="I1" s="1"/>
    </row>
    <row r="2" spans="1:18" x14ac:dyDescent="0.25">
      <c r="A2" t="s">
        <v>148</v>
      </c>
      <c r="B2" s="1" t="s">
        <v>150</v>
      </c>
      <c r="D2" t="s">
        <v>152</v>
      </c>
    </row>
    <row r="3" spans="1:18" x14ac:dyDescent="0.25">
      <c r="A3" t="s">
        <v>147</v>
      </c>
      <c r="G3" s="15" t="s">
        <v>153</v>
      </c>
      <c r="H3" s="15">
        <v>14.00672</v>
      </c>
      <c r="I3" s="15"/>
      <c r="J3" s="15">
        <v>14.00672</v>
      </c>
      <c r="K3" s="15"/>
      <c r="L3" s="15"/>
      <c r="M3" s="15">
        <v>30.973762199999999</v>
      </c>
      <c r="N3" s="15"/>
      <c r="O3" s="15">
        <v>14.00672</v>
      </c>
      <c r="P3" s="15"/>
      <c r="Q3" s="15">
        <v>30.973762199999999</v>
      </c>
      <c r="R3" t="s">
        <v>159</v>
      </c>
    </row>
    <row r="4" spans="1:18" x14ac:dyDescent="0.25">
      <c r="G4" s="3" t="s">
        <v>43</v>
      </c>
      <c r="H4" t="s">
        <v>43</v>
      </c>
      <c r="I4" s="3" t="s">
        <v>44</v>
      </c>
      <c r="J4" t="s">
        <v>44</v>
      </c>
      <c r="K4" s="9" t="s">
        <v>162</v>
      </c>
      <c r="L4" s="3" t="s">
        <v>45</v>
      </c>
      <c r="M4" s="4" t="s">
        <v>45</v>
      </c>
      <c r="N4" s="3" t="s">
        <v>46</v>
      </c>
      <c r="O4" s="3" t="s">
        <v>46</v>
      </c>
      <c r="P4" s="3" t="s">
        <v>47</v>
      </c>
      <c r="Q4" s="14" t="s">
        <v>47</v>
      </c>
    </row>
    <row r="5" spans="1:18" x14ac:dyDescent="0.25">
      <c r="A5" t="s">
        <v>0</v>
      </c>
      <c r="B5" s="1" t="s">
        <v>1</v>
      </c>
      <c r="C5" t="s">
        <v>2</v>
      </c>
      <c r="D5" t="s">
        <v>3</v>
      </c>
      <c r="E5" s="2" t="s">
        <v>4</v>
      </c>
      <c r="F5" t="s">
        <v>141</v>
      </c>
      <c r="G5" s="7" t="s">
        <v>49</v>
      </c>
      <c r="H5" t="s">
        <v>146</v>
      </c>
      <c r="I5" s="7" t="s">
        <v>49</v>
      </c>
      <c r="J5" t="s">
        <v>146</v>
      </c>
      <c r="K5" s="9" t="s">
        <v>146</v>
      </c>
      <c r="L5" s="7" t="s">
        <v>49</v>
      </c>
      <c r="M5" s="12" t="s">
        <v>146</v>
      </c>
      <c r="N5" s="7" t="s">
        <v>49</v>
      </c>
      <c r="O5" s="13" t="s">
        <v>146</v>
      </c>
      <c r="P5" s="7" t="s">
        <v>49</v>
      </c>
      <c r="Q5" s="14" t="s">
        <v>146</v>
      </c>
    </row>
    <row r="6" spans="1:18" x14ac:dyDescent="0.25">
      <c r="A6" t="s">
        <v>6</v>
      </c>
      <c r="E6" s="2"/>
      <c r="G6" s="12"/>
      <c r="I6" s="12"/>
      <c r="K6" s="9"/>
      <c r="L6" s="12"/>
      <c r="M6" s="12"/>
      <c r="N6" s="12"/>
      <c r="O6" s="12"/>
      <c r="P6" s="12"/>
      <c r="Q6" s="9"/>
    </row>
    <row r="7" spans="1:18" x14ac:dyDescent="0.25">
      <c r="A7">
        <v>3</v>
      </c>
      <c r="B7" s="1">
        <v>40926</v>
      </c>
      <c r="C7">
        <v>1510</v>
      </c>
      <c r="D7" t="s">
        <v>8</v>
      </c>
      <c r="E7" s="2">
        <v>9</v>
      </c>
      <c r="F7">
        <v>24</v>
      </c>
      <c r="G7" s="16" t="s">
        <v>52</v>
      </c>
      <c r="H7" s="17" t="e">
        <f t="shared" ref="H7:H28" si="0">G7*10^-6*$H$3*1000</f>
        <v>#VALUE!</v>
      </c>
      <c r="I7" s="16" t="s">
        <v>52</v>
      </c>
      <c r="J7" s="17" t="e">
        <f t="shared" ref="J7:J28" si="1">I7*10^-6*$J$3*1000</f>
        <v>#VALUE!</v>
      </c>
      <c r="K7" s="17" t="e">
        <f t="shared" ref="K7:K28" si="2">J7+H7</f>
        <v>#VALUE!</v>
      </c>
      <c r="L7" s="16" t="s">
        <v>52</v>
      </c>
      <c r="M7" s="17" t="e">
        <f t="shared" ref="M7:M28" si="3">L7*10^-6*$M$3*1000</f>
        <v>#VALUE!</v>
      </c>
      <c r="N7" s="17">
        <v>18.529424584343911</v>
      </c>
      <c r="O7" s="17">
        <f t="shared" ref="O7:O28" si="4">N7*10^-6*$O$3*1000</f>
        <v>0.25953646191402152</v>
      </c>
      <c r="P7" s="17">
        <v>2.1492289138624741</v>
      </c>
      <c r="Q7" s="17">
        <f t="shared" ref="Q7:Q28" si="5">P7*10^-6*$Q$3*1000</f>
        <v>6.6569705291340542E-2</v>
      </c>
    </row>
    <row r="8" spans="1:18" x14ac:dyDescent="0.25">
      <c r="A8" t="e">
        <f>#REF!</f>
        <v>#REF!</v>
      </c>
      <c r="B8" s="1">
        <v>40921</v>
      </c>
      <c r="C8">
        <v>1303</v>
      </c>
      <c r="D8" t="s">
        <v>6</v>
      </c>
      <c r="E8" s="2">
        <v>1</v>
      </c>
      <c r="F8">
        <v>20</v>
      </c>
      <c r="G8" s="16">
        <v>0.44714841986455972</v>
      </c>
      <c r="H8" s="17">
        <f t="shared" si="0"/>
        <v>6.263082715485326E-3</v>
      </c>
      <c r="I8" s="16">
        <v>8.3443826569678414</v>
      </c>
      <c r="J8" s="17">
        <f t="shared" si="1"/>
        <v>0.11687743144900459</v>
      </c>
      <c r="K8" s="17">
        <f t="shared" si="2"/>
        <v>0.12314051416448991</v>
      </c>
      <c r="L8" s="16">
        <v>1.7432753521126765</v>
      </c>
      <c r="M8" s="17">
        <f t="shared" si="3"/>
        <v>5.3995796205459308E-2</v>
      </c>
      <c r="N8" s="17">
        <v>43.961291382111654</v>
      </c>
      <c r="O8" s="17">
        <f t="shared" si="4"/>
        <v>0.61575349922765088</v>
      </c>
      <c r="P8" s="17">
        <v>1.593654099152215</v>
      </c>
      <c r="Q8" s="17">
        <f t="shared" si="5"/>
        <v>4.9361463096195921E-2</v>
      </c>
    </row>
    <row r="9" spans="1:18" x14ac:dyDescent="0.25">
      <c r="A9">
        <v>2</v>
      </c>
      <c r="B9" s="1">
        <v>40953</v>
      </c>
      <c r="C9">
        <v>939</v>
      </c>
      <c r="D9" t="s">
        <v>6</v>
      </c>
      <c r="E9" s="2" t="s">
        <v>7</v>
      </c>
      <c r="F9">
        <v>22.5</v>
      </c>
      <c r="G9" s="16" t="s">
        <v>52</v>
      </c>
      <c r="H9" s="17" t="e">
        <f t="shared" si="0"/>
        <v>#VALUE!</v>
      </c>
      <c r="I9" s="16" t="s">
        <v>52</v>
      </c>
      <c r="J9" s="17" t="e">
        <f t="shared" si="1"/>
        <v>#VALUE!</v>
      </c>
      <c r="K9" s="17" t="e">
        <f t="shared" si="2"/>
        <v>#VALUE!</v>
      </c>
      <c r="L9" s="16" t="s">
        <v>52</v>
      </c>
      <c r="M9" s="17" t="e">
        <f t="shared" si="3"/>
        <v>#VALUE!</v>
      </c>
      <c r="N9" s="17">
        <v>30.839720435295821</v>
      </c>
      <c r="O9" s="17">
        <f t="shared" si="4"/>
        <v>0.43196332901546663</v>
      </c>
      <c r="P9" s="17">
        <v>0.75839229874385006</v>
      </c>
      <c r="Q9" s="17">
        <f t="shared" si="5"/>
        <v>2.3490262715603373E-2</v>
      </c>
    </row>
    <row r="10" spans="1:18" x14ac:dyDescent="0.25">
      <c r="A10">
        <v>13</v>
      </c>
      <c r="B10" s="1">
        <v>40953</v>
      </c>
      <c r="C10">
        <v>939</v>
      </c>
      <c r="D10" t="s">
        <v>6</v>
      </c>
      <c r="E10" s="2" t="s">
        <v>9</v>
      </c>
      <c r="F10">
        <v>23</v>
      </c>
      <c r="G10" s="16">
        <v>0.87491563976175779</v>
      </c>
      <c r="H10" s="17">
        <f t="shared" si="0"/>
        <v>1.2254698389763808E-2</v>
      </c>
      <c r="I10" s="16">
        <v>2.6137956968773803</v>
      </c>
      <c r="J10" s="17">
        <f t="shared" si="1"/>
        <v>3.6610704463366339E-2</v>
      </c>
      <c r="K10" s="17">
        <f t="shared" si="2"/>
        <v>4.8865402853130145E-2</v>
      </c>
      <c r="L10" s="16">
        <v>0.97290279720279749</v>
      </c>
      <c r="M10" s="17">
        <f t="shared" si="3"/>
        <v>3.0134459884274271E-2</v>
      </c>
      <c r="N10" s="17">
        <v>13.212048016795984</v>
      </c>
      <c r="O10" s="17">
        <f t="shared" si="4"/>
        <v>0.18505745719781663</v>
      </c>
      <c r="P10" s="17">
        <v>0.87638458779250517</v>
      </c>
      <c r="Q10" s="17">
        <f t="shared" si="5"/>
        <v>2.7144927818030073E-2</v>
      </c>
    </row>
    <row r="11" spans="1:18" x14ac:dyDescent="0.25">
      <c r="A11">
        <v>4</v>
      </c>
      <c r="B11" s="1">
        <v>40956</v>
      </c>
      <c r="C11">
        <v>1513</v>
      </c>
      <c r="D11" t="s">
        <v>6</v>
      </c>
      <c r="E11" s="2" t="s">
        <v>9</v>
      </c>
      <c r="F11">
        <v>23</v>
      </c>
      <c r="G11" s="16">
        <v>0.63922769688269065</v>
      </c>
      <c r="H11" s="17">
        <f t="shared" si="0"/>
        <v>8.9534833664807207E-3</v>
      </c>
      <c r="I11" s="16">
        <v>2.0950711128195274</v>
      </c>
      <c r="J11" s="17">
        <f t="shared" si="1"/>
        <v>2.9345074457351527E-2</v>
      </c>
      <c r="K11" s="17">
        <f t="shared" si="2"/>
        <v>3.8298557823832249E-2</v>
      </c>
      <c r="L11" s="16">
        <v>0.99479716814159314</v>
      </c>
      <c r="M11" s="17">
        <f t="shared" si="3"/>
        <v>3.0812610923251119E-2</v>
      </c>
      <c r="N11" s="17">
        <v>10.32180927054578</v>
      </c>
      <c r="O11" s="17">
        <f t="shared" si="4"/>
        <v>0.14457469234593898</v>
      </c>
      <c r="P11" s="17">
        <v>0.92065657050768945</v>
      </c>
      <c r="Q11" s="17">
        <f t="shared" si="5"/>
        <v>2.8516197682772703E-2</v>
      </c>
    </row>
    <row r="12" spans="1:18" x14ac:dyDescent="0.25">
      <c r="A12">
        <v>69</v>
      </c>
      <c r="B12" s="1">
        <v>40956</v>
      </c>
      <c r="C12">
        <v>1513</v>
      </c>
      <c r="D12" t="s">
        <v>6</v>
      </c>
      <c r="E12" s="2" t="s">
        <v>7</v>
      </c>
      <c r="F12">
        <v>23.5</v>
      </c>
      <c r="G12" s="18">
        <v>0</v>
      </c>
      <c r="H12" s="17">
        <f t="shared" si="0"/>
        <v>0</v>
      </c>
      <c r="I12" s="16">
        <v>3.2144186263531167</v>
      </c>
      <c r="J12" s="17">
        <f t="shared" si="1"/>
        <v>4.5023461662112726E-2</v>
      </c>
      <c r="K12" s="17">
        <f t="shared" si="2"/>
        <v>4.5023461662112726E-2</v>
      </c>
      <c r="L12" s="16">
        <v>0.84368453914767005</v>
      </c>
      <c r="M12" s="17">
        <f t="shared" si="3"/>
        <v>2.6132084287376522E-2</v>
      </c>
      <c r="N12" s="17">
        <v>15.262892202547375</v>
      </c>
      <c r="O12" s="17">
        <f t="shared" si="4"/>
        <v>0.21378305747126433</v>
      </c>
      <c r="P12" s="17">
        <v>0.75156743171822449</v>
      </c>
      <c r="Q12" s="17">
        <f t="shared" si="5"/>
        <v>2.3278870907305023E-2</v>
      </c>
    </row>
    <row r="13" spans="1:18" x14ac:dyDescent="0.25">
      <c r="A13">
        <v>41</v>
      </c>
      <c r="B13" s="1">
        <v>40957</v>
      </c>
      <c r="C13">
        <v>1135</v>
      </c>
      <c r="D13" t="s">
        <v>6</v>
      </c>
      <c r="E13" s="2" t="s">
        <v>9</v>
      </c>
      <c r="F13">
        <v>23.5</v>
      </c>
      <c r="G13" s="16">
        <v>1.6691342812823162</v>
      </c>
      <c r="H13" s="17">
        <f t="shared" si="0"/>
        <v>2.3379096520322645E-2</v>
      </c>
      <c r="I13" s="16">
        <v>3.3726419172932331</v>
      </c>
      <c r="J13" s="17">
        <f t="shared" si="1"/>
        <v>4.7239650995789473E-2</v>
      </c>
      <c r="K13" s="17">
        <f t="shared" si="2"/>
        <v>7.0618747516112121E-2</v>
      </c>
      <c r="L13" s="16">
        <v>0.72582352362204705</v>
      </c>
      <c r="M13" s="17">
        <f t="shared" si="3"/>
        <v>2.2481485219835368E-2</v>
      </c>
      <c r="N13" s="17">
        <v>19.591438535529782</v>
      </c>
      <c r="O13" s="17">
        <f t="shared" si="4"/>
        <v>0.27441179396437571</v>
      </c>
      <c r="P13" s="17">
        <v>0.73212315775197867</v>
      </c>
      <c r="Q13" s="17">
        <f t="shared" si="5"/>
        <v>2.2676608589322873E-2</v>
      </c>
    </row>
    <row r="14" spans="1:18" x14ac:dyDescent="0.25">
      <c r="A14">
        <v>47</v>
      </c>
      <c r="B14" s="1">
        <v>40957</v>
      </c>
      <c r="C14">
        <v>1135</v>
      </c>
      <c r="D14" t="s">
        <v>6</v>
      </c>
      <c r="E14" s="2" t="s">
        <v>7</v>
      </c>
      <c r="F14">
        <v>23.5</v>
      </c>
      <c r="G14" s="16">
        <v>0.64870185280494042</v>
      </c>
      <c r="H14" s="17">
        <f t="shared" si="0"/>
        <v>9.0861852157200131E-3</v>
      </c>
      <c r="I14" s="16">
        <v>2.6908140186915888</v>
      </c>
      <c r="J14" s="17">
        <f t="shared" si="1"/>
        <v>3.7689478531887852E-2</v>
      </c>
      <c r="K14" s="17">
        <f t="shared" si="2"/>
        <v>4.6775663747607867E-2</v>
      </c>
      <c r="L14" s="16">
        <v>0.90241074420896927</v>
      </c>
      <c r="M14" s="17">
        <f t="shared" si="3"/>
        <v>2.795105579785364E-2</v>
      </c>
      <c r="N14" s="17">
        <v>10.416697140527905</v>
      </c>
      <c r="O14" s="17">
        <f t="shared" si="4"/>
        <v>0.14590376017217502</v>
      </c>
      <c r="P14" s="17">
        <v>1.0145425265040986</v>
      </c>
      <c r="Q14" s="17">
        <f t="shared" si="5"/>
        <v>3.142419895772515E-2</v>
      </c>
    </row>
    <row r="15" spans="1:18" x14ac:dyDescent="0.25">
      <c r="A15">
        <v>43</v>
      </c>
      <c r="B15" s="1">
        <v>40966</v>
      </c>
      <c r="C15">
        <v>1155</v>
      </c>
      <c r="D15" t="s">
        <v>6</v>
      </c>
      <c r="E15" s="2" t="s">
        <v>17</v>
      </c>
      <c r="F15">
        <v>23</v>
      </c>
      <c r="G15" s="16">
        <v>0.38842937532266375</v>
      </c>
      <c r="H15" s="17">
        <f t="shared" si="0"/>
        <v>5.4406214999194605E-3</v>
      </c>
      <c r="I15" s="18">
        <v>0</v>
      </c>
      <c r="J15" s="17">
        <f t="shared" si="1"/>
        <v>0</v>
      </c>
      <c r="K15" s="17">
        <f t="shared" si="2"/>
        <v>5.4406214999194605E-3</v>
      </c>
      <c r="L15" s="16">
        <v>0.35058660758247157</v>
      </c>
      <c r="M15" s="17">
        <f t="shared" si="3"/>
        <v>1.0858986213764191E-2</v>
      </c>
      <c r="N15" s="17">
        <v>10.625495546767462</v>
      </c>
      <c r="O15" s="17">
        <f t="shared" si="4"/>
        <v>0.14882834098481873</v>
      </c>
      <c r="P15" s="17">
        <v>0.29599383008576524</v>
      </c>
      <c r="Q15" s="17">
        <f t="shared" si="5"/>
        <v>9.1680425057436964E-3</v>
      </c>
    </row>
    <row r="16" spans="1:18" x14ac:dyDescent="0.25">
      <c r="A16">
        <v>28</v>
      </c>
      <c r="B16" s="1">
        <v>40973</v>
      </c>
      <c r="C16">
        <v>1003</v>
      </c>
      <c r="D16" t="s">
        <v>6</v>
      </c>
      <c r="E16" s="2">
        <v>4</v>
      </c>
      <c r="F16">
        <v>22.5</v>
      </c>
      <c r="G16" s="16">
        <v>0.6409212850575895</v>
      </c>
      <c r="H16" s="17">
        <f t="shared" si="0"/>
        <v>8.9772049818418395E-3</v>
      </c>
      <c r="I16" s="16">
        <v>3.4105566055566063</v>
      </c>
      <c r="J16" s="17">
        <f t="shared" si="1"/>
        <v>4.7770711418181823E-2</v>
      </c>
      <c r="K16" s="17">
        <f t="shared" si="2"/>
        <v>5.6747916400023662E-2</v>
      </c>
      <c r="L16" s="16">
        <v>1.1823542129423954</v>
      </c>
      <c r="M16" s="17">
        <f t="shared" si="3"/>
        <v>3.6621958227845912E-2</v>
      </c>
      <c r="N16" s="17">
        <v>22.334721900794577</v>
      </c>
      <c r="O16" s="17">
        <f t="shared" si="4"/>
        <v>0.31283619594229739</v>
      </c>
      <c r="P16" s="17">
        <v>1.0816447905079714</v>
      </c>
      <c r="Q16" s="17">
        <f t="shared" si="5"/>
        <v>3.3502608526062724E-2</v>
      </c>
    </row>
    <row r="17" spans="1:17" x14ac:dyDescent="0.25">
      <c r="A17">
        <v>48</v>
      </c>
      <c r="B17" s="1">
        <v>40973</v>
      </c>
      <c r="C17">
        <v>1544</v>
      </c>
      <c r="D17" t="s">
        <v>6</v>
      </c>
      <c r="E17" s="2" t="s">
        <v>20</v>
      </c>
      <c r="F17">
        <v>23</v>
      </c>
      <c r="G17" s="16">
        <v>0.46028783749035723</v>
      </c>
      <c r="H17" s="17">
        <f t="shared" si="0"/>
        <v>6.4471228591329354E-3</v>
      </c>
      <c r="I17" s="16">
        <v>7.8810933706816062</v>
      </c>
      <c r="J17" s="17">
        <f t="shared" si="1"/>
        <v>0.11038826813699347</v>
      </c>
      <c r="K17" s="17">
        <f t="shared" si="2"/>
        <v>0.1168353909961264</v>
      </c>
      <c r="L17" s="16">
        <v>1.9483023909292563</v>
      </c>
      <c r="M17" s="17">
        <f t="shared" si="3"/>
        <v>6.0346254950334216E-2</v>
      </c>
      <c r="N17" s="17">
        <v>19.087485119918842</v>
      </c>
      <c r="O17" s="17">
        <f t="shared" si="4"/>
        <v>0.26735305957886962</v>
      </c>
      <c r="P17" s="17">
        <v>2.0243261540750641</v>
      </c>
      <c r="Q17" s="17">
        <f t="shared" si="5"/>
        <v>6.2700996911561599E-2</v>
      </c>
    </row>
    <row r="18" spans="1:17" x14ac:dyDescent="0.25">
      <c r="A18">
        <v>86</v>
      </c>
      <c r="B18" s="1">
        <v>40973</v>
      </c>
      <c r="C18">
        <v>1640</v>
      </c>
      <c r="D18" t="s">
        <v>6</v>
      </c>
      <c r="E18" s="2" t="s">
        <v>39</v>
      </c>
      <c r="F18">
        <v>35</v>
      </c>
      <c r="G18" s="16">
        <v>0.61228977619532032</v>
      </c>
      <c r="H18" s="17">
        <f t="shared" si="0"/>
        <v>8.5761714540305168E-3</v>
      </c>
      <c r="I18" s="16">
        <v>7.9002903828197892</v>
      </c>
      <c r="J18" s="17">
        <f t="shared" si="1"/>
        <v>0.11065715531084959</v>
      </c>
      <c r="K18" s="17">
        <f t="shared" si="2"/>
        <v>0.1192333267648801</v>
      </c>
      <c r="L18" s="16">
        <v>2.4090037074148301</v>
      </c>
      <c r="M18" s="17">
        <f t="shared" si="3"/>
        <v>7.4615907972385306E-2</v>
      </c>
      <c r="N18" s="17">
        <v>15.262892202547375</v>
      </c>
      <c r="O18" s="17">
        <f t="shared" si="4"/>
        <v>0.21378305747126433</v>
      </c>
      <c r="P18" s="17">
        <v>2.3845644380382152</v>
      </c>
      <c r="Q18" s="17">
        <f t="shared" si="5"/>
        <v>7.3858931854372312E-2</v>
      </c>
    </row>
    <row r="19" spans="1:17" x14ac:dyDescent="0.25">
      <c r="A19">
        <v>14</v>
      </c>
      <c r="B19" s="1">
        <v>40973</v>
      </c>
      <c r="C19">
        <v>1840</v>
      </c>
      <c r="D19" t="s">
        <v>6</v>
      </c>
      <c r="E19" s="2">
        <v>24</v>
      </c>
      <c r="F19">
        <v>23</v>
      </c>
      <c r="G19" s="16">
        <v>0.46466706039441236</v>
      </c>
      <c r="H19" s="17">
        <f t="shared" si="0"/>
        <v>6.5084614081676231E-3</v>
      </c>
      <c r="I19" s="16">
        <v>4.438002471952843</v>
      </c>
      <c r="J19" s="17">
        <f t="shared" si="1"/>
        <v>6.2161857983951317E-2</v>
      </c>
      <c r="K19" s="17">
        <f t="shared" si="2"/>
        <v>6.8670319392118942E-2</v>
      </c>
      <c r="L19" s="16">
        <v>0.75967260034904016</v>
      </c>
      <c r="M19" s="17">
        <f t="shared" si="3"/>
        <v>2.3529918473066801E-2</v>
      </c>
      <c r="N19" s="17">
        <v>13.436646183618148</v>
      </c>
      <c r="O19" s="17">
        <f t="shared" si="4"/>
        <v>0.18820334083300796</v>
      </c>
      <c r="P19" s="17">
        <v>0.72569739580651837</v>
      </c>
      <c r="Q19" s="17">
        <f t="shared" si="5"/>
        <v>2.2477578566870375E-2</v>
      </c>
    </row>
    <row r="20" spans="1:17" x14ac:dyDescent="0.25">
      <c r="A20">
        <v>49</v>
      </c>
      <c r="B20" s="1">
        <v>40974</v>
      </c>
      <c r="C20">
        <v>1605</v>
      </c>
      <c r="D20" t="s">
        <v>6</v>
      </c>
      <c r="E20" s="2" t="s">
        <v>21</v>
      </c>
      <c r="F20">
        <v>23</v>
      </c>
      <c r="G20" s="16">
        <v>0.6205908016443985</v>
      </c>
      <c r="H20" s="17">
        <f t="shared" si="0"/>
        <v>8.6924415932086285E-3</v>
      </c>
      <c r="I20" s="16">
        <v>2.9255326492537312</v>
      </c>
      <c r="J20" s="17">
        <f t="shared" si="1"/>
        <v>4.0977116668955225E-2</v>
      </c>
      <c r="K20" s="17">
        <f t="shared" si="2"/>
        <v>4.9669558262163856E-2</v>
      </c>
      <c r="L20" s="16">
        <v>0.64857071005917089</v>
      </c>
      <c r="M20" s="17">
        <f t="shared" si="3"/>
        <v>2.0088674943257903E-2</v>
      </c>
      <c r="N20" s="17">
        <v>16.156141567678354</v>
      </c>
      <c r="O20" s="17">
        <f t="shared" si="4"/>
        <v>0.22629455121883171</v>
      </c>
      <c r="P20" s="17">
        <v>0.62709163050309202</v>
      </c>
      <c r="Q20" s="17">
        <f t="shared" si="5"/>
        <v>1.9423387040813037E-2</v>
      </c>
    </row>
    <row r="21" spans="1:17" x14ac:dyDescent="0.25">
      <c r="A21">
        <v>79</v>
      </c>
      <c r="B21" s="1">
        <v>40974</v>
      </c>
      <c r="C21">
        <v>1650</v>
      </c>
      <c r="D21" t="s">
        <v>6</v>
      </c>
      <c r="E21" s="2" t="s">
        <v>32</v>
      </c>
      <c r="F21">
        <v>31</v>
      </c>
      <c r="G21" s="16">
        <v>0.46720190231362468</v>
      </c>
      <c r="H21" s="17">
        <f t="shared" si="0"/>
        <v>6.5439662291742933E-3</v>
      </c>
      <c r="I21" s="16">
        <v>7.619818224408526</v>
      </c>
      <c r="J21" s="17">
        <f t="shared" si="1"/>
        <v>0.10672866032018739</v>
      </c>
      <c r="K21" s="17">
        <f t="shared" si="2"/>
        <v>0.11327262654936168</v>
      </c>
      <c r="L21" s="16">
        <v>1.7827277432197066</v>
      </c>
      <c r="M21" s="17">
        <f t="shared" si="3"/>
        <v>5.5217785185829857E-2</v>
      </c>
      <c r="N21" s="17">
        <v>20.738195091643369</v>
      </c>
      <c r="O21" s="17">
        <f t="shared" si="4"/>
        <v>0.29047409195402302</v>
      </c>
      <c r="P21" s="17">
        <v>1.7663584285027902</v>
      </c>
      <c r="Q21" s="17">
        <f t="shared" si="5"/>
        <v>5.4710765924411126E-2</v>
      </c>
    </row>
    <row r="22" spans="1:17" x14ac:dyDescent="0.25">
      <c r="A22">
        <v>35</v>
      </c>
      <c r="B22" s="1">
        <v>40975</v>
      </c>
      <c r="C22">
        <v>1152</v>
      </c>
      <c r="D22" t="s">
        <v>6</v>
      </c>
      <c r="E22" s="2">
        <v>2</v>
      </c>
      <c r="F22">
        <v>22</v>
      </c>
      <c r="G22" s="16">
        <v>0.33216379935744605</v>
      </c>
      <c r="H22" s="17">
        <f t="shared" si="0"/>
        <v>4.6525253317359263E-3</v>
      </c>
      <c r="I22" s="16">
        <v>3.289629105322764</v>
      </c>
      <c r="J22" s="17">
        <f t="shared" si="1"/>
        <v>4.6076913782106467E-2</v>
      </c>
      <c r="K22" s="17">
        <f t="shared" si="2"/>
        <v>5.0729439113842395E-2</v>
      </c>
      <c r="L22" s="16">
        <v>0.90098976478692971</v>
      </c>
      <c r="M22" s="17">
        <f t="shared" si="3"/>
        <v>2.7907042719144293E-2</v>
      </c>
      <c r="N22" s="17">
        <v>12.434436475638019</v>
      </c>
      <c r="O22" s="17">
        <f t="shared" si="4"/>
        <v>0.17416567007204856</v>
      </c>
      <c r="P22" s="17">
        <v>0.89542549894114754</v>
      </c>
      <c r="Q22" s="17">
        <f t="shared" si="5"/>
        <v>2.7734696472019454E-2</v>
      </c>
    </row>
    <row r="23" spans="1:17" x14ac:dyDescent="0.25">
      <c r="A23">
        <v>50</v>
      </c>
      <c r="B23" s="1">
        <v>40975</v>
      </c>
      <c r="C23">
        <v>1630</v>
      </c>
      <c r="D23" t="s">
        <v>6</v>
      </c>
      <c r="E23" s="2" t="s">
        <v>22</v>
      </c>
      <c r="F23">
        <v>22.5</v>
      </c>
      <c r="G23" s="16">
        <v>0.67930973042361964</v>
      </c>
      <c r="H23" s="17">
        <f t="shared" si="0"/>
        <v>9.5149011873191212E-3</v>
      </c>
      <c r="I23" s="16">
        <v>5.5287334575955267</v>
      </c>
      <c r="J23" s="17">
        <f t="shared" si="1"/>
        <v>7.7439421495172411E-2</v>
      </c>
      <c r="K23" s="17">
        <f t="shared" si="2"/>
        <v>8.6954322682491536E-2</v>
      </c>
      <c r="L23" s="16">
        <v>1.3349895930949431</v>
      </c>
      <c r="M23" s="17">
        <f t="shared" si="3"/>
        <v>4.1349650195997525E-2</v>
      </c>
      <c r="N23" s="17">
        <v>15.566881415901591</v>
      </c>
      <c r="O23" s="17">
        <f t="shared" si="4"/>
        <v>0.21804094926573711</v>
      </c>
      <c r="P23" s="17">
        <v>1.3190867050304087</v>
      </c>
      <c r="Q23" s="17">
        <f t="shared" si="5"/>
        <v>4.0857077922793417E-2</v>
      </c>
    </row>
    <row r="24" spans="1:17" x14ac:dyDescent="0.25">
      <c r="A24">
        <v>51</v>
      </c>
      <c r="B24" s="1">
        <v>40976</v>
      </c>
      <c r="C24">
        <v>1130</v>
      </c>
      <c r="D24" t="s">
        <v>6</v>
      </c>
      <c r="E24" s="2" t="s">
        <v>23</v>
      </c>
      <c r="F24">
        <v>23.5</v>
      </c>
      <c r="G24" s="16">
        <v>0.47727126731657238</v>
      </c>
      <c r="H24" s="17">
        <f t="shared" si="0"/>
        <v>6.6850050053483805E-3</v>
      </c>
      <c r="I24" s="16">
        <v>2.6807923649906891</v>
      </c>
      <c r="J24" s="17">
        <f t="shared" si="1"/>
        <v>3.7549108034562385E-2</v>
      </c>
      <c r="K24" s="17">
        <f t="shared" si="2"/>
        <v>4.4234113039910768E-2</v>
      </c>
      <c r="L24" s="16">
        <v>0.58360799210656089</v>
      </c>
      <c r="M24" s="17">
        <f t="shared" si="3"/>
        <v>1.8076535165528096E-2</v>
      </c>
      <c r="N24" s="17">
        <v>8.8939328791792072</v>
      </c>
      <c r="O24" s="17">
        <f t="shared" si="4"/>
        <v>0.12457482753745698</v>
      </c>
      <c r="P24" s="17">
        <v>0.55279738081169572</v>
      </c>
      <c r="Q24" s="17">
        <f t="shared" si="5"/>
        <v>1.7122214618044307E-2</v>
      </c>
    </row>
    <row r="25" spans="1:17" x14ac:dyDescent="0.25">
      <c r="A25">
        <v>29</v>
      </c>
      <c r="B25" s="1">
        <v>40977</v>
      </c>
      <c r="C25">
        <v>1404</v>
      </c>
      <c r="D25" t="s">
        <v>6</v>
      </c>
      <c r="E25" s="2">
        <v>3</v>
      </c>
      <c r="F25">
        <v>22.5</v>
      </c>
      <c r="G25" s="16">
        <v>0.57962675692434851</v>
      </c>
      <c r="H25" s="17">
        <f t="shared" si="0"/>
        <v>8.11866968874741E-3</v>
      </c>
      <c r="I25" s="16">
        <v>3.4001993575207865</v>
      </c>
      <c r="J25" s="17">
        <f t="shared" si="1"/>
        <v>4.7625640344973554E-2</v>
      </c>
      <c r="K25" s="17">
        <f t="shared" si="2"/>
        <v>5.5744310033720962E-2</v>
      </c>
      <c r="L25" s="16">
        <v>1.3930587132425492</v>
      </c>
      <c r="M25" s="17">
        <f t="shared" si="3"/>
        <v>4.3148269314612707E-2</v>
      </c>
      <c r="N25" s="17">
        <v>14.474673181330935</v>
      </c>
      <c r="O25" s="17">
        <f t="shared" si="4"/>
        <v>0.20274269434241163</v>
      </c>
      <c r="P25" s="17">
        <v>1.3510061875015065</v>
      </c>
      <c r="Q25" s="17">
        <f t="shared" si="5"/>
        <v>4.1845744382400268E-2</v>
      </c>
    </row>
    <row r="26" spans="1:17" x14ac:dyDescent="0.25">
      <c r="A26">
        <v>20</v>
      </c>
      <c r="B26" s="1">
        <v>40984</v>
      </c>
      <c r="C26">
        <v>1115</v>
      </c>
      <c r="D26" t="s">
        <v>6</v>
      </c>
      <c r="E26" s="2">
        <v>2</v>
      </c>
      <c r="F26">
        <v>21.5</v>
      </c>
      <c r="G26" s="16">
        <v>0.41934631811866402</v>
      </c>
      <c r="H26" s="17">
        <f t="shared" si="0"/>
        <v>5.8736664609190534E-3</v>
      </c>
      <c r="I26" s="16">
        <v>8.3484866553094843</v>
      </c>
      <c r="J26" s="17">
        <f t="shared" si="1"/>
        <v>0.11693491500465646</v>
      </c>
      <c r="K26" s="17">
        <f t="shared" si="2"/>
        <v>0.12280858146557551</v>
      </c>
      <c r="L26" s="16">
        <v>2.6903905483727146</v>
      </c>
      <c r="M26" s="17">
        <f t="shared" si="3"/>
        <v>8.3331517070424049E-2</v>
      </c>
      <c r="N26" s="17">
        <v>23.271012950216122</v>
      </c>
      <c r="O26" s="17">
        <f t="shared" si="4"/>
        <v>0.32595056251005111</v>
      </c>
      <c r="P26" s="17">
        <v>2.7444463202215688</v>
      </c>
      <c r="Q26" s="17">
        <f t="shared" si="5"/>
        <v>8.5005827693207928E-2</v>
      </c>
    </row>
    <row r="27" spans="1:17" x14ac:dyDescent="0.25">
      <c r="A27">
        <v>66</v>
      </c>
      <c r="B27" s="1">
        <v>40984</v>
      </c>
      <c r="C27">
        <v>1125</v>
      </c>
      <c r="D27" t="s">
        <v>6</v>
      </c>
      <c r="E27" s="2" t="s">
        <v>26</v>
      </c>
      <c r="F27">
        <v>22.5</v>
      </c>
      <c r="G27" s="16">
        <v>0.36097367880964581</v>
      </c>
      <c r="H27" s="17">
        <f t="shared" si="0"/>
        <v>5.0560572464566425E-3</v>
      </c>
      <c r="I27" s="16">
        <v>5.0847080189997209</v>
      </c>
      <c r="J27" s="17">
        <f t="shared" si="1"/>
        <v>7.1220081503883759E-2</v>
      </c>
      <c r="K27" s="17">
        <f t="shared" si="2"/>
        <v>7.6276138750340394E-2</v>
      </c>
      <c r="L27" s="16">
        <v>1.8317164644714024</v>
      </c>
      <c r="M27" s="17">
        <f t="shared" si="3"/>
        <v>5.6735150188361963E-2</v>
      </c>
      <c r="N27" s="17">
        <v>17.834837862461381</v>
      </c>
      <c r="O27" s="17">
        <f t="shared" si="4"/>
        <v>0.24980758018489502</v>
      </c>
      <c r="P27" s="17">
        <v>1.8725410139203236</v>
      </c>
      <c r="Q27" s="17">
        <f t="shared" si="5"/>
        <v>5.7999640074914982E-2</v>
      </c>
    </row>
    <row r="28" spans="1:17" x14ac:dyDescent="0.25">
      <c r="A28">
        <v>32</v>
      </c>
      <c r="B28" s="1">
        <v>40984</v>
      </c>
      <c r="C28">
        <v>1315</v>
      </c>
      <c r="D28" t="s">
        <v>6</v>
      </c>
      <c r="E28" s="2" t="s">
        <v>14</v>
      </c>
      <c r="F28">
        <v>21.5</v>
      </c>
      <c r="G28" s="16">
        <v>0.71289402328589846</v>
      </c>
      <c r="H28" s="17">
        <f t="shared" si="0"/>
        <v>9.9853069738390591E-3</v>
      </c>
      <c r="I28" s="16">
        <v>3.3885656279508978</v>
      </c>
      <c r="J28" s="17">
        <f t="shared" si="1"/>
        <v>4.7462689952332396E-2</v>
      </c>
      <c r="K28" s="17">
        <f t="shared" si="2"/>
        <v>5.7447996926171453E-2</v>
      </c>
      <c r="L28" s="16">
        <v>1.5637996550874589</v>
      </c>
      <c r="M28" s="17">
        <f t="shared" si="3"/>
        <v>4.8436758645120967E-2</v>
      </c>
      <c r="N28" s="17">
        <v>15.196152344278588</v>
      </c>
      <c r="O28" s="17">
        <f t="shared" si="4"/>
        <v>0.21284825096365376</v>
      </c>
      <c r="P28" s="17">
        <v>1.4921736678465154</v>
      </c>
      <c r="Q28" s="17">
        <f t="shared" si="5"/>
        <v>4.6218232348979753E-2</v>
      </c>
    </row>
    <row r="29" spans="1:17" x14ac:dyDescent="0.25">
      <c r="E29" s="2"/>
      <c r="F29">
        <f>COUNT(F7:F28)</f>
        <v>22</v>
      </c>
      <c r="G29" s="19" t="s">
        <v>6</v>
      </c>
      <c r="H29" s="19" t="s">
        <v>154</v>
      </c>
      <c r="I29" s="19"/>
      <c r="J29" s="19" t="s">
        <v>155</v>
      </c>
      <c r="K29" s="19" t="s">
        <v>163</v>
      </c>
      <c r="L29" s="19"/>
      <c r="M29" s="19" t="s">
        <v>156</v>
      </c>
      <c r="N29" s="19"/>
      <c r="O29" s="19" t="s">
        <v>157</v>
      </c>
      <c r="P29" s="19"/>
      <c r="Q29" s="19" t="s">
        <v>158</v>
      </c>
    </row>
    <row r="30" spans="1:17" x14ac:dyDescent="0.25">
      <c r="E30" s="2"/>
      <c r="G30" s="19" t="s">
        <v>142</v>
      </c>
      <c r="H30" s="19">
        <f t="array" ref="H30">MIN(IF(NOT(ISERROR(H7:H28)),H7:H28))</f>
        <v>0</v>
      </c>
      <c r="I30" s="19"/>
      <c r="J30" s="19">
        <f t="array" ref="J30">MIN(IF(NOT(ISERROR(J7:J28)),J7:J28))</f>
        <v>0</v>
      </c>
      <c r="K30" s="19">
        <f t="array" ref="K30">MIN(IF(NOT(ISERROR(K7:K28)),K7:K28))</f>
        <v>5.4406214999194605E-3</v>
      </c>
      <c r="L30" s="19"/>
      <c r="M30" s="19">
        <f t="array" ref="M30">MIN(IF(NOT(ISERROR(M7:M28)),M7:M28))</f>
        <v>1.0858986213764191E-2</v>
      </c>
      <c r="N30" s="19"/>
      <c r="O30" s="19">
        <f t="array" ref="O30">MIN(IF(NOT(ISERROR(O7:O28)),O7:O28))</f>
        <v>0.12457482753745698</v>
      </c>
      <c r="P30" s="19"/>
      <c r="Q30" s="19">
        <f t="array" ref="Q30">MIN(IF(NOT(ISERROR(Q7:Q28)),Q7:Q28))</f>
        <v>9.1680425057436964E-3</v>
      </c>
    </row>
    <row r="31" spans="1:17" x14ac:dyDescent="0.25">
      <c r="E31" s="2"/>
      <c r="G31" s="19" t="s">
        <v>143</v>
      </c>
      <c r="H31" s="19">
        <f t="array" ref="H31">MAX(IF(NOT(ISERROR(H7:H28)),H7:H28))</f>
        <v>2.3379096520322645E-2</v>
      </c>
      <c r="I31" s="19"/>
      <c r="J31" s="19">
        <f t="array" ref="J31">MAX(IF(NOT(ISERROR(J7:J28)),J7:J28))</f>
        <v>0.11693491500465646</v>
      </c>
      <c r="K31" s="19">
        <f t="array" ref="K31">MAX(IF(NOT(ISERROR(K7:K28)),K7:K28))</f>
        <v>0.12314051416448991</v>
      </c>
      <c r="L31" s="19"/>
      <c r="M31" s="19">
        <f t="array" ref="M31">MAX(IF(NOT(ISERROR(M7:M28)),M7:M28))</f>
        <v>8.3331517070424049E-2</v>
      </c>
      <c r="N31" s="19"/>
      <c r="O31" s="19">
        <f t="array" ref="O31">MAX(IF(NOT(ISERROR(O7:O28)),O7:O28))</f>
        <v>0.61575349922765088</v>
      </c>
      <c r="P31" s="19"/>
      <c r="Q31" s="19">
        <f t="array" ref="Q31">MAX(IF(NOT(ISERROR(Q7:Q28)),Q7:Q28))</f>
        <v>8.5005827693207928E-2</v>
      </c>
    </row>
    <row r="32" spans="1:17" x14ac:dyDescent="0.25">
      <c r="E32" s="2"/>
      <c r="G32" s="19" t="s">
        <v>144</v>
      </c>
      <c r="H32" s="19">
        <f t="array" ref="H32">MEDIAN(IF(NOT(ISERROR(H7:H28)),H7:H28))</f>
        <v>7.4018373470478953E-3</v>
      </c>
      <c r="I32" s="19"/>
      <c r="J32" s="19">
        <f t="array" ref="J32">MEDIAN(IF(NOT(ISERROR(J7:J28)),J7:J28))</f>
        <v>4.7544165148652978E-2</v>
      </c>
      <c r="K32" s="19">
        <f t="array" ref="K32">MEDIAN(IF(NOT(ISERROR(K7:K28)),K7:K28))</f>
        <v>5.7097956663097554E-2</v>
      </c>
      <c r="L32" s="19"/>
      <c r="M32" s="19">
        <f t="array" ref="M32">MEDIAN(IF(NOT(ISERROR(M7:M28)),M7:M28))</f>
        <v>3.3717284575548512E-2</v>
      </c>
      <c r="N32" s="19"/>
      <c r="O32" s="19">
        <f t="array" ref="O32">MEDIAN(IF(NOT(ISERROR(O7:O28)),O7:O28))</f>
        <v>0.21591200336850072</v>
      </c>
      <c r="P32" s="19"/>
      <c r="Q32" s="19">
        <f t="array" ref="Q32">MEDIAN(IF(NOT(ISERROR(Q7:Q28)),Q7:Q28))</f>
        <v>3.2463403741893937E-2</v>
      </c>
    </row>
    <row r="33" spans="1:17" x14ac:dyDescent="0.25">
      <c r="E33" s="2"/>
      <c r="G33" s="19" t="s">
        <v>145</v>
      </c>
      <c r="H33" s="19">
        <f t="array" ref="H33">AVERAGE(IF(NOT(ISERROR(H7:H28)),H7:H28))</f>
        <v>8.0504334063806696E-3</v>
      </c>
      <c r="I33" s="19"/>
      <c r="J33" s="19">
        <f t="array" ref="J33">AVERAGE(IF(NOT(ISERROR(J7:J28)),J7:J28))</f>
        <v>6.1788917075815943E-2</v>
      </c>
      <c r="K33" s="19">
        <f t="array" ref="K33">AVERAGE(IF(NOT(ISERROR(K7:K28)),K7:K28))</f>
        <v>6.983935048219661E-2</v>
      </c>
      <c r="L33" s="19"/>
      <c r="M33" s="19">
        <f t="array" ref="M33">AVERAGE(IF(NOT(ISERROR(M7:M28)),M7:M28))</f>
        <v>3.9588595079186203E-2</v>
      </c>
      <c r="N33" s="19"/>
      <c r="O33" s="19">
        <f t="array" ref="O33">AVERAGE(IF(NOT(ISERROR(O7:O28)),O7:O28))</f>
        <v>0.24667669200763989</v>
      </c>
      <c r="P33" s="19"/>
      <c r="Q33" s="19">
        <f t="array" ref="Q33">AVERAGE(IF(NOT(ISERROR(Q7:Q28)),Q7:Q28))</f>
        <v>3.9322180904567759E-2</v>
      </c>
    </row>
    <row r="34" spans="1:17" x14ac:dyDescent="0.25">
      <c r="A34" t="s">
        <v>10</v>
      </c>
    </row>
    <row r="35" spans="1:17" x14ac:dyDescent="0.25">
      <c r="A35">
        <v>17</v>
      </c>
      <c r="B35" s="1">
        <v>40921</v>
      </c>
      <c r="C35">
        <v>1433</v>
      </c>
      <c r="D35" t="s">
        <v>10</v>
      </c>
      <c r="E35" s="2">
        <v>3</v>
      </c>
      <c r="F35">
        <v>20</v>
      </c>
      <c r="G35" s="16">
        <v>0.94592276464542591</v>
      </c>
      <c r="H35" s="17">
        <f t="shared" ref="H35:H50" si="6">G35*10^-6*$H$3*1000</f>
        <v>1.324927530601438E-2</v>
      </c>
      <c r="I35" s="16">
        <v>11.176336174242426</v>
      </c>
      <c r="J35" s="17">
        <f t="shared" ref="J35:J50" si="7">I35*10^-6*$J$3*1000</f>
        <v>0.15654381141848486</v>
      </c>
      <c r="K35" s="17">
        <f t="shared" ref="K35:K50" si="8">J35+H35</f>
        <v>0.16979308672449925</v>
      </c>
      <c r="L35" s="16">
        <v>2.1051743055555558</v>
      </c>
      <c r="M35" s="17">
        <f t="shared" ref="M35:M50" si="9">L35*10^-6*$M$3*1000</f>
        <v>6.5205168329827923E-2</v>
      </c>
      <c r="N35" s="17">
        <v>45.702843554738521</v>
      </c>
      <c r="O35" s="17">
        <f t="shared" ref="O35:O50" si="10">N35*10^-6*$O$3*1000</f>
        <v>0.64014693287502711</v>
      </c>
      <c r="P35" s="17">
        <v>2.0653691172709565</v>
      </c>
      <c r="Q35" s="17">
        <f t="shared" ref="Q35:Q50" si="11">P35*10^-6*$Q$3*1000</f>
        <v>6.3972251893574514E-2</v>
      </c>
    </row>
    <row r="36" spans="1:17" x14ac:dyDescent="0.25">
      <c r="A36">
        <v>44</v>
      </c>
      <c r="B36" s="1">
        <v>40953</v>
      </c>
      <c r="C36">
        <v>928</v>
      </c>
      <c r="D36" t="s">
        <v>10</v>
      </c>
      <c r="E36" s="2" t="s">
        <v>14</v>
      </c>
      <c r="F36">
        <v>23</v>
      </c>
      <c r="G36" s="16">
        <v>0.5625120969822025</v>
      </c>
      <c r="H36" s="17">
        <f t="shared" si="6"/>
        <v>7.8789494390425555E-3</v>
      </c>
      <c r="I36" s="16">
        <v>2.5153242736644796</v>
      </c>
      <c r="J36" s="17">
        <f t="shared" si="7"/>
        <v>3.5231442810421738E-2</v>
      </c>
      <c r="K36" s="17">
        <f t="shared" si="8"/>
        <v>4.3110392249464294E-2</v>
      </c>
      <c r="L36" s="16">
        <v>1.294681802511696</v>
      </c>
      <c r="M36" s="17">
        <f t="shared" si="9"/>
        <v>4.0101166275664631E-2</v>
      </c>
      <c r="N36" s="17">
        <v>11.799909665763334</v>
      </c>
      <c r="O36" s="17">
        <f t="shared" si="10"/>
        <v>0.16527803071364058</v>
      </c>
      <c r="P36" s="17">
        <v>1.3425510401332312</v>
      </c>
      <c r="Q36" s="17">
        <f t="shared" si="11"/>
        <v>4.158385665844936E-2</v>
      </c>
    </row>
    <row r="37" spans="1:17" x14ac:dyDescent="0.25">
      <c r="A37">
        <v>18</v>
      </c>
      <c r="B37" s="1">
        <v>40957</v>
      </c>
      <c r="C37">
        <v>1123</v>
      </c>
      <c r="D37" t="s">
        <v>10</v>
      </c>
      <c r="E37" s="2">
        <v>3</v>
      </c>
      <c r="F37">
        <v>24</v>
      </c>
      <c r="G37" s="16">
        <v>0.57567204770962932</v>
      </c>
      <c r="H37" s="17">
        <f t="shared" si="6"/>
        <v>8.0632771840954184E-3</v>
      </c>
      <c r="I37" s="16">
        <v>4.8769655368301459</v>
      </c>
      <c r="J37" s="17">
        <f t="shared" si="7"/>
        <v>6.831029072402954E-2</v>
      </c>
      <c r="K37" s="17">
        <f t="shared" si="8"/>
        <v>7.6373567908124954E-2</v>
      </c>
      <c r="L37" s="16">
        <v>1.6700537458475879</v>
      </c>
      <c r="M37" s="17">
        <f t="shared" si="9"/>
        <v>5.1727847585102425E-2</v>
      </c>
      <c r="N37" s="17">
        <v>14.797987967927513</v>
      </c>
      <c r="O37" s="17">
        <f t="shared" si="10"/>
        <v>0.20727127403012965</v>
      </c>
      <c r="P37" s="17">
        <v>1.7402753115364109</v>
      </c>
      <c r="Q37" s="17">
        <f t="shared" si="11"/>
        <v>5.390287366205971E-2</v>
      </c>
    </row>
    <row r="38" spans="1:17" x14ac:dyDescent="0.25">
      <c r="A38">
        <v>42</v>
      </c>
      <c r="B38" s="1">
        <v>40960</v>
      </c>
      <c r="C38">
        <v>1325</v>
      </c>
      <c r="D38" t="s">
        <v>10</v>
      </c>
      <c r="E38" s="2" t="s">
        <v>17</v>
      </c>
      <c r="F38">
        <v>23.5</v>
      </c>
      <c r="G38" s="16">
        <v>0.58155603203306616</v>
      </c>
      <c r="H38" s="17">
        <f t="shared" si="6"/>
        <v>8.1456925049981886E-3</v>
      </c>
      <c r="I38" s="16">
        <v>2.1629023474178406</v>
      </c>
      <c r="J38" s="17">
        <f t="shared" si="7"/>
        <v>3.0295167567624411E-2</v>
      </c>
      <c r="K38" s="17">
        <f t="shared" si="8"/>
        <v>3.8440860072622596E-2</v>
      </c>
      <c r="L38" s="16">
        <v>1.2174114693576172</v>
      </c>
      <c r="M38" s="17">
        <f t="shared" si="9"/>
        <v>3.7707813351435422E-2</v>
      </c>
      <c r="N38" s="17">
        <v>8.4024135792026229</v>
      </c>
      <c r="O38" s="17">
        <f t="shared" si="10"/>
        <v>0.11769025432808894</v>
      </c>
      <c r="P38" s="17">
        <v>1.189648111605367</v>
      </c>
      <c r="Q38" s="17">
        <f t="shared" si="11"/>
        <v>3.6847877710543701E-2</v>
      </c>
    </row>
    <row r="39" spans="1:17" x14ac:dyDescent="0.25">
      <c r="A39">
        <v>75</v>
      </c>
      <c r="B39" s="1">
        <v>40973</v>
      </c>
      <c r="C39">
        <v>955</v>
      </c>
      <c r="D39" t="s">
        <v>10</v>
      </c>
      <c r="E39" s="2" t="s">
        <v>26</v>
      </c>
      <c r="F39">
        <v>23.5</v>
      </c>
      <c r="G39" s="16">
        <v>0.41300912371133974</v>
      </c>
      <c r="H39" s="17">
        <f t="shared" si="6"/>
        <v>5.7849031532700964E-3</v>
      </c>
      <c r="I39" s="16">
        <v>2.2736097058272433</v>
      </c>
      <c r="J39" s="17">
        <f t="shared" si="7"/>
        <v>3.184581453880457E-2</v>
      </c>
      <c r="K39" s="17">
        <f t="shared" si="8"/>
        <v>3.7630717692074669E-2</v>
      </c>
      <c r="L39" s="16">
        <v>1.1984076426798989</v>
      </c>
      <c r="M39" s="17">
        <f t="shared" si="9"/>
        <v>3.7119193343029752E-2</v>
      </c>
      <c r="N39" s="17">
        <v>10.02058092575334</v>
      </c>
      <c r="O39" s="17">
        <f t="shared" si="10"/>
        <v>0.14035547126436781</v>
      </c>
      <c r="P39" s="17">
        <v>1.2181380049525077</v>
      </c>
      <c r="Q39" s="17">
        <f t="shared" si="11"/>
        <v>3.7730316892181391E-2</v>
      </c>
    </row>
    <row r="40" spans="1:17" x14ac:dyDescent="0.25">
      <c r="A40">
        <v>73</v>
      </c>
      <c r="B40" s="1">
        <v>40973</v>
      </c>
      <c r="C40">
        <v>1014</v>
      </c>
      <c r="D40" t="s">
        <v>10</v>
      </c>
      <c r="E40" s="2" t="s">
        <v>18</v>
      </c>
      <c r="F40">
        <v>23.5</v>
      </c>
      <c r="G40" s="16">
        <v>0.57156009268795005</v>
      </c>
      <c r="H40" s="17">
        <f t="shared" si="6"/>
        <v>8.0056821814541643E-3</v>
      </c>
      <c r="I40" s="16">
        <v>7.6183860404191615</v>
      </c>
      <c r="J40" s="17">
        <f t="shared" si="7"/>
        <v>0.10670860012005987</v>
      </c>
      <c r="K40" s="17">
        <f t="shared" si="8"/>
        <v>0.11471428230151404</v>
      </c>
      <c r="L40" s="16">
        <v>2.365799305555552</v>
      </c>
      <c r="M40" s="17">
        <f t="shared" si="9"/>
        <v>7.3277705103202792E-2</v>
      </c>
      <c r="N40" s="17">
        <v>20.155716060888476</v>
      </c>
      <c r="O40" s="17">
        <f t="shared" si="10"/>
        <v>0.28231547126436785</v>
      </c>
      <c r="P40" s="17">
        <v>2.4078929666999289</v>
      </c>
      <c r="Q40" s="17">
        <f t="shared" si="11"/>
        <v>7.4581504153616113E-2</v>
      </c>
    </row>
    <row r="41" spans="1:17" x14ac:dyDescent="0.25">
      <c r="A41">
        <v>84</v>
      </c>
      <c r="B41" s="1">
        <v>40973</v>
      </c>
      <c r="C41">
        <v>1649</v>
      </c>
      <c r="D41" t="s">
        <v>10</v>
      </c>
      <c r="E41" s="2" t="s">
        <v>37</v>
      </c>
      <c r="F41">
        <v>37</v>
      </c>
      <c r="G41" s="16">
        <v>0.93132592967366512</v>
      </c>
      <c r="H41" s="17">
        <f t="shared" si="6"/>
        <v>1.3044821525678717E-2</v>
      </c>
      <c r="I41" s="16">
        <v>8.164353722474651</v>
      </c>
      <c r="J41" s="17">
        <f t="shared" si="7"/>
        <v>0.11435581657166013</v>
      </c>
      <c r="K41" s="17">
        <f t="shared" si="8"/>
        <v>0.12740063809733884</v>
      </c>
      <c r="L41" s="16">
        <v>2.8867419379163004</v>
      </c>
      <c r="M41" s="17">
        <f t="shared" si="9"/>
        <v>8.941325831778664E-2</v>
      </c>
      <c r="N41" s="17">
        <v>19.573237030133583</v>
      </c>
      <c r="O41" s="17">
        <f t="shared" si="10"/>
        <v>0.27415685057471262</v>
      </c>
      <c r="P41" s="17">
        <v>2.909456332926784</v>
      </c>
      <c r="Q41" s="17">
        <f t="shared" si="11"/>
        <v>9.0116808587358238E-2</v>
      </c>
    </row>
    <row r="42" spans="1:17" x14ac:dyDescent="0.25">
      <c r="A42">
        <v>81</v>
      </c>
      <c r="B42" s="1">
        <v>40973</v>
      </c>
      <c r="C42">
        <v>1845</v>
      </c>
      <c r="D42" t="s">
        <v>10</v>
      </c>
      <c r="E42" s="2" t="s">
        <v>29</v>
      </c>
      <c r="F42">
        <v>37</v>
      </c>
      <c r="G42" s="16">
        <v>0.23729287909836061</v>
      </c>
      <c r="H42" s="17">
        <f t="shared" si="6"/>
        <v>3.3236949155245896E-3</v>
      </c>
      <c r="I42" s="16">
        <v>4.3686392138511918</v>
      </c>
      <c r="J42" s="17">
        <f t="shared" si="7"/>
        <v>6.1190306249433758E-2</v>
      </c>
      <c r="K42" s="17">
        <f t="shared" si="8"/>
        <v>6.4514001164958354E-2</v>
      </c>
      <c r="L42" s="16">
        <v>1.6896715211970077</v>
      </c>
      <c r="M42" s="17">
        <f t="shared" si="9"/>
        <v>5.2335483893668371E-2</v>
      </c>
      <c r="N42" s="17">
        <v>13.515455110282698</v>
      </c>
      <c r="O42" s="17">
        <f t="shared" si="10"/>
        <v>0.18930719540229884</v>
      </c>
      <c r="P42" s="17">
        <v>1.6613800495250763</v>
      </c>
      <c r="Q42" s="17">
        <f t="shared" si="11"/>
        <v>5.1459190577813931E-2</v>
      </c>
    </row>
    <row r="43" spans="1:17" x14ac:dyDescent="0.25">
      <c r="A43">
        <v>52</v>
      </c>
      <c r="B43" s="1">
        <v>40973</v>
      </c>
      <c r="C43">
        <v>1910</v>
      </c>
      <c r="D43" t="s">
        <v>10</v>
      </c>
      <c r="E43" s="2" t="s">
        <v>24</v>
      </c>
      <c r="F43">
        <v>23.5</v>
      </c>
      <c r="G43" s="16">
        <v>1.0940095872853108</v>
      </c>
      <c r="H43" s="17">
        <f t="shared" si="6"/>
        <v>1.5323485966420908E-2</v>
      </c>
      <c r="I43" s="16">
        <v>9.8312660465116259</v>
      </c>
      <c r="J43" s="17">
        <f t="shared" si="7"/>
        <v>0.1377037907589953</v>
      </c>
      <c r="K43" s="17">
        <f t="shared" si="8"/>
        <v>0.15302727672541622</v>
      </c>
      <c r="L43" s="16">
        <v>4.4085326424870415</v>
      </c>
      <c r="M43" s="17">
        <f t="shared" si="9"/>
        <v>0.13654884171933124</v>
      </c>
      <c r="N43" s="17">
        <v>23.863831313651186</v>
      </c>
      <c r="O43" s="17">
        <f t="shared" si="10"/>
        <v>0.33425400333754435</v>
      </c>
      <c r="P43" s="17">
        <v>4.4721470551085156</v>
      </c>
      <c r="Q43" s="17">
        <f t="shared" si="11"/>
        <v>0.13851921940836143</v>
      </c>
    </row>
    <row r="44" spans="1:17" x14ac:dyDescent="0.25">
      <c r="A44">
        <v>54</v>
      </c>
      <c r="B44" s="1">
        <v>40974</v>
      </c>
      <c r="C44">
        <v>1536</v>
      </c>
      <c r="D44" t="s">
        <v>10</v>
      </c>
      <c r="E44" s="2" t="s">
        <v>26</v>
      </c>
      <c r="F44">
        <v>23</v>
      </c>
      <c r="G44" s="16">
        <v>1.1123346301510104</v>
      </c>
      <c r="H44" s="17">
        <f t="shared" si="6"/>
        <v>1.5580159710828757E-2</v>
      </c>
      <c r="I44" s="16">
        <v>2.3010687093779016</v>
      </c>
      <c r="J44" s="17">
        <f t="shared" si="7"/>
        <v>3.2230425113017637E-2</v>
      </c>
      <c r="K44" s="17">
        <f t="shared" si="8"/>
        <v>4.7810584823846397E-2</v>
      </c>
      <c r="L44" s="16">
        <v>1.1729802024191542</v>
      </c>
      <c r="M44" s="17">
        <f t="shared" si="9"/>
        <v>3.6331609855038749E-2</v>
      </c>
      <c r="N44" s="17">
        <v>14.381942780093262</v>
      </c>
      <c r="O44" s="17">
        <f t="shared" si="10"/>
        <v>0.20144384557678785</v>
      </c>
      <c r="P44" s="17">
        <v>1.0830422643975168</v>
      </c>
      <c r="Q44" s="17">
        <f t="shared" si="11"/>
        <v>3.3545893549998214E-2</v>
      </c>
    </row>
    <row r="45" spans="1:17" x14ac:dyDescent="0.25">
      <c r="A45">
        <v>89</v>
      </c>
      <c r="B45" s="1">
        <v>40974</v>
      </c>
      <c r="C45">
        <v>1555</v>
      </c>
      <c r="D45" t="s">
        <v>10</v>
      </c>
      <c r="E45" s="2" t="s">
        <v>22</v>
      </c>
      <c r="F45">
        <v>5</v>
      </c>
      <c r="G45" s="16">
        <v>1.4033766161616157</v>
      </c>
      <c r="H45" s="17">
        <f t="shared" si="6"/>
        <v>1.9656703317123225E-2</v>
      </c>
      <c r="I45" s="16">
        <v>16.739833255705612</v>
      </c>
      <c r="J45" s="17">
        <f t="shared" si="7"/>
        <v>0.23447015725935691</v>
      </c>
      <c r="K45" s="17">
        <f t="shared" si="8"/>
        <v>0.25412686057648015</v>
      </c>
      <c r="L45" s="16">
        <v>7.1698396577755421</v>
      </c>
      <c r="M45" s="17">
        <f t="shared" si="9"/>
        <v>0.22207690857206899</v>
      </c>
      <c r="N45" s="17">
        <v>27.261960236098169</v>
      </c>
      <c r="O45" s="17">
        <f t="shared" si="10"/>
        <v>0.38185064367816091</v>
      </c>
      <c r="P45" s="17">
        <v>7.4118623646376163</v>
      </c>
      <c r="Q45" s="17">
        <f t="shared" si="11"/>
        <v>0.22957326234141523</v>
      </c>
    </row>
    <row r="46" spans="1:17" x14ac:dyDescent="0.25">
      <c r="A46">
        <v>23</v>
      </c>
      <c r="B46" s="1">
        <v>40975</v>
      </c>
      <c r="C46">
        <v>1208</v>
      </c>
      <c r="D46" t="s">
        <v>10</v>
      </c>
      <c r="E46" s="2">
        <v>3</v>
      </c>
      <c r="F46">
        <v>23</v>
      </c>
      <c r="G46" s="16">
        <v>0.35448093373183542</v>
      </c>
      <c r="H46" s="17">
        <f t="shared" si="6"/>
        <v>4.9651151841203726E-3</v>
      </c>
      <c r="I46" s="16">
        <v>6.5642934165720774</v>
      </c>
      <c r="J46" s="17">
        <f t="shared" si="7"/>
        <v>9.1944219883768441E-2</v>
      </c>
      <c r="K46" s="17">
        <f t="shared" si="8"/>
        <v>9.6909335067888819E-2</v>
      </c>
      <c r="L46" s="16">
        <v>1.3293912140100916</v>
      </c>
      <c r="M46" s="17">
        <f t="shared" si="9"/>
        <v>4.1176247333517886E-2</v>
      </c>
      <c r="N46" s="17">
        <v>14.863731367241545</v>
      </c>
      <c r="O46" s="17">
        <f t="shared" si="10"/>
        <v>0.20819212341616947</v>
      </c>
      <c r="P46" s="17">
        <v>1.3592186988572488</v>
      </c>
      <c r="Q46" s="17">
        <f t="shared" si="11"/>
        <v>4.2100116756197827E-2</v>
      </c>
    </row>
    <row r="47" spans="1:17" x14ac:dyDescent="0.25">
      <c r="A47">
        <v>46</v>
      </c>
      <c r="B47" s="1">
        <v>40975</v>
      </c>
      <c r="C47">
        <v>1616</v>
      </c>
      <c r="D47" t="s">
        <v>10</v>
      </c>
      <c r="E47" s="2" t="s">
        <v>19</v>
      </c>
      <c r="F47">
        <v>24</v>
      </c>
      <c r="G47" s="16">
        <v>0.99843713623486952</v>
      </c>
      <c r="H47" s="17">
        <f t="shared" si="6"/>
        <v>1.398482940484367E-2</v>
      </c>
      <c r="I47" s="16">
        <v>7.1842198316183339</v>
      </c>
      <c r="J47" s="17">
        <f t="shared" si="7"/>
        <v>0.10062735559992514</v>
      </c>
      <c r="K47" s="17">
        <f t="shared" si="8"/>
        <v>0.1146121850047688</v>
      </c>
      <c r="L47" s="16">
        <v>1.439148263118994</v>
      </c>
      <c r="M47" s="17">
        <f t="shared" si="9"/>
        <v>4.4575836072390747E-2</v>
      </c>
      <c r="N47" s="17">
        <v>20.234329164059673</v>
      </c>
      <c r="O47" s="17">
        <f t="shared" si="10"/>
        <v>0.28341658298881789</v>
      </c>
      <c r="P47" s="17">
        <v>2.7395649958909227</v>
      </c>
      <c r="Q47" s="17">
        <f t="shared" si="11"/>
        <v>8.4854634714169402E-2</v>
      </c>
    </row>
    <row r="48" spans="1:17" x14ac:dyDescent="0.25">
      <c r="A48">
        <v>25</v>
      </c>
      <c r="B48" s="1">
        <v>40976</v>
      </c>
      <c r="C48">
        <v>1123</v>
      </c>
      <c r="D48" t="s">
        <v>10</v>
      </c>
      <c r="E48" s="2">
        <v>3</v>
      </c>
      <c r="F48">
        <v>23.5</v>
      </c>
      <c r="G48" s="16">
        <v>0.44954698782752195</v>
      </c>
      <c r="H48" s="17">
        <f t="shared" si="6"/>
        <v>6.2966787853435081E-3</v>
      </c>
      <c r="I48" s="16">
        <v>3.7721359682299549</v>
      </c>
      <c r="J48" s="17">
        <f t="shared" si="7"/>
        <v>5.283525230892587E-2</v>
      </c>
      <c r="K48" s="17">
        <f t="shared" si="8"/>
        <v>5.9131931094269376E-2</v>
      </c>
      <c r="L48" s="16">
        <v>2.5016564847765905</v>
      </c>
      <c r="M48" s="17">
        <f t="shared" si="9"/>
        <v>7.7485713065558043E-2</v>
      </c>
      <c r="N48" s="17">
        <v>11.13312584134952</v>
      </c>
      <c r="O48" s="17">
        <f t="shared" si="10"/>
        <v>0.15593857638454714</v>
      </c>
      <c r="P48" s="17">
        <v>2.4822869701657964</v>
      </c>
      <c r="Q48" s="17">
        <f t="shared" si="11"/>
        <v>7.6885766326073871E-2</v>
      </c>
    </row>
    <row r="49" spans="1:17" x14ac:dyDescent="0.25">
      <c r="A49">
        <v>6</v>
      </c>
      <c r="B49" s="1">
        <v>40977</v>
      </c>
      <c r="C49">
        <v>1351</v>
      </c>
      <c r="D49" t="s">
        <v>10</v>
      </c>
      <c r="E49" s="2">
        <v>2</v>
      </c>
      <c r="F49">
        <v>23</v>
      </c>
      <c r="G49" s="16" t="s">
        <v>52</v>
      </c>
      <c r="H49" s="17" t="e">
        <f t="shared" si="6"/>
        <v>#VALUE!</v>
      </c>
      <c r="I49" s="16" t="s">
        <v>52</v>
      </c>
      <c r="J49" s="17" t="e">
        <f t="shared" si="7"/>
        <v>#VALUE!</v>
      </c>
      <c r="K49" s="17" t="e">
        <f t="shared" si="8"/>
        <v>#VALUE!</v>
      </c>
      <c r="L49" s="16" t="s">
        <v>52</v>
      </c>
      <c r="M49" s="17" t="e">
        <f t="shared" si="9"/>
        <v>#VALUE!</v>
      </c>
      <c r="N49" s="17">
        <v>15.249433106575957</v>
      </c>
      <c r="O49" s="17">
        <f t="shared" si="10"/>
        <v>0.21359453968253958</v>
      </c>
      <c r="P49" s="17">
        <v>1.0945111473975175</v>
      </c>
      <c r="Q49" s="17">
        <f t="shared" si="11"/>
        <v>3.390112800473985E-2</v>
      </c>
    </row>
    <row r="50" spans="1:17" x14ac:dyDescent="0.25">
      <c r="A50">
        <v>72</v>
      </c>
      <c r="B50" s="1">
        <v>40984</v>
      </c>
      <c r="C50">
        <v>1145</v>
      </c>
      <c r="D50" t="s">
        <v>10</v>
      </c>
      <c r="E50" s="2" t="s">
        <v>23</v>
      </c>
      <c r="F50">
        <v>23.5</v>
      </c>
      <c r="G50" s="16">
        <v>0.37013365928975772</v>
      </c>
      <c r="H50" s="17">
        <f t="shared" si="6"/>
        <v>5.1843585282470347E-3</v>
      </c>
      <c r="I50" s="16">
        <v>5.5468265544647029</v>
      </c>
      <c r="J50" s="17">
        <f t="shared" si="7"/>
        <v>7.7692846436951846E-2</v>
      </c>
      <c r="K50" s="17">
        <f t="shared" si="8"/>
        <v>8.2877204965198875E-2</v>
      </c>
      <c r="L50" s="16">
        <v>2.7512280684354038</v>
      </c>
      <c r="M50" s="17">
        <f t="shared" si="9"/>
        <v>8.5215883949683519E-2</v>
      </c>
      <c r="N50" s="17">
        <v>16.194858651755204</v>
      </c>
      <c r="O50" s="17">
        <f t="shared" si="10"/>
        <v>0.22683685057471267</v>
      </c>
      <c r="P50" s="17">
        <v>2.7694851609564988</v>
      </c>
      <c r="Q50" s="17">
        <f t="shared" si="11"/>
        <v>8.5781374791895307E-2</v>
      </c>
    </row>
    <row r="51" spans="1:17" x14ac:dyDescent="0.25">
      <c r="E51" s="2"/>
      <c r="F51">
        <f>COUNT(F35:F50)</f>
        <v>16</v>
      </c>
      <c r="G51" s="19" t="s">
        <v>10</v>
      </c>
      <c r="H51" s="19" t="s">
        <v>154</v>
      </c>
      <c r="I51" s="19"/>
      <c r="J51" s="19" t="s">
        <v>155</v>
      </c>
      <c r="K51" s="19" t="s">
        <v>163</v>
      </c>
      <c r="L51" s="19"/>
      <c r="M51" s="19" t="s">
        <v>156</v>
      </c>
      <c r="N51" s="19"/>
      <c r="O51" s="19" t="s">
        <v>157</v>
      </c>
      <c r="P51" s="19"/>
      <c r="Q51" s="19" t="s">
        <v>158</v>
      </c>
    </row>
    <row r="52" spans="1:17" x14ac:dyDescent="0.25">
      <c r="E52" s="2"/>
      <c r="G52" s="19" t="s">
        <v>142</v>
      </c>
      <c r="H52" s="19">
        <f t="array" ref="H52">MIN(IF(NOT(ISERROR(H35:H50)),H35:H50))</f>
        <v>3.3236949155245896E-3</v>
      </c>
      <c r="I52" s="19"/>
      <c r="J52" s="19">
        <f t="array" ref="J52">MIN(IF(NOT(ISERROR(J35:J50)),J35:J50))</f>
        <v>3.0295167567624411E-2</v>
      </c>
      <c r="K52" s="19">
        <f t="array" ref="K52">MIN(IF(NOT(ISERROR(K35:K50)),K35:K50))</f>
        <v>3.7630717692074669E-2</v>
      </c>
      <c r="L52" s="19"/>
      <c r="M52" s="19">
        <f t="array" ref="M52">MIN(IF(NOT(ISERROR(M35:M50)),M35:M50))</f>
        <v>3.6331609855038749E-2</v>
      </c>
      <c r="N52" s="19"/>
      <c r="O52" s="19">
        <f t="array" ref="O52">MIN(IF(NOT(ISERROR(O35:O50)),O35:O50))</f>
        <v>0.11769025432808894</v>
      </c>
      <c r="P52" s="19"/>
      <c r="Q52" s="19">
        <f t="array" ref="Q52">MIN(IF(NOT(ISERROR(Q35:Q50)),Q35:Q50))</f>
        <v>3.3545893549998214E-2</v>
      </c>
    </row>
    <row r="53" spans="1:17" x14ac:dyDescent="0.25">
      <c r="E53" s="2"/>
      <c r="G53" s="19" t="s">
        <v>143</v>
      </c>
      <c r="H53" s="19">
        <f t="array" ref="H53">MAX(IF(NOT(ISERROR(H35:H50)),H35:H50))</f>
        <v>1.9656703317123225E-2</v>
      </c>
      <c r="I53" s="19"/>
      <c r="J53" s="19">
        <f t="array" ref="J53">MAX(IF(NOT(ISERROR(J35:J50)),J35:J50))</f>
        <v>0.23447015725935691</v>
      </c>
      <c r="K53" s="19">
        <f t="array" ref="K53">MAX(IF(NOT(ISERROR(K35:K50)),K35:K50))</f>
        <v>0.25412686057648015</v>
      </c>
      <c r="L53" s="19"/>
      <c r="M53" s="19">
        <f t="array" ref="M53">MAX(IF(NOT(ISERROR(M35:M50)),M35:M50))</f>
        <v>0.22207690857206899</v>
      </c>
      <c r="N53" s="19"/>
      <c r="O53" s="19">
        <f t="array" ref="O53">MAX(IF(NOT(ISERROR(O35:O50)),O35:O50))</f>
        <v>0.64014693287502711</v>
      </c>
      <c r="P53" s="19"/>
      <c r="Q53" s="19">
        <f t="array" ref="Q53">MAX(IF(NOT(ISERROR(Q35:Q50)),Q35:Q50))</f>
        <v>0.22957326234141523</v>
      </c>
    </row>
    <row r="54" spans="1:17" x14ac:dyDescent="0.25">
      <c r="E54" s="2"/>
      <c r="G54" s="19" t="s">
        <v>144</v>
      </c>
      <c r="H54" s="19">
        <f t="array" ref="H54">MEDIAN(IF(NOT(ISERROR(H35:H50)),H35:H50))</f>
        <v>8.0632771840954184E-3</v>
      </c>
      <c r="I54" s="19"/>
      <c r="J54" s="19">
        <f t="array" ref="J54">MEDIAN(IF(NOT(ISERROR(J35:J50)),J35:J50))</f>
        <v>7.7692846436951846E-2</v>
      </c>
      <c r="K54" s="19">
        <f t="array" ref="K54">MEDIAN(IF(NOT(ISERROR(K35:K50)),K35:K50))</f>
        <v>8.2877204965198875E-2</v>
      </c>
      <c r="L54" s="19"/>
      <c r="M54" s="19">
        <f t="array" ref="M54">MEDIAN(IF(NOT(ISERROR(M35:M50)),M35:M50))</f>
        <v>5.2335483893668371E-2</v>
      </c>
      <c r="N54" s="19"/>
      <c r="O54" s="19">
        <f t="array" ref="O54">MEDIAN(IF(NOT(ISERROR(O35:O50)),O35:O50))</f>
        <v>0.21089333154935452</v>
      </c>
      <c r="P54" s="19"/>
      <c r="Q54" s="19">
        <f t="array" ref="Q54">MEDIAN(IF(NOT(ISERROR(Q35:Q50)),Q35:Q50))</f>
        <v>5.8937562777817115E-2</v>
      </c>
    </row>
    <row r="55" spans="1:17" x14ac:dyDescent="0.25">
      <c r="E55" s="2"/>
      <c r="G55" s="19" t="s">
        <v>145</v>
      </c>
      <c r="H55" s="19">
        <f t="array" ref="H55">AVERAGE(IF(NOT(ISERROR(H35:H50)),H35:H50))</f>
        <v>9.8991751404670387E-3</v>
      </c>
      <c r="I55" s="19"/>
      <c r="J55" s="19">
        <f t="array" ref="J55">AVERAGE(IF(NOT(ISERROR(J35:J50)),J35:J50))</f>
        <v>8.8799019824097353E-2</v>
      </c>
      <c r="K55" s="19">
        <f t="array" ref="K55">AVERAGE(IF(NOT(ISERROR(K35:K50)),K35:K50))</f>
        <v>9.8698194964564376E-2</v>
      </c>
      <c r="L55" s="19"/>
      <c r="M55" s="19">
        <f t="array" ref="M55">AVERAGE(IF(NOT(ISERROR(M35:M50)),M35:M50))</f>
        <v>7.268657845115381E-2</v>
      </c>
      <c r="N55" s="19"/>
      <c r="O55" s="19">
        <f t="array" ref="O55">AVERAGE(IF(NOT(ISERROR(O35:O50)),O35:O50))</f>
        <v>0.25137804038074463</v>
      </c>
      <c r="P55" s="19"/>
      <c r="Q55" s="19">
        <f t="array" ref="Q55">AVERAGE(IF(NOT(ISERROR(Q35:Q50)),Q35:Q50))</f>
        <v>7.3459754751778017E-2</v>
      </c>
    </row>
    <row r="56" spans="1:17" x14ac:dyDescent="0.25">
      <c r="A56" t="s">
        <v>5</v>
      </c>
    </row>
    <row r="57" spans="1:17" x14ac:dyDescent="0.25">
      <c r="A57">
        <v>61</v>
      </c>
      <c r="B57" s="1">
        <v>40926</v>
      </c>
      <c r="C57">
        <v>1428</v>
      </c>
      <c r="D57" t="s">
        <v>5</v>
      </c>
      <c r="E57" s="2" t="s">
        <v>23</v>
      </c>
      <c r="F57">
        <v>23</v>
      </c>
      <c r="G57" s="16">
        <v>0.37804999999999983</v>
      </c>
      <c r="H57" s="17">
        <f t="shared" ref="H57:H93" si="12">G57*10^-6*$H$3*1000</f>
        <v>5.2952404959999977E-3</v>
      </c>
      <c r="I57" s="16">
        <v>2.8159775343483107</v>
      </c>
      <c r="J57" s="17">
        <f t="shared" ref="J57:J93" si="13">I57*10^-6*$J$3*1000</f>
        <v>3.9442608849907163E-2</v>
      </c>
      <c r="K57" s="17">
        <f t="shared" ref="K57:K93" si="14">J57+H57</f>
        <v>4.473784934590716E-2</v>
      </c>
      <c r="L57" s="16">
        <v>2.5031411473788316</v>
      </c>
      <c r="M57" s="17">
        <f t="shared" ref="M57:M93" si="15">L57*10^-6*$M$3*1000</f>
        <v>7.7531698651947076E-2</v>
      </c>
      <c r="N57" s="17">
        <v>13.42276657593025</v>
      </c>
      <c r="O57" s="17">
        <f t="shared" ref="O57:O93" si="16">N57*10^-6*$O$3*1000</f>
        <v>0.18800893305441374</v>
      </c>
      <c r="P57" s="17">
        <v>2.6120647056426667</v>
      </c>
      <c r="Q57" s="17">
        <f t="shared" ref="Q57:Q93" si="17">P57*10^-6*$Q$3*1000</f>
        <v>8.0905471043588958E-2</v>
      </c>
    </row>
    <row r="58" spans="1:17" x14ac:dyDescent="0.25">
      <c r="A58">
        <v>59</v>
      </c>
      <c r="B58" s="1">
        <v>40953</v>
      </c>
      <c r="C58">
        <v>915</v>
      </c>
      <c r="D58" t="s">
        <v>5</v>
      </c>
      <c r="E58" s="2" t="s">
        <v>14</v>
      </c>
      <c r="F58">
        <v>23</v>
      </c>
      <c r="G58" s="16">
        <v>0.5085294989775051</v>
      </c>
      <c r="H58" s="17">
        <f t="shared" si="12"/>
        <v>7.1228303039181998E-3</v>
      </c>
      <c r="I58" s="16">
        <v>1.8878277396625254</v>
      </c>
      <c r="J58" s="17">
        <f t="shared" si="13"/>
        <v>2.6442274557685889E-2</v>
      </c>
      <c r="K58" s="17">
        <f t="shared" si="14"/>
        <v>3.3565104861604092E-2</v>
      </c>
      <c r="L58" s="16">
        <v>1.732353633217993</v>
      </c>
      <c r="M58" s="17">
        <f t="shared" si="15"/>
        <v>5.3657509481600127E-2</v>
      </c>
      <c r="N58" s="17">
        <v>12.145201419437582</v>
      </c>
      <c r="O58" s="17">
        <f t="shared" si="16"/>
        <v>0.17011443562566475</v>
      </c>
      <c r="P58" s="17">
        <v>1.8299754991901014</v>
      </c>
      <c r="Q58" s="17">
        <f t="shared" si="17"/>
        <v>5.668122594374049E-2</v>
      </c>
    </row>
    <row r="59" spans="1:17" x14ac:dyDescent="0.25">
      <c r="A59">
        <v>1</v>
      </c>
      <c r="B59" s="1">
        <v>40956</v>
      </c>
      <c r="C59">
        <v>1435</v>
      </c>
      <c r="D59" t="s">
        <v>5</v>
      </c>
      <c r="E59" s="2">
        <v>1</v>
      </c>
      <c r="F59">
        <v>23</v>
      </c>
      <c r="G59" s="16">
        <v>1.8050059975394706</v>
      </c>
      <c r="H59" s="17">
        <f t="shared" si="12"/>
        <v>2.5282213605856051E-2</v>
      </c>
      <c r="I59" s="16">
        <v>4.1950452270977676</v>
      </c>
      <c r="J59" s="17">
        <f t="shared" si="13"/>
        <v>5.8758823883294842E-2</v>
      </c>
      <c r="K59" s="17">
        <f t="shared" si="14"/>
        <v>8.4041037489150899E-2</v>
      </c>
      <c r="L59" s="16">
        <v>1.4500361702127662</v>
      </c>
      <c r="M59" s="17">
        <f t="shared" si="15"/>
        <v>4.4913075517568943E-2</v>
      </c>
      <c r="N59" s="17">
        <v>24.506213295837338</v>
      </c>
      <c r="O59" s="17">
        <f t="shared" si="16"/>
        <v>0.34325166789507072</v>
      </c>
      <c r="P59" s="17">
        <v>1.558123352437059</v>
      </c>
      <c r="Q59" s="17">
        <f t="shared" si="17"/>
        <v>4.8260942196652258E-2</v>
      </c>
    </row>
    <row r="60" spans="1:17" x14ac:dyDescent="0.25">
      <c r="A60">
        <v>62</v>
      </c>
      <c r="B60" s="1">
        <v>40957</v>
      </c>
      <c r="C60">
        <v>1110</v>
      </c>
      <c r="D60" t="s">
        <v>5</v>
      </c>
      <c r="E60" s="2" t="s">
        <v>17</v>
      </c>
      <c r="F60">
        <v>23</v>
      </c>
      <c r="G60" s="16">
        <v>0.60936185355862771</v>
      </c>
      <c r="H60" s="17">
        <f t="shared" si="12"/>
        <v>8.5351608614767024E-3</v>
      </c>
      <c r="I60" s="16">
        <v>1.8246641895030191</v>
      </c>
      <c r="J60" s="17">
        <f t="shared" si="13"/>
        <v>2.5557560396395725E-2</v>
      </c>
      <c r="K60" s="17">
        <f t="shared" si="14"/>
        <v>3.4092721257872424E-2</v>
      </c>
      <c r="L60" s="16">
        <v>1.7817716547118467</v>
      </c>
      <c r="M60" s="17">
        <f t="shared" si="15"/>
        <v>5.5188171527745251E-2</v>
      </c>
      <c r="N60" s="17">
        <v>10.269184473910911</v>
      </c>
      <c r="O60" s="17">
        <f t="shared" si="16"/>
        <v>0.14383759155441744</v>
      </c>
      <c r="P60" s="17">
        <v>1.8282068373029976</v>
      </c>
      <c r="Q60" s="17">
        <f t="shared" si="17"/>
        <v>5.6626443831037133E-2</v>
      </c>
    </row>
    <row r="61" spans="1:17" x14ac:dyDescent="0.25">
      <c r="A61">
        <v>12</v>
      </c>
      <c r="B61" s="1">
        <v>40960</v>
      </c>
      <c r="C61">
        <v>1335</v>
      </c>
      <c r="D61" t="s">
        <v>5</v>
      </c>
      <c r="E61" s="2">
        <v>2</v>
      </c>
      <c r="F61">
        <v>24</v>
      </c>
      <c r="G61" s="16">
        <v>0.790477258726899</v>
      </c>
      <c r="H61" s="17">
        <f t="shared" si="12"/>
        <v>1.107199362935523E-2</v>
      </c>
      <c r="I61" s="16">
        <v>0.70632125834127746</v>
      </c>
      <c r="J61" s="17">
        <f t="shared" si="13"/>
        <v>9.8932440956339372E-3</v>
      </c>
      <c r="K61" s="17">
        <f t="shared" si="14"/>
        <v>2.0965237724989167E-2</v>
      </c>
      <c r="L61" s="16">
        <v>2.1430830122591944</v>
      </c>
      <c r="M61" s="17">
        <f t="shared" si="15"/>
        <v>6.6379343596575963E-2</v>
      </c>
      <c r="N61" s="17">
        <v>12.51920693010389</v>
      </c>
      <c r="O61" s="17">
        <f t="shared" si="16"/>
        <v>0.17535302609202474</v>
      </c>
      <c r="P61" s="17">
        <v>2.0720484695305945</v>
      </c>
      <c r="Q61" s="17">
        <f t="shared" si="17"/>
        <v>6.4179136562114575E-2</v>
      </c>
    </row>
    <row r="62" spans="1:17" x14ac:dyDescent="0.25">
      <c r="A62">
        <v>11</v>
      </c>
      <c r="B62" s="1">
        <v>40961</v>
      </c>
      <c r="C62">
        <v>1114</v>
      </c>
      <c r="D62" t="s">
        <v>5</v>
      </c>
      <c r="E62" s="2">
        <v>1</v>
      </c>
      <c r="F62">
        <v>23</v>
      </c>
      <c r="G62" s="16">
        <v>0.46839237322931626</v>
      </c>
      <c r="H62" s="17">
        <f t="shared" si="12"/>
        <v>6.5606408219585277E-3</v>
      </c>
      <c r="I62" s="16">
        <v>1.5119234440626195</v>
      </c>
      <c r="J62" s="17">
        <f t="shared" si="13"/>
        <v>2.1177088342420772E-2</v>
      </c>
      <c r="K62" s="17">
        <f t="shared" si="14"/>
        <v>2.7737729164379301E-2</v>
      </c>
      <c r="L62" s="16">
        <v>1.9907726315789473</v>
      </c>
      <c r="M62" s="17">
        <f t="shared" si="15"/>
        <v>6.1661718084794523E-2</v>
      </c>
      <c r="N62" s="17">
        <v>14.63495080125815</v>
      </c>
      <c r="O62" s="17">
        <f t="shared" si="16"/>
        <v>0.20498765808699854</v>
      </c>
      <c r="P62" s="17">
        <v>2.0826660386815337</v>
      </c>
      <c r="Q62" s="17">
        <f t="shared" si="17"/>
        <v>6.450800262413782E-2</v>
      </c>
    </row>
    <row r="63" spans="1:17" x14ac:dyDescent="0.25">
      <c r="A63">
        <v>70</v>
      </c>
      <c r="B63" s="1">
        <v>40962</v>
      </c>
      <c r="C63">
        <v>1245</v>
      </c>
      <c r="D63" t="s">
        <v>5</v>
      </c>
      <c r="E63" s="2" t="s">
        <v>17</v>
      </c>
      <c r="F63">
        <v>23.5</v>
      </c>
      <c r="G63" s="16">
        <v>0.18992478149100242</v>
      </c>
      <c r="H63" s="17">
        <f t="shared" si="12"/>
        <v>2.6602232354056535E-3</v>
      </c>
      <c r="I63" s="16">
        <v>1.8534046129423849</v>
      </c>
      <c r="J63" s="17">
        <f t="shared" si="13"/>
        <v>2.596011946019236E-2</v>
      </c>
      <c r="K63" s="17">
        <f t="shared" si="14"/>
        <v>2.8620342695598013E-2</v>
      </c>
      <c r="L63" s="16">
        <v>1.4284170508054506</v>
      </c>
      <c r="M63" s="17">
        <f t="shared" si="15"/>
        <v>4.4243450054073347E-2</v>
      </c>
      <c r="N63" s="17">
        <v>12.35049704877291</v>
      </c>
      <c r="O63" s="17">
        <f t="shared" si="16"/>
        <v>0.17298995402298847</v>
      </c>
      <c r="P63" s="17">
        <v>1.4864160845622203</v>
      </c>
      <c r="Q63" s="17">
        <f t="shared" si="17"/>
        <v>4.6039898333485305E-2</v>
      </c>
    </row>
    <row r="64" spans="1:17" x14ac:dyDescent="0.25">
      <c r="A64">
        <v>64</v>
      </c>
      <c r="B64" s="1">
        <v>40962</v>
      </c>
      <c r="C64">
        <v>1330</v>
      </c>
      <c r="D64" t="s">
        <v>5</v>
      </c>
      <c r="E64" s="2" t="s">
        <v>27</v>
      </c>
      <c r="F64">
        <v>22.5</v>
      </c>
      <c r="G64" s="16">
        <v>0.35659748846745248</v>
      </c>
      <c r="H64" s="17">
        <f t="shared" si="12"/>
        <v>4.9947611736668356E-3</v>
      </c>
      <c r="I64" s="16">
        <v>0.91865965956655193</v>
      </c>
      <c r="J64" s="17">
        <f t="shared" si="13"/>
        <v>1.2867408626844015E-2</v>
      </c>
      <c r="K64" s="17">
        <f t="shared" si="14"/>
        <v>1.7862169800510849E-2</v>
      </c>
      <c r="L64" s="16">
        <v>1.9367539717891598</v>
      </c>
      <c r="M64" s="17">
        <f t="shared" si="15"/>
        <v>5.9988556962102937E-2</v>
      </c>
      <c r="N64" s="17">
        <v>12.363027143851143</v>
      </c>
      <c r="O64" s="17">
        <f t="shared" si="16"/>
        <v>0.17316545955632265</v>
      </c>
      <c r="P64" s="17">
        <v>2.1073324895826393</v>
      </c>
      <c r="Q64" s="17">
        <f t="shared" si="17"/>
        <v>6.5272015408666645E-2</v>
      </c>
    </row>
    <row r="65" spans="1:17" x14ac:dyDescent="0.25">
      <c r="A65">
        <v>19</v>
      </c>
      <c r="B65" s="1">
        <v>40969</v>
      </c>
      <c r="C65">
        <v>1255</v>
      </c>
      <c r="D65" t="s">
        <v>5</v>
      </c>
      <c r="E65" s="2">
        <v>2</v>
      </c>
      <c r="F65">
        <v>23</v>
      </c>
      <c r="G65" s="16">
        <v>0.78900714947021899</v>
      </c>
      <c r="H65" s="17">
        <f t="shared" si="12"/>
        <v>1.1051402220627504E-2</v>
      </c>
      <c r="I65" s="16">
        <v>2.754648807269974</v>
      </c>
      <c r="J65" s="17">
        <f t="shared" si="13"/>
        <v>3.8583594541764486E-2</v>
      </c>
      <c r="K65" s="17">
        <f t="shared" si="14"/>
        <v>4.963499676239199E-2</v>
      </c>
      <c r="L65" s="16">
        <v>2.2286705322628602</v>
      </c>
      <c r="M65" s="17">
        <f t="shared" si="15"/>
        <v>6.9030311088457252E-2</v>
      </c>
      <c r="N65" s="17">
        <v>17.814931894155528</v>
      </c>
      <c r="O65" s="17">
        <f t="shared" si="16"/>
        <v>0.2495287628605061</v>
      </c>
      <c r="P65" s="17">
        <v>2.3120286422788796</v>
      </c>
      <c r="Q65" s="17">
        <f t="shared" si="17"/>
        <v>7.1612225365534882E-2</v>
      </c>
    </row>
    <row r="66" spans="1:17" x14ac:dyDescent="0.25">
      <c r="A66">
        <v>55</v>
      </c>
      <c r="B66" s="1">
        <v>40973</v>
      </c>
      <c r="C66">
        <v>942</v>
      </c>
      <c r="D66" t="s">
        <v>5</v>
      </c>
      <c r="E66" s="2" t="s">
        <v>17</v>
      </c>
      <c r="F66">
        <v>20</v>
      </c>
      <c r="G66" s="16">
        <v>0.66470982097186648</v>
      </c>
      <c r="H66" s="17">
        <f t="shared" si="12"/>
        <v>9.3104043436030605E-3</v>
      </c>
      <c r="I66" s="16">
        <v>2.6422365491651205</v>
      </c>
      <c r="J66" s="17">
        <f t="shared" si="13"/>
        <v>3.7009067517922073E-2</v>
      </c>
      <c r="K66" s="17">
        <f t="shared" si="14"/>
        <v>4.631947186152513E-2</v>
      </c>
      <c r="L66" s="16">
        <v>2.3072352592592558</v>
      </c>
      <c r="M66" s="17">
        <f t="shared" si="15"/>
        <v>7.1463756259751529E-2</v>
      </c>
      <c r="N66" s="17">
        <v>14.495167465839154</v>
      </c>
      <c r="O66" s="17">
        <f t="shared" si="16"/>
        <v>0.20302975204711859</v>
      </c>
      <c r="P66" s="17">
        <v>2.4062871373483419</v>
      </c>
      <c r="Q66" s="17">
        <f t="shared" si="17"/>
        <v>7.4531765577146289E-2</v>
      </c>
    </row>
    <row r="67" spans="1:17" x14ac:dyDescent="0.25">
      <c r="A67">
        <v>63</v>
      </c>
      <c r="B67" s="1">
        <v>40973</v>
      </c>
      <c r="C67">
        <v>1024</v>
      </c>
      <c r="D67" t="s">
        <v>5</v>
      </c>
      <c r="E67" s="2" t="s">
        <v>19</v>
      </c>
      <c r="F67">
        <v>23.5</v>
      </c>
      <c r="G67" s="16">
        <v>0.747815420081967</v>
      </c>
      <c r="H67" s="17">
        <f t="shared" si="12"/>
        <v>1.0474441200770488E-2</v>
      </c>
      <c r="I67" s="16">
        <v>1.4340686001115448</v>
      </c>
      <c r="J67" s="17">
        <f t="shared" si="13"/>
        <v>2.0086597342554375E-2</v>
      </c>
      <c r="K67" s="17">
        <f t="shared" si="14"/>
        <v>3.0561038543324863E-2</v>
      </c>
      <c r="L67" s="16">
        <v>2.4080907471548723</v>
      </c>
      <c r="M67" s="17">
        <f t="shared" si="15"/>
        <v>7.458763015839534E-2</v>
      </c>
      <c r="N67" s="17">
        <v>19.714709241573726</v>
      </c>
      <c r="O67" s="17">
        <f t="shared" si="16"/>
        <v>0.27613841222813551</v>
      </c>
      <c r="P67" s="17">
        <v>2.3884043163603379</v>
      </c>
      <c r="Q67" s="17">
        <f t="shared" si="17"/>
        <v>7.3977867332398681E-2</v>
      </c>
    </row>
    <row r="68" spans="1:17" x14ac:dyDescent="0.25">
      <c r="A68">
        <v>36</v>
      </c>
      <c r="B68" s="1">
        <v>40973</v>
      </c>
      <c r="C68">
        <v>1346</v>
      </c>
      <c r="D68" t="s">
        <v>5</v>
      </c>
      <c r="E68" s="2">
        <v>7</v>
      </c>
      <c r="F68">
        <v>23</v>
      </c>
      <c r="G68" s="16">
        <v>0.43767209290269021</v>
      </c>
      <c r="H68" s="17">
        <f t="shared" si="12"/>
        <v>6.1303504571019688E-3</v>
      </c>
      <c r="I68" s="16">
        <v>1.6788177014531045</v>
      </c>
      <c r="J68" s="17">
        <f t="shared" si="13"/>
        <v>2.3514729475297227E-2</v>
      </c>
      <c r="K68" s="17">
        <f t="shared" si="14"/>
        <v>2.9645079932399197E-2</v>
      </c>
      <c r="L68" s="16">
        <v>2.0491817421671321</v>
      </c>
      <c r="M68" s="17">
        <f t="shared" si="15"/>
        <v>6.3470867986466464E-2</v>
      </c>
      <c r="N68" s="17">
        <v>8.7214484463769537</v>
      </c>
      <c r="O68" s="17">
        <f t="shared" si="16"/>
        <v>0.12215888638283701</v>
      </c>
      <c r="P68" s="17">
        <v>2.0789880899343602</v>
      </c>
      <c r="Q68" s="17">
        <f t="shared" si="17"/>
        <v>6.4394082714259088E-2</v>
      </c>
    </row>
    <row r="69" spans="1:17" x14ac:dyDescent="0.25">
      <c r="A69">
        <v>30</v>
      </c>
      <c r="B69" s="1">
        <v>40973</v>
      </c>
      <c r="C69">
        <v>1503</v>
      </c>
      <c r="D69" t="s">
        <v>5</v>
      </c>
      <c r="E69" s="2">
        <v>8</v>
      </c>
      <c r="F69">
        <v>24</v>
      </c>
      <c r="G69" s="16">
        <v>2.0628473866515002</v>
      </c>
      <c r="H69" s="17">
        <f t="shared" si="12"/>
        <v>2.8893725747559301E-2</v>
      </c>
      <c r="I69" s="16">
        <v>7.8374560740600803</v>
      </c>
      <c r="J69" s="17">
        <f t="shared" si="13"/>
        <v>0.1097770527416588</v>
      </c>
      <c r="K69" s="17">
        <f t="shared" si="14"/>
        <v>0.13867077848921811</v>
      </c>
      <c r="L69" s="16">
        <v>2.5248958918972217</v>
      </c>
      <c r="M69" s="17">
        <f t="shared" si="15"/>
        <v>7.8205524935381451E-2</v>
      </c>
      <c r="N69" s="17">
        <v>29.311986036210865</v>
      </c>
      <c r="O69" s="17">
        <f t="shared" si="16"/>
        <v>0.41056478105311539</v>
      </c>
      <c r="P69" s="17">
        <v>2.6622588673394834</v>
      </c>
      <c r="Q69" s="17">
        <f t="shared" si="17"/>
        <v>8.2460173071814497E-2</v>
      </c>
    </row>
    <row r="70" spans="1:17" x14ac:dyDescent="0.25">
      <c r="A70">
        <v>82</v>
      </c>
      <c r="B70" s="1">
        <v>40973</v>
      </c>
      <c r="C70">
        <v>1608</v>
      </c>
      <c r="D70" t="s">
        <v>5</v>
      </c>
      <c r="E70" s="2" t="s">
        <v>34</v>
      </c>
      <c r="F70">
        <v>35</v>
      </c>
      <c r="G70" s="16">
        <v>0.72349460496036821</v>
      </c>
      <c r="H70" s="17">
        <f t="shared" si="12"/>
        <v>1.0133786353190488E-2</v>
      </c>
      <c r="I70" s="16">
        <v>11.231437858061494</v>
      </c>
      <c r="J70" s="17">
        <f t="shared" si="13"/>
        <v>0.15731560527526708</v>
      </c>
      <c r="K70" s="17">
        <f t="shared" si="14"/>
        <v>0.16744939162845757</v>
      </c>
      <c r="L70" s="16">
        <v>5.0729603794782179</v>
      </c>
      <c r="M70" s="17">
        <f t="shared" si="15"/>
        <v>0.15712866844398007</v>
      </c>
      <c r="N70" s="17">
        <v>23.883581857719786</v>
      </c>
      <c r="O70" s="17">
        <f t="shared" si="16"/>
        <v>0.33453064367816088</v>
      </c>
      <c r="P70" s="17">
        <v>5.1373308201204866</v>
      </c>
      <c r="Q70" s="17">
        <f t="shared" si="17"/>
        <v>0.15912246316514292</v>
      </c>
    </row>
    <row r="71" spans="1:17" x14ac:dyDescent="0.25">
      <c r="A71">
        <v>80</v>
      </c>
      <c r="B71" s="1">
        <v>40973</v>
      </c>
      <c r="C71">
        <v>1656</v>
      </c>
      <c r="D71" t="s">
        <v>5</v>
      </c>
      <c r="E71" s="2" t="s">
        <v>33</v>
      </c>
      <c r="F71">
        <v>36</v>
      </c>
      <c r="G71" s="16">
        <v>0.53254898639979464</v>
      </c>
      <c r="H71" s="17">
        <f t="shared" si="12"/>
        <v>7.4592645387857306E-3</v>
      </c>
      <c r="I71" s="16">
        <v>11.822180498653866</v>
      </c>
      <c r="J71" s="17">
        <f t="shared" si="13"/>
        <v>0.16558997203410505</v>
      </c>
      <c r="K71" s="17">
        <f t="shared" si="14"/>
        <v>0.17304923657289079</v>
      </c>
      <c r="L71" s="16">
        <v>2.9287190932868352</v>
      </c>
      <c r="M71" s="17">
        <f t="shared" si="15"/>
        <v>9.0713448746066044E-2</v>
      </c>
      <c r="N71" s="17">
        <v>20.738195091643369</v>
      </c>
      <c r="O71" s="17">
        <f t="shared" si="16"/>
        <v>0.29047409195402302</v>
      </c>
      <c r="P71" s="17">
        <v>2.909456332926784</v>
      </c>
      <c r="Q71" s="17">
        <f t="shared" si="17"/>
        <v>9.0116808587358238E-2</v>
      </c>
    </row>
    <row r="72" spans="1:17" x14ac:dyDescent="0.25">
      <c r="A72">
        <v>53</v>
      </c>
      <c r="B72" s="1">
        <v>40973</v>
      </c>
      <c r="C72">
        <v>1822</v>
      </c>
      <c r="D72" t="s">
        <v>5</v>
      </c>
      <c r="E72" s="2" t="s">
        <v>25</v>
      </c>
      <c r="F72">
        <v>23</v>
      </c>
      <c r="G72" s="16">
        <v>0.25330927254098345</v>
      </c>
      <c r="H72" s="17">
        <f t="shared" si="12"/>
        <v>3.5480320538852439E-3</v>
      </c>
      <c r="I72" s="16">
        <v>7.5100845724907055</v>
      </c>
      <c r="J72" s="17">
        <f t="shared" si="13"/>
        <v>0.105191651783197</v>
      </c>
      <c r="K72" s="17">
        <f t="shared" si="14"/>
        <v>0.10873968383708225</v>
      </c>
      <c r="L72" s="16">
        <v>2.5942504442250702</v>
      </c>
      <c r="M72" s="17">
        <f t="shared" si="15"/>
        <v>8.035369634667168E-2</v>
      </c>
      <c r="N72" s="17">
        <v>16.72440591912607</v>
      </c>
      <c r="O72" s="17">
        <f t="shared" si="16"/>
        <v>0.23425407087554148</v>
      </c>
      <c r="P72" s="17">
        <v>2.6422579986258889</v>
      </c>
      <c r="Q72" s="17">
        <f t="shared" si="17"/>
        <v>8.1840670920486205E-2</v>
      </c>
    </row>
    <row r="73" spans="1:17" x14ac:dyDescent="0.25">
      <c r="A73">
        <v>60</v>
      </c>
      <c r="B73" s="1">
        <v>40973</v>
      </c>
      <c r="C73">
        <v>1852</v>
      </c>
      <c r="D73" t="s">
        <v>5</v>
      </c>
      <c r="E73" s="2" t="s">
        <v>29</v>
      </c>
      <c r="F73">
        <v>23</v>
      </c>
      <c r="G73" s="16">
        <v>0.92157836317135533</v>
      </c>
      <c r="H73" s="17">
        <f t="shared" si="12"/>
        <v>1.2908290090999485E-2</v>
      </c>
      <c r="I73" s="16">
        <v>4.9981361907412563</v>
      </c>
      <c r="J73" s="17">
        <f t="shared" si="13"/>
        <v>7.0007494145579358E-2</v>
      </c>
      <c r="K73" s="17">
        <f t="shared" si="14"/>
        <v>8.2915784236578846E-2</v>
      </c>
      <c r="L73" s="16">
        <v>2.7238226946847952</v>
      </c>
      <c r="M73" s="17">
        <f t="shared" si="15"/>
        <v>8.4367036420130048E-2</v>
      </c>
      <c r="N73" s="17">
        <v>17.511809430423593</v>
      </c>
      <c r="O73" s="17">
        <f t="shared" si="16"/>
        <v>0.24528301138530276</v>
      </c>
      <c r="P73" s="17">
        <v>4.6594173577299038</v>
      </c>
      <c r="Q73" s="17">
        <f t="shared" si="17"/>
        <v>0.14431968522887836</v>
      </c>
    </row>
    <row r="74" spans="1:17" x14ac:dyDescent="0.25">
      <c r="A74">
        <v>24</v>
      </c>
      <c r="B74" s="1">
        <v>40973</v>
      </c>
      <c r="C74">
        <v>1905</v>
      </c>
      <c r="D74" t="s">
        <v>5</v>
      </c>
      <c r="E74" s="2">
        <v>28</v>
      </c>
      <c r="F74">
        <v>23.5</v>
      </c>
      <c r="G74" s="16">
        <v>0.71629205547249541</v>
      </c>
      <c r="H74" s="17">
        <f t="shared" si="12"/>
        <v>1.003290225922771E-2</v>
      </c>
      <c r="I74" s="16">
        <v>3.977010592018158</v>
      </c>
      <c r="J74" s="17">
        <f t="shared" si="13"/>
        <v>5.5704873799432564E-2</v>
      </c>
      <c r="K74" s="17">
        <f t="shared" si="14"/>
        <v>6.5737776058660269E-2</v>
      </c>
      <c r="L74" s="16">
        <v>2.4739016960886113</v>
      </c>
      <c r="M74" s="17">
        <f t="shared" si="15"/>
        <v>7.6626042840825304E-2</v>
      </c>
      <c r="N74" s="17">
        <v>14.73759181857258</v>
      </c>
      <c r="O74" s="17">
        <f t="shared" si="16"/>
        <v>0.20642532207703693</v>
      </c>
      <c r="P74" s="17">
        <v>2.6095677783701889</v>
      </c>
      <c r="Q74" s="17">
        <f t="shared" si="17"/>
        <v>8.0828131812020532E-2</v>
      </c>
    </row>
    <row r="75" spans="1:17" x14ac:dyDescent="0.25">
      <c r="A75">
        <v>85</v>
      </c>
      <c r="B75" s="1">
        <v>40973</v>
      </c>
      <c r="C75">
        <v>1917</v>
      </c>
      <c r="D75" t="s">
        <v>5</v>
      </c>
      <c r="E75" s="2" t="s">
        <v>38</v>
      </c>
      <c r="F75">
        <v>38</v>
      </c>
      <c r="G75" s="16">
        <v>0.69004825477706988</v>
      </c>
      <c r="H75" s="17">
        <f t="shared" si="12"/>
        <v>9.6653126911510779E-3</v>
      </c>
      <c r="I75" s="16">
        <v>6.7235978045077616</v>
      </c>
      <c r="J75" s="17">
        <f t="shared" si="13"/>
        <v>9.4175551840354949E-2</v>
      </c>
      <c r="K75" s="17">
        <f t="shared" si="14"/>
        <v>0.10384086453150602</v>
      </c>
      <c r="L75" s="16">
        <v>4.7337977730514202</v>
      </c>
      <c r="M75" s="17">
        <f t="shared" si="15"/>
        <v>0.14662352652538424</v>
      </c>
      <c r="N75" s="17">
        <v>21.786657347002176</v>
      </c>
      <c r="O75" s="17">
        <f t="shared" si="16"/>
        <v>0.30515960919540236</v>
      </c>
      <c r="P75" s="17">
        <v>4.7757386258639158</v>
      </c>
      <c r="Q75" s="17">
        <f t="shared" si="17"/>
        <v>0.14792259252686368</v>
      </c>
    </row>
    <row r="76" spans="1:17" x14ac:dyDescent="0.25">
      <c r="A76">
        <v>15</v>
      </c>
      <c r="B76" s="1">
        <v>40974</v>
      </c>
      <c r="C76">
        <v>1133</v>
      </c>
      <c r="D76" t="s">
        <v>5</v>
      </c>
      <c r="E76" s="2">
        <v>1</v>
      </c>
      <c r="F76">
        <v>23.5</v>
      </c>
      <c r="G76" s="16">
        <v>3.3242992089582888</v>
      </c>
      <c r="H76" s="17">
        <f t="shared" si="12"/>
        <v>4.6562528216100241E-2</v>
      </c>
      <c r="I76" s="16">
        <v>5.330090201291303</v>
      </c>
      <c r="J76" s="17">
        <f t="shared" si="13"/>
        <v>7.4657081024230923E-2</v>
      </c>
      <c r="K76" s="17">
        <f t="shared" si="14"/>
        <v>0.12121960924033116</v>
      </c>
      <c r="L76" s="16">
        <v>2.8777358885017428</v>
      </c>
      <c r="M76" s="17">
        <f t="shared" si="15"/>
        <v>8.9134307084858685E-2</v>
      </c>
      <c r="N76" s="17">
        <v>31.989668674907087</v>
      </c>
      <c r="O76" s="17">
        <f t="shared" si="16"/>
        <v>0.4480703320221946</v>
      </c>
      <c r="P76" s="17">
        <v>3.0402388984804398</v>
      </c>
      <c r="Q76" s="17">
        <f t="shared" si="17"/>
        <v>9.4167636672723085E-2</v>
      </c>
    </row>
    <row r="77" spans="1:17" x14ac:dyDescent="0.25">
      <c r="A77">
        <v>10</v>
      </c>
      <c r="B77" s="1">
        <v>40974</v>
      </c>
      <c r="C77">
        <v>1524</v>
      </c>
      <c r="D77" t="s">
        <v>5</v>
      </c>
      <c r="E77" s="2">
        <v>2</v>
      </c>
      <c r="F77">
        <v>23</v>
      </c>
      <c r="G77" s="16">
        <v>0.61969914819376004</v>
      </c>
      <c r="H77" s="17">
        <f t="shared" si="12"/>
        <v>8.6799524529885021E-3</v>
      </c>
      <c r="I77" s="16">
        <v>11.674069011661251</v>
      </c>
      <c r="J77" s="17">
        <f t="shared" si="13"/>
        <v>0.16351541590701588</v>
      </c>
      <c r="K77" s="17">
        <f t="shared" si="14"/>
        <v>0.17219536836000437</v>
      </c>
      <c r="L77" s="16">
        <v>3.0593680140597543</v>
      </c>
      <c r="M77" s="17">
        <f t="shared" si="15"/>
        <v>9.476013734977308E-2</v>
      </c>
      <c r="N77" s="17">
        <v>25.656574663089078</v>
      </c>
      <c r="O77" s="17">
        <f t="shared" si="16"/>
        <v>0.35936445746498302</v>
      </c>
      <c r="P77" s="17">
        <v>3.1838020520640882</v>
      </c>
      <c r="Q77" s="17">
        <f t="shared" si="17"/>
        <v>9.8614327652505079E-2</v>
      </c>
    </row>
    <row r="78" spans="1:17" x14ac:dyDescent="0.25">
      <c r="A78">
        <v>88</v>
      </c>
      <c r="B78" s="1">
        <v>40974</v>
      </c>
      <c r="C78">
        <v>1638</v>
      </c>
      <c r="D78" t="s">
        <v>5</v>
      </c>
      <c r="E78" s="2" t="s">
        <v>41</v>
      </c>
      <c r="F78">
        <v>10</v>
      </c>
      <c r="G78" s="16">
        <v>1.1211483527622905</v>
      </c>
      <c r="H78" s="17">
        <f t="shared" si="12"/>
        <v>1.5703611055602626E-2</v>
      </c>
      <c r="I78" s="16">
        <v>25.292059687572838</v>
      </c>
      <c r="J78" s="17">
        <f t="shared" si="13"/>
        <v>0.3542587982671202</v>
      </c>
      <c r="K78" s="17">
        <f t="shared" si="14"/>
        <v>0.36996240932272284</v>
      </c>
      <c r="L78" s="16">
        <v>5.2677335676625665</v>
      </c>
      <c r="M78" s="17">
        <f t="shared" si="15"/>
        <v>0.16316152685773794</v>
      </c>
      <c r="N78" s="17">
        <v>39.37752407579994</v>
      </c>
      <c r="O78" s="17">
        <f t="shared" si="16"/>
        <v>0.55154995402298856</v>
      </c>
      <c r="P78" s="17">
        <v>5.3356233137450557</v>
      </c>
      <c r="Q78" s="17">
        <f t="shared" si="17"/>
        <v>0.16526432770871535</v>
      </c>
    </row>
    <row r="79" spans="1:17" x14ac:dyDescent="0.25">
      <c r="A79">
        <v>68</v>
      </c>
      <c r="B79" s="1">
        <v>40974</v>
      </c>
      <c r="C79">
        <v>1830</v>
      </c>
      <c r="D79" t="s">
        <v>5</v>
      </c>
      <c r="E79" s="2" t="s">
        <v>20</v>
      </c>
      <c r="F79">
        <v>23.5</v>
      </c>
      <c r="G79" s="16">
        <v>1.0257245505906516</v>
      </c>
      <c r="H79" s="17">
        <f t="shared" si="12"/>
        <v>1.436703657724909E-2</v>
      </c>
      <c r="I79" s="16">
        <v>14.841192763219247</v>
      </c>
      <c r="J79" s="17">
        <f t="shared" si="13"/>
        <v>0.20787643150043827</v>
      </c>
      <c r="K79" s="17">
        <f t="shared" si="14"/>
        <v>0.22224346807768736</v>
      </c>
      <c r="L79" s="16">
        <v>3.558331136982904</v>
      </c>
      <c r="M79" s="17">
        <f t="shared" si="15"/>
        <v>0.1102149024657641</v>
      </c>
      <c r="N79" s="17">
        <v>33.552733768251031</v>
      </c>
      <c r="O79" s="17">
        <f t="shared" si="16"/>
        <v>0.46996374712643701</v>
      </c>
      <c r="P79" s="17">
        <v>3.7376191004176365</v>
      </c>
      <c r="Q79" s="17">
        <f t="shared" si="17"/>
        <v>0.11576812521051379</v>
      </c>
    </row>
    <row r="80" spans="1:17" x14ac:dyDescent="0.25">
      <c r="A80">
        <v>40</v>
      </c>
      <c r="B80" s="1">
        <v>40974</v>
      </c>
      <c r="C80">
        <v>2047</v>
      </c>
      <c r="D80" t="s">
        <v>5</v>
      </c>
      <c r="E80" s="2" t="s">
        <v>15</v>
      </c>
      <c r="F80">
        <v>23</v>
      </c>
      <c r="G80" s="16">
        <v>1.20531213454075</v>
      </c>
      <c r="H80" s="17">
        <f t="shared" si="12"/>
        <v>1.6882469581114612E-2</v>
      </c>
      <c r="I80" s="16">
        <v>3.9754007525870176</v>
      </c>
      <c r="J80" s="17">
        <f t="shared" si="13"/>
        <v>5.5682325229275631E-2</v>
      </c>
      <c r="K80" s="17">
        <f t="shared" si="14"/>
        <v>7.2564794810390243E-2</v>
      </c>
      <c r="L80" s="16">
        <v>3.6678629274292738</v>
      </c>
      <c r="M80" s="17">
        <f t="shared" si="15"/>
        <v>0.11360751409639018</v>
      </c>
      <c r="N80" s="17">
        <v>14.452304094657649</v>
      </c>
      <c r="O80" s="17">
        <f t="shared" si="16"/>
        <v>0.20242937680872314</v>
      </c>
      <c r="P80" s="17">
        <v>3.7803966148793711</v>
      </c>
      <c r="Q80" s="17">
        <f t="shared" si="17"/>
        <v>0.11709310577095862</v>
      </c>
    </row>
    <row r="81" spans="1:17" x14ac:dyDescent="0.25">
      <c r="A81">
        <v>5</v>
      </c>
      <c r="B81" s="1">
        <v>40974</v>
      </c>
      <c r="C81">
        <v>2103</v>
      </c>
      <c r="D81" t="s">
        <v>5</v>
      </c>
      <c r="E81" s="2" t="s">
        <v>16</v>
      </c>
      <c r="F81">
        <v>23</v>
      </c>
      <c r="G81" s="16">
        <v>1.5552336923076919</v>
      </c>
      <c r="H81" s="17">
        <f t="shared" si="12"/>
        <v>2.1783722862719995E-2</v>
      </c>
      <c r="I81" s="16">
        <v>14.286190978886758</v>
      </c>
      <c r="J81" s="17">
        <f t="shared" si="13"/>
        <v>0.20010267690779271</v>
      </c>
      <c r="K81" s="17">
        <f t="shared" si="14"/>
        <v>0.22188639977051269</v>
      </c>
      <c r="L81" s="16">
        <v>4.4803187279151953</v>
      </c>
      <c r="M81" s="17">
        <f t="shared" si="15"/>
        <v>0.13877232685865176</v>
      </c>
      <c r="N81" s="17">
        <v>37.648733562211511</v>
      </c>
      <c r="O81" s="17">
        <f t="shared" si="16"/>
        <v>0.52733526936049913</v>
      </c>
      <c r="P81" s="17">
        <v>4.629554210824022</v>
      </c>
      <c r="Q81" s="17">
        <f t="shared" si="17"/>
        <v>0.1433947112180719</v>
      </c>
    </row>
    <row r="82" spans="1:17" x14ac:dyDescent="0.25">
      <c r="A82">
        <v>56</v>
      </c>
      <c r="B82" s="1">
        <v>40975</v>
      </c>
      <c r="C82">
        <v>948</v>
      </c>
      <c r="D82" t="s">
        <v>5</v>
      </c>
      <c r="E82" s="2" t="s">
        <v>17</v>
      </c>
      <c r="F82">
        <v>23.5</v>
      </c>
      <c r="G82" s="16">
        <v>0.21976882187579846</v>
      </c>
      <c r="H82" s="17">
        <f t="shared" si="12"/>
        <v>3.0782403527441836E-3</v>
      </c>
      <c r="I82" s="16">
        <v>3.0113540315106579</v>
      </c>
      <c r="J82" s="17">
        <f t="shared" si="13"/>
        <v>4.2179192740240963E-2</v>
      </c>
      <c r="K82" s="17">
        <f t="shared" si="14"/>
        <v>4.5257433092985147E-2</v>
      </c>
      <c r="L82" s="16">
        <v>0.69679199802420244</v>
      </c>
      <c r="M82" s="17">
        <f t="shared" si="15"/>
        <v>2.1582269649664518E-2</v>
      </c>
      <c r="N82" s="17">
        <v>11.687057183031667</v>
      </c>
      <c r="O82" s="17">
        <f t="shared" si="16"/>
        <v>0.16369733758671332</v>
      </c>
      <c r="P82" s="17">
        <v>0.73105971223555433</v>
      </c>
      <c r="Q82" s="17">
        <f t="shared" si="17"/>
        <v>2.2643669680784489E-2</v>
      </c>
    </row>
    <row r="83" spans="1:17" x14ac:dyDescent="0.25">
      <c r="A83">
        <v>74</v>
      </c>
      <c r="B83" s="1">
        <v>40975</v>
      </c>
      <c r="C83">
        <v>1239</v>
      </c>
      <c r="D83" t="s">
        <v>5</v>
      </c>
      <c r="E83" s="2" t="s">
        <v>18</v>
      </c>
      <c r="F83">
        <v>23.5</v>
      </c>
      <c r="G83" s="16">
        <v>0.42084992272024691</v>
      </c>
      <c r="H83" s="17">
        <f t="shared" si="12"/>
        <v>5.8947270295641356E-3</v>
      </c>
      <c r="I83" s="16">
        <v>3.8409240707798893</v>
      </c>
      <c r="J83" s="17">
        <f t="shared" si="13"/>
        <v>5.3798748000674086E-2</v>
      </c>
      <c r="K83" s="17">
        <f t="shared" si="14"/>
        <v>5.9693475030238224E-2</v>
      </c>
      <c r="L83" s="16">
        <v>1.3332827586206875</v>
      </c>
      <c r="M83" s="17">
        <f t="shared" si="15"/>
        <v>4.1296783110877179E-2</v>
      </c>
      <c r="N83" s="17">
        <v>12.932976079527803</v>
      </c>
      <c r="O83" s="17">
        <f t="shared" si="16"/>
        <v>0.18114857471264365</v>
      </c>
      <c r="P83" s="17">
        <v>1.1714809476290791</v>
      </c>
      <c r="Q83" s="17">
        <f t="shared" si="17"/>
        <v>3.6285172293693747E-2</v>
      </c>
    </row>
    <row r="84" spans="1:17" x14ac:dyDescent="0.25">
      <c r="A84">
        <v>27</v>
      </c>
      <c r="B84" s="1">
        <v>40975</v>
      </c>
      <c r="C84">
        <v>1558</v>
      </c>
      <c r="D84" t="s">
        <v>5</v>
      </c>
      <c r="E84" s="2">
        <v>5</v>
      </c>
      <c r="F84">
        <v>22.5</v>
      </c>
      <c r="G84" s="16">
        <v>0.35009586990191</v>
      </c>
      <c r="H84" s="17">
        <f t="shared" si="12"/>
        <v>4.9036948228724803E-3</v>
      </c>
      <c r="I84" s="16">
        <v>2.3423922495274105</v>
      </c>
      <c r="J84" s="17">
        <f t="shared" si="13"/>
        <v>3.280923236930057E-2</v>
      </c>
      <c r="K84" s="17">
        <f t="shared" si="14"/>
        <v>3.7712927192173049E-2</v>
      </c>
      <c r="L84" s="16">
        <v>1.0963908148148143</v>
      </c>
      <c r="M84" s="17">
        <f t="shared" si="15"/>
        <v>3.3959348376338294E-2</v>
      </c>
      <c r="N84" s="17">
        <v>10.770633009866831</v>
      </c>
      <c r="O84" s="17">
        <f t="shared" si="16"/>
        <v>0.15086124079196195</v>
      </c>
      <c r="P84" s="17">
        <v>1.1162131454052702</v>
      </c>
      <c r="Q84" s="17">
        <f t="shared" si="17"/>
        <v>3.4573320530296853E-2</v>
      </c>
    </row>
    <row r="85" spans="1:17" x14ac:dyDescent="0.25">
      <c r="A85">
        <v>8</v>
      </c>
      <c r="B85" s="1">
        <v>40976</v>
      </c>
      <c r="C85">
        <v>1040</v>
      </c>
      <c r="D85" t="s">
        <v>5</v>
      </c>
      <c r="E85" s="2">
        <v>1</v>
      </c>
      <c r="F85">
        <v>23.5</v>
      </c>
      <c r="G85" s="16">
        <v>0.33279939474764048</v>
      </c>
      <c r="H85" s="17">
        <f t="shared" si="12"/>
        <v>4.6614279383996706E-3</v>
      </c>
      <c r="I85" s="16">
        <v>3.7150958405213732</v>
      </c>
      <c r="J85" s="17">
        <f t="shared" si="13"/>
        <v>5.203630721134752E-2</v>
      </c>
      <c r="K85" s="17">
        <f t="shared" si="14"/>
        <v>5.6697735149747193E-2</v>
      </c>
      <c r="L85" s="16">
        <v>1.3737220458553794</v>
      </c>
      <c r="M85" s="17">
        <f t="shared" si="15"/>
        <v>4.2549339977222017E-2</v>
      </c>
      <c r="N85" s="17">
        <v>14.430533754170389</v>
      </c>
      <c r="O85" s="17">
        <f t="shared" si="16"/>
        <v>0.20212444574521346</v>
      </c>
      <c r="P85" s="17">
        <v>1.2683657242873456</v>
      </c>
      <c r="Q85" s="17">
        <f t="shared" si="17"/>
        <v>3.9286058326707007E-2</v>
      </c>
    </row>
    <row r="86" spans="1:17" x14ac:dyDescent="0.25">
      <c r="A86">
        <v>22</v>
      </c>
      <c r="B86" s="1">
        <v>40976</v>
      </c>
      <c r="C86">
        <v>1115</v>
      </c>
      <c r="D86" t="s">
        <v>5</v>
      </c>
      <c r="E86" s="2">
        <v>2</v>
      </c>
      <c r="F86">
        <v>23</v>
      </c>
      <c r="G86" s="16">
        <v>0.50025016739634276</v>
      </c>
      <c r="H86" s="17">
        <f t="shared" si="12"/>
        <v>7.0068640246737021E-3</v>
      </c>
      <c r="I86" s="16">
        <v>1.8972289498580892</v>
      </c>
      <c r="J86" s="17">
        <f t="shared" si="13"/>
        <v>2.6573954676556294E-2</v>
      </c>
      <c r="K86" s="17">
        <f t="shared" si="14"/>
        <v>3.3580818701229996E-2</v>
      </c>
      <c r="L86" s="16">
        <v>0.57296481069042304</v>
      </c>
      <c r="M86" s="17">
        <f t="shared" si="15"/>
        <v>1.7746875795293181E-2</v>
      </c>
      <c r="N86" s="17">
        <v>10.342567932680048</v>
      </c>
      <c r="O86" s="17">
        <f t="shared" si="16"/>
        <v>0.14486545311402826</v>
      </c>
      <c r="P86" s="17">
        <v>0.55229433985329568</v>
      </c>
      <c r="Q86" s="17">
        <f t="shared" si="17"/>
        <v>1.7106633547021965E-2</v>
      </c>
    </row>
    <row r="87" spans="1:17" x14ac:dyDescent="0.25">
      <c r="A87">
        <v>38</v>
      </c>
      <c r="B87" s="1">
        <v>40976</v>
      </c>
      <c r="C87">
        <v>1143</v>
      </c>
      <c r="D87" t="s">
        <v>5</v>
      </c>
      <c r="E87" s="2">
        <v>5</v>
      </c>
      <c r="F87">
        <v>22.5</v>
      </c>
      <c r="G87" s="16">
        <v>0.56817398289712362</v>
      </c>
      <c r="H87" s="17">
        <f t="shared" si="12"/>
        <v>7.9582538897247975E-3</v>
      </c>
      <c r="I87" s="16">
        <v>14.127248821866162</v>
      </c>
      <c r="J87" s="17">
        <f t="shared" si="13"/>
        <v>0.1978764186182092</v>
      </c>
      <c r="K87" s="17">
        <f t="shared" si="14"/>
        <v>0.205834672507934</v>
      </c>
      <c r="L87" s="16">
        <v>2.1349060240963853</v>
      </c>
      <c r="M87" s="17">
        <f t="shared" si="15"/>
        <v>6.6126071509708909E-2</v>
      </c>
      <c r="N87" s="17">
        <v>29.799699306464927</v>
      </c>
      <c r="O87" s="17">
        <f t="shared" si="16"/>
        <v>0.41739604426984839</v>
      </c>
      <c r="P87" s="17">
        <v>2.3492381111544378</v>
      </c>
      <c r="Q87" s="17">
        <f t="shared" si="17"/>
        <v>7.2764742606074725E-2</v>
      </c>
    </row>
    <row r="88" spans="1:17" x14ac:dyDescent="0.25">
      <c r="A88">
        <v>26</v>
      </c>
      <c r="B88" s="1">
        <v>40976</v>
      </c>
      <c r="C88">
        <v>1557</v>
      </c>
      <c r="D88" t="s">
        <v>5</v>
      </c>
      <c r="E88" s="2">
        <v>6</v>
      </c>
      <c r="F88">
        <v>22.5</v>
      </c>
      <c r="G88" s="16">
        <v>0.61209334846999308</v>
      </c>
      <c r="H88" s="17">
        <f t="shared" si="12"/>
        <v>8.5734201458816193E-3</v>
      </c>
      <c r="I88" s="16">
        <v>9.5052098695405558</v>
      </c>
      <c r="J88" s="17">
        <f t="shared" si="13"/>
        <v>0.13313681318389109</v>
      </c>
      <c r="K88" s="17">
        <f t="shared" si="14"/>
        <v>0.1417102333297727</v>
      </c>
      <c r="L88" s="16">
        <v>2.0294508176473487</v>
      </c>
      <c r="M88" s="17">
        <f t="shared" si="15"/>
        <v>6.2859727022404555E-2</v>
      </c>
      <c r="N88" s="17">
        <v>17.150863645869272</v>
      </c>
      <c r="O88" s="17">
        <f t="shared" si="16"/>
        <v>0.24022734484587002</v>
      </c>
      <c r="P88" s="17">
        <v>1.9924740298925856</v>
      </c>
      <c r="Q88" s="17">
        <f t="shared" si="17"/>
        <v>6.1714416791568638E-2</v>
      </c>
    </row>
    <row r="89" spans="1:17" x14ac:dyDescent="0.25">
      <c r="A89">
        <v>34</v>
      </c>
      <c r="B89" s="1">
        <v>40977</v>
      </c>
      <c r="C89">
        <v>1341</v>
      </c>
      <c r="D89" t="s">
        <v>5</v>
      </c>
      <c r="E89" s="2">
        <v>1</v>
      </c>
      <c r="F89">
        <v>23</v>
      </c>
      <c r="G89" s="16">
        <v>0.45851748070647907</v>
      </c>
      <c r="H89" s="17">
        <f t="shared" si="12"/>
        <v>6.4223259673610545E-3</v>
      </c>
      <c r="I89" s="16">
        <v>3.7075051916178978</v>
      </c>
      <c r="J89" s="17">
        <f t="shared" si="13"/>
        <v>5.192998711753824E-2</v>
      </c>
      <c r="K89" s="17">
        <f t="shared" si="14"/>
        <v>5.8352313084899292E-2</v>
      </c>
      <c r="L89" s="16">
        <v>1.5336737064933774</v>
      </c>
      <c r="M89" s="17">
        <f t="shared" si="15"/>
        <v>4.7503644677318463E-2</v>
      </c>
      <c r="N89" s="17">
        <v>12.078739212646587</v>
      </c>
      <c r="O89" s="17">
        <f t="shared" si="16"/>
        <v>0.1691835181045612</v>
      </c>
      <c r="P89" s="17">
        <v>1.5395083859426433</v>
      </c>
      <c r="Q89" s="17">
        <f t="shared" si="17"/>
        <v>4.7684366651093248E-2</v>
      </c>
    </row>
    <row r="90" spans="1:17" x14ac:dyDescent="0.25">
      <c r="A90">
        <v>71</v>
      </c>
      <c r="B90" s="1">
        <v>40984</v>
      </c>
      <c r="C90">
        <v>1100</v>
      </c>
      <c r="D90" t="s">
        <v>5</v>
      </c>
      <c r="E90" s="2" t="s">
        <v>17</v>
      </c>
      <c r="F90">
        <v>23</v>
      </c>
      <c r="G90" s="16">
        <v>0.47146280864197498</v>
      </c>
      <c r="H90" s="17">
        <f t="shared" si="12"/>
        <v>6.6036475510617238E-3</v>
      </c>
      <c r="I90" s="16">
        <v>8.4249028219024478</v>
      </c>
      <c r="J90" s="17">
        <f t="shared" si="13"/>
        <v>0.11800525485359745</v>
      </c>
      <c r="K90" s="17">
        <f t="shared" si="14"/>
        <v>0.12460890240465917</v>
      </c>
      <c r="L90" s="16">
        <v>3.4548494794248836</v>
      </c>
      <c r="M90" s="17">
        <f t="shared" si="15"/>
        <v>0.10700968621250014</v>
      </c>
      <c r="N90" s="17">
        <v>25.281531531531535</v>
      </c>
      <c r="O90" s="17">
        <f t="shared" si="16"/>
        <v>0.35411133333333339</v>
      </c>
      <c r="P90" s="17">
        <v>3.7376191004176369</v>
      </c>
      <c r="Q90" s="17">
        <f t="shared" si="17"/>
        <v>0.1157681252105138</v>
      </c>
    </row>
    <row r="91" spans="1:17" x14ac:dyDescent="0.25">
      <c r="A91">
        <v>45</v>
      </c>
      <c r="B91" s="1">
        <v>40984</v>
      </c>
      <c r="C91">
        <v>1155</v>
      </c>
      <c r="D91" t="s">
        <v>5</v>
      </c>
      <c r="E91" s="2" t="s">
        <v>18</v>
      </c>
      <c r="F91">
        <v>23</v>
      </c>
      <c r="G91" s="16">
        <v>0.26796994845360816</v>
      </c>
      <c r="H91" s="17">
        <f t="shared" si="12"/>
        <v>3.7533800364041229E-3</v>
      </c>
      <c r="I91" s="16">
        <v>3.2830065543071161</v>
      </c>
      <c r="J91" s="17">
        <f t="shared" si="13"/>
        <v>4.5984153564344571E-2</v>
      </c>
      <c r="K91" s="17">
        <f t="shared" si="14"/>
        <v>4.9737533600748694E-2</v>
      </c>
      <c r="L91" s="16">
        <v>1.4387937931034476</v>
      </c>
      <c r="M91" s="17">
        <f t="shared" si="15"/>
        <v>4.4564856802422177E-2</v>
      </c>
      <c r="N91" s="17">
        <v>10.754981800685128</v>
      </c>
      <c r="O91" s="17">
        <f t="shared" si="16"/>
        <v>0.15064201868729241</v>
      </c>
      <c r="P91" s="17">
        <v>1.4718428914282939</v>
      </c>
      <c r="Q91" s="17">
        <f t="shared" si="17"/>
        <v>4.5588511714860391E-2</v>
      </c>
    </row>
    <row r="92" spans="1:17" x14ac:dyDescent="0.25">
      <c r="A92">
        <v>31</v>
      </c>
      <c r="B92" s="1">
        <v>40984</v>
      </c>
      <c r="C92">
        <v>1338</v>
      </c>
      <c r="D92" t="s">
        <v>5</v>
      </c>
      <c r="E92" s="2" t="s">
        <v>14</v>
      </c>
      <c r="F92">
        <v>23</v>
      </c>
      <c r="G92" s="16">
        <v>0.55894263990896831</v>
      </c>
      <c r="H92" s="17">
        <f t="shared" si="12"/>
        <v>7.8289530532657439E-3</v>
      </c>
      <c r="I92" s="16">
        <v>6.408737249716661</v>
      </c>
      <c r="J92" s="17">
        <f t="shared" si="13"/>
        <v>8.9765388210351349E-2</v>
      </c>
      <c r="K92" s="17">
        <f t="shared" si="14"/>
        <v>9.7594341263617088E-2</v>
      </c>
      <c r="L92" s="16">
        <v>2.9362670807453393</v>
      </c>
      <c r="M92" s="17">
        <f t="shared" si="15"/>
        <v>9.094723831469434E-2</v>
      </c>
      <c r="N92" s="17">
        <v>18.548839707383895</v>
      </c>
      <c r="O92" s="17">
        <f t="shared" si="16"/>
        <v>0.25980840410620815</v>
      </c>
      <c r="P92" s="17">
        <v>3.0022075939599984</v>
      </c>
      <c r="Q92" s="17">
        <f t="shared" si="17"/>
        <v>9.2989664090351143E-2</v>
      </c>
    </row>
    <row r="93" spans="1:17" x14ac:dyDescent="0.25">
      <c r="A93">
        <v>33</v>
      </c>
      <c r="B93" s="1">
        <v>40989</v>
      </c>
      <c r="C93">
        <v>2128</v>
      </c>
      <c r="D93" t="s">
        <v>5</v>
      </c>
      <c r="E93" s="2">
        <v>1</v>
      </c>
      <c r="F93">
        <v>22.5</v>
      </c>
      <c r="G93" s="16">
        <v>1.4587728825843846</v>
      </c>
      <c r="H93" s="17">
        <f t="shared" si="12"/>
        <v>2.0432623309952352E-2</v>
      </c>
      <c r="I93" s="16">
        <v>2.9608865181268889</v>
      </c>
      <c r="J93" s="17">
        <f t="shared" si="13"/>
        <v>4.1472308411178258E-2</v>
      </c>
      <c r="K93" s="17">
        <f t="shared" si="14"/>
        <v>6.190493172113061E-2</v>
      </c>
      <c r="L93" s="16">
        <v>1.3426671591804562</v>
      </c>
      <c r="M93" s="17">
        <f t="shared" si="15"/>
        <v>4.1587453302204994E-2</v>
      </c>
      <c r="N93" s="17">
        <v>16.94592333618635</v>
      </c>
      <c r="O93" s="17">
        <f t="shared" si="16"/>
        <v>0.23735680331142806</v>
      </c>
      <c r="P93" s="17">
        <v>1.3518785078808455</v>
      </c>
      <c r="Q93" s="17">
        <f t="shared" si="17"/>
        <v>4.187276342639213E-2</v>
      </c>
    </row>
    <row r="94" spans="1:17" x14ac:dyDescent="0.25">
      <c r="E94" s="2"/>
      <c r="F94">
        <f>COUNT(F57:F93)</f>
        <v>37</v>
      </c>
      <c r="G94" s="19" t="s">
        <v>5</v>
      </c>
      <c r="H94" s="19" t="s">
        <v>154</v>
      </c>
      <c r="I94" s="19"/>
      <c r="J94" s="19" t="s">
        <v>155</v>
      </c>
      <c r="K94" s="19" t="s">
        <v>163</v>
      </c>
      <c r="L94" s="19"/>
      <c r="M94" s="19" t="s">
        <v>156</v>
      </c>
      <c r="N94" s="19"/>
      <c r="O94" s="19" t="s">
        <v>157</v>
      </c>
      <c r="P94" s="19"/>
      <c r="Q94" s="19" t="s">
        <v>158</v>
      </c>
    </row>
    <row r="95" spans="1:17" x14ac:dyDescent="0.25">
      <c r="E95" s="2"/>
      <c r="G95" s="19" t="s">
        <v>142</v>
      </c>
      <c r="H95" s="19">
        <f t="array" ref="H95">MIN(IF(NOT(ISERROR(H57:H93)),H57:H93))</f>
        <v>2.6602232354056535E-3</v>
      </c>
      <c r="I95" s="19"/>
      <c r="J95" s="19">
        <f t="array" ref="J95">MIN(IF(NOT(ISERROR(J57:J93)),J57:J93))</f>
        <v>9.8932440956339372E-3</v>
      </c>
      <c r="K95" s="19">
        <f t="array" ref="K95">MIN(IF(NOT(ISERROR(K57:K93)),K57:K93))</f>
        <v>1.7862169800510849E-2</v>
      </c>
      <c r="L95" s="19"/>
      <c r="M95" s="19">
        <f t="array" ref="M95">MIN(IF(NOT(ISERROR(M57:M93)),M57:M93))</f>
        <v>1.7746875795293181E-2</v>
      </c>
      <c r="N95" s="19"/>
      <c r="O95" s="19">
        <f t="array" ref="O95">MIN(IF(NOT(ISERROR(O57:O93)),O57:O93))</f>
        <v>0.12215888638283701</v>
      </c>
      <c r="P95" s="19"/>
      <c r="Q95" s="19">
        <f t="array" ref="Q95">MIN(IF(NOT(ISERROR(Q57:Q93)),Q57:Q93))</f>
        <v>1.7106633547021965E-2</v>
      </c>
    </row>
    <row r="96" spans="1:17" x14ac:dyDescent="0.25">
      <c r="E96" s="2"/>
      <c r="G96" s="19" t="s">
        <v>143</v>
      </c>
      <c r="H96" s="19">
        <f t="array" ref="H96">MAX(IF(NOT(ISERROR(H57:H93)),H57:H93))</f>
        <v>4.6562528216100241E-2</v>
      </c>
      <c r="I96" s="19"/>
      <c r="J96" s="19">
        <f t="array" ref="J96">MAX(IF(NOT(ISERROR(J57:J93)),J57:J93))</f>
        <v>0.3542587982671202</v>
      </c>
      <c r="K96" s="19">
        <f t="array" ref="K96">MAX(IF(NOT(ISERROR(K57:K93)),K57:K93))</f>
        <v>0.36996240932272284</v>
      </c>
      <c r="L96" s="19"/>
      <c r="M96" s="19">
        <f t="array" ref="M96">MAX(IF(NOT(ISERROR(M57:M93)),M57:M93))</f>
        <v>0.16316152685773794</v>
      </c>
      <c r="N96" s="19"/>
      <c r="O96" s="19">
        <f t="array" ref="O96">MAX(IF(NOT(ISERROR(O57:O93)),O57:O93))</f>
        <v>0.55154995402298856</v>
      </c>
      <c r="P96" s="19"/>
      <c r="Q96" s="19">
        <f t="array" ref="Q96">MAX(IF(NOT(ISERROR(Q57:Q93)),Q57:Q93))</f>
        <v>0.16526432770871535</v>
      </c>
    </row>
    <row r="97" spans="1:17" x14ac:dyDescent="0.25">
      <c r="E97" s="2"/>
      <c r="G97" s="19" t="s">
        <v>144</v>
      </c>
      <c r="H97" s="19">
        <f t="array" ref="H97">MEDIAN(IF(NOT(ISERROR(H57:H93)),H57:H93))</f>
        <v>8.5351608614767024E-3</v>
      </c>
      <c r="I97" s="19"/>
      <c r="J97" s="19">
        <f t="array" ref="J97">MEDIAN(IF(NOT(ISERROR(J57:J93)),J57:J93))</f>
        <v>5.3798748000674086E-2</v>
      </c>
      <c r="K97" s="19">
        <f t="array" ref="K97">MEDIAN(IF(NOT(ISERROR(K57:K93)),K57:K93))</f>
        <v>6.190493172113061E-2</v>
      </c>
      <c r="L97" s="19"/>
      <c r="M97" s="19">
        <f t="array" ref="M97">MEDIAN(IF(NOT(ISERROR(M57:M93)),M57:M93))</f>
        <v>6.9030311088457252E-2</v>
      </c>
      <c r="N97" s="19"/>
      <c r="O97" s="19">
        <f t="array" ref="O97">MEDIAN(IF(NOT(ISERROR(O57:O93)),O57:O93))</f>
        <v>0.23425407087554148</v>
      </c>
      <c r="P97" s="19"/>
      <c r="Q97" s="19">
        <f t="array" ref="Q97">MEDIAN(IF(NOT(ISERROR(Q57:Q93)),Q57:Q93))</f>
        <v>7.2764742606074725E-2</v>
      </c>
    </row>
    <row r="98" spans="1:17" x14ac:dyDescent="0.25">
      <c r="E98" s="2"/>
      <c r="G98" s="19" t="s">
        <v>145</v>
      </c>
      <c r="H98" s="19">
        <f t="array" ref="H98">AVERAGE(IF(NOT(ISERROR(H57:H93)),H57:H93))</f>
        <v>1.0871023106816754E-2</v>
      </c>
      <c r="I98" s="19"/>
      <c r="J98" s="19">
        <f t="array" ref="J98">AVERAGE(IF(NOT(ISERROR(J57:J93)),J57:J93))</f>
        <v>8.2127454229800306E-2</v>
      </c>
      <c r="K98" s="19">
        <f t="array" ref="K98">AVERAGE(IF(NOT(ISERROR(K57:K93)),K57:K93))</f>
        <v>9.2998477336617064E-2</v>
      </c>
      <c r="L98" s="19"/>
      <c r="M98" s="19">
        <f t="array" ref="M98">AVERAGE(IF(NOT(ISERROR(M57:M93)),M57:M93))</f>
        <v>7.5230217380857889E-2</v>
      </c>
      <c r="N98" s="19"/>
      <c r="O98" s="19">
        <f t="array" ref="O98">AVERAGE(IF(NOT(ISERROR(O57:O93)),O57:O93))</f>
        <v>0.26160518175783815</v>
      </c>
      <c r="P98" s="19"/>
      <c r="Q98" s="19">
        <f t="array" ref="Q98">AVERAGE(IF(NOT(ISERROR(Q57:Q93)),Q57:Q93))</f>
        <v>7.8815656252653327E-2</v>
      </c>
    </row>
    <row r="99" spans="1:17" x14ac:dyDescent="0.25">
      <c r="A99" t="s">
        <v>13</v>
      </c>
    </row>
    <row r="100" spans="1:17" x14ac:dyDescent="0.25">
      <c r="A100">
        <v>37</v>
      </c>
      <c r="B100" s="1">
        <v>40953</v>
      </c>
      <c r="C100">
        <v>921</v>
      </c>
      <c r="D100" t="s">
        <v>13</v>
      </c>
      <c r="E100" s="2" t="s">
        <v>14</v>
      </c>
      <c r="F100">
        <v>23</v>
      </c>
      <c r="G100" s="16">
        <v>2.2520154045643128</v>
      </c>
      <c r="H100" s="17">
        <f t="shared" ref="H100:H107" si="18">G100*10^-6*$H$3*1000</f>
        <v>3.1543349207419052E-2</v>
      </c>
      <c r="I100" s="16">
        <v>10.067368867924531</v>
      </c>
      <c r="J100" s="17">
        <f t="shared" ref="J100:J107" si="19">I100*10^-6*$J$3*1000</f>
        <v>0.14101081686973588</v>
      </c>
      <c r="K100" s="17">
        <f t="shared" ref="K100:K107" si="20">J100+H100</f>
        <v>0.17255416607715493</v>
      </c>
      <c r="L100" s="16">
        <v>4.047852212389377</v>
      </c>
      <c r="M100" s="17">
        <f t="shared" ref="M100:M107" si="21">L100*10^-6*$M$3*1000</f>
        <v>0.12537721184729245</v>
      </c>
      <c r="N100" s="17">
        <v>25.826927979882893</v>
      </c>
      <c r="O100" s="17">
        <f t="shared" ref="O100:O107" si="22">N100*10^-6*$O$3*1000</f>
        <v>0.36175054867438527</v>
      </c>
      <c r="P100" s="17">
        <v>4.1301318005187353</v>
      </c>
      <c r="Q100" s="17">
        <f t="shared" ref="Q100:Q107" si="23">P100*10^-6*$Q$3*1000</f>
        <v>0.12792572024392512</v>
      </c>
    </row>
    <row r="101" spans="1:17" x14ac:dyDescent="0.25">
      <c r="A101">
        <v>21</v>
      </c>
      <c r="B101" s="1">
        <v>40957</v>
      </c>
      <c r="C101">
        <v>1118</v>
      </c>
      <c r="D101" t="s">
        <v>13</v>
      </c>
      <c r="E101" s="2">
        <v>2</v>
      </c>
      <c r="F101">
        <v>23</v>
      </c>
      <c r="G101" s="16">
        <v>2.1347228686161439</v>
      </c>
      <c r="H101" s="17">
        <f t="shared" si="18"/>
        <v>2.9900465498303112E-2</v>
      </c>
      <c r="I101" s="16">
        <v>3.667989212717639</v>
      </c>
      <c r="J101" s="17">
        <f t="shared" si="19"/>
        <v>5.1376497865556411E-2</v>
      </c>
      <c r="K101" s="17">
        <f t="shared" si="20"/>
        <v>8.127696336385952E-2</v>
      </c>
      <c r="L101" s="16">
        <v>3.1420634779164183</v>
      </c>
      <c r="M101" s="17">
        <f t="shared" si="21"/>
        <v>9.732152698228809E-2</v>
      </c>
      <c r="N101" s="17">
        <v>18.371976186590704</v>
      </c>
      <c r="O101" s="17">
        <f t="shared" si="22"/>
        <v>0.25733112629224369</v>
      </c>
      <c r="P101" s="17">
        <v>3.2006040956447146</v>
      </c>
      <c r="Q101" s="17">
        <f t="shared" si="23"/>
        <v>9.913475015484545E-2</v>
      </c>
    </row>
    <row r="102" spans="1:17" x14ac:dyDescent="0.25">
      <c r="A102">
        <v>57</v>
      </c>
      <c r="B102" s="1">
        <v>40962</v>
      </c>
      <c r="C102">
        <v>1253</v>
      </c>
      <c r="D102" t="s">
        <v>13</v>
      </c>
      <c r="E102" s="2" t="s">
        <v>27</v>
      </c>
      <c r="F102">
        <v>23</v>
      </c>
      <c r="G102" s="16">
        <v>0.72356879468845725</v>
      </c>
      <c r="H102" s="17">
        <f t="shared" si="18"/>
        <v>1.0134825507938707E-2</v>
      </c>
      <c r="I102" s="16">
        <v>3.7224546296296297</v>
      </c>
      <c r="J102" s="17">
        <f t="shared" si="19"/>
        <v>5.2139379709925923E-2</v>
      </c>
      <c r="K102" s="17">
        <f t="shared" si="20"/>
        <v>6.2274205217864628E-2</v>
      </c>
      <c r="L102" s="16">
        <v>2.8275649209486113</v>
      </c>
      <c r="M102" s="17">
        <f t="shared" si="21"/>
        <v>8.7580323466524085E-2</v>
      </c>
      <c r="N102" s="17">
        <v>11.216802033471282</v>
      </c>
      <c r="O102" s="17">
        <f t="shared" si="22"/>
        <v>0.15711060537826285</v>
      </c>
      <c r="P102" s="17">
        <v>2.9549005426296211</v>
      </c>
      <c r="Q102" s="17">
        <f t="shared" si="23"/>
        <v>9.1524386732060842E-2</v>
      </c>
    </row>
    <row r="103" spans="1:17" x14ac:dyDescent="0.25">
      <c r="A103">
        <v>65</v>
      </c>
      <c r="B103" s="1">
        <v>40969</v>
      </c>
      <c r="C103">
        <v>1245</v>
      </c>
      <c r="D103" t="s">
        <v>13</v>
      </c>
      <c r="E103" s="2" t="s">
        <v>17</v>
      </c>
      <c r="F103">
        <v>23</v>
      </c>
      <c r="G103" s="16">
        <v>1.154413179487179</v>
      </c>
      <c r="H103" s="17">
        <f t="shared" si="18"/>
        <v>1.616954216938666E-2</v>
      </c>
      <c r="I103" s="16">
        <v>5.7607325018615043</v>
      </c>
      <c r="J103" s="17">
        <f t="shared" si="19"/>
        <v>8.0688967148473567E-2</v>
      </c>
      <c r="K103" s="17">
        <f t="shared" si="20"/>
        <v>9.685850931786022E-2</v>
      </c>
      <c r="L103" s="16">
        <v>2.833164059405938</v>
      </c>
      <c r="M103" s="17">
        <f t="shared" si="21"/>
        <v>8.7753749849626195E-2</v>
      </c>
      <c r="N103" s="17">
        <v>18.305697966670465</v>
      </c>
      <c r="O103" s="17">
        <f t="shared" si="22"/>
        <v>0.25640278582372256</v>
      </c>
      <c r="P103" s="17">
        <v>2.8889145385466253</v>
      </c>
      <c r="Q103" s="17">
        <f t="shared" si="23"/>
        <v>8.9480551933065894E-2</v>
      </c>
    </row>
    <row r="104" spans="1:17" x14ac:dyDescent="0.25">
      <c r="A104">
        <v>76</v>
      </c>
      <c r="B104" s="1">
        <v>40973</v>
      </c>
      <c r="C104">
        <v>949</v>
      </c>
      <c r="D104" t="s">
        <v>13</v>
      </c>
      <c r="E104" s="2" t="s">
        <v>27</v>
      </c>
      <c r="F104">
        <v>23</v>
      </c>
      <c r="G104" s="16">
        <v>8.2655006188757003</v>
      </c>
      <c r="H104" s="17">
        <f t="shared" si="18"/>
        <v>0.11577255282841864</v>
      </c>
      <c r="I104" s="16">
        <v>10.389623136776974</v>
      </c>
      <c r="J104" s="17">
        <f t="shared" si="19"/>
        <v>0.14552454218235678</v>
      </c>
      <c r="K104" s="17">
        <f t="shared" si="20"/>
        <v>0.26129709501077542</v>
      </c>
      <c r="L104" s="16">
        <v>2.8891990071978104</v>
      </c>
      <c r="M104" s="17">
        <f t="shared" si="21"/>
        <v>8.9489362997421065E-2</v>
      </c>
      <c r="N104" s="17">
        <v>40.891969555762664</v>
      </c>
      <c r="O104" s="17">
        <f t="shared" si="22"/>
        <v>0.57276236781609191</v>
      </c>
      <c r="P104" s="17">
        <v>3.3177055845067818</v>
      </c>
      <c r="Q104" s="17">
        <f t="shared" si="23"/>
        <v>0.10276182382412505</v>
      </c>
    </row>
    <row r="105" spans="1:17" x14ac:dyDescent="0.25">
      <c r="A105">
        <v>58</v>
      </c>
      <c r="B105" s="1">
        <v>40973</v>
      </c>
      <c r="C105">
        <v>1506</v>
      </c>
      <c r="D105" t="s">
        <v>13</v>
      </c>
      <c r="E105" s="2" t="s">
        <v>28</v>
      </c>
      <c r="F105">
        <v>22.5</v>
      </c>
      <c r="G105" s="16">
        <v>3.4068194685743483</v>
      </c>
      <c r="H105" s="17">
        <f t="shared" si="18"/>
        <v>4.7718366386869687E-2</v>
      </c>
      <c r="I105" s="16">
        <v>34.270555915871398</v>
      </c>
      <c r="J105" s="17">
        <f t="shared" si="19"/>
        <v>0.48001808095795417</v>
      </c>
      <c r="K105" s="17">
        <f t="shared" si="20"/>
        <v>0.52773644734482383</v>
      </c>
      <c r="L105" s="16">
        <v>5.8191506795156904</v>
      </c>
      <c r="M105" s="17">
        <f t="shared" si="21"/>
        <v>0.18024098935328739</v>
      </c>
      <c r="N105" s="17">
        <v>63.419856540823588</v>
      </c>
      <c r="O105" s="17">
        <f t="shared" si="22"/>
        <v>0.88830417300748454</v>
      </c>
      <c r="P105" s="17">
        <v>6.4294089729328876</v>
      </c>
      <c r="Q105" s="17">
        <f t="shared" si="23"/>
        <v>0.19914298461416946</v>
      </c>
    </row>
    <row r="106" spans="1:17" x14ac:dyDescent="0.25">
      <c r="A106">
        <v>39</v>
      </c>
      <c r="B106" s="1">
        <v>40973</v>
      </c>
      <c r="C106">
        <v>1600</v>
      </c>
      <c r="D106" t="s">
        <v>13</v>
      </c>
      <c r="E106" s="2">
        <v>17</v>
      </c>
      <c r="F106">
        <v>23</v>
      </c>
      <c r="G106" s="16">
        <v>2.8657823407560841</v>
      </c>
      <c r="H106" s="17">
        <f t="shared" si="18"/>
        <v>4.0140210827915052E-2</v>
      </c>
      <c r="I106" s="16">
        <v>9.2449821092278714</v>
      </c>
      <c r="J106" s="17">
        <f t="shared" si="19"/>
        <v>0.12949187580896421</v>
      </c>
      <c r="K106" s="17">
        <f t="shared" si="20"/>
        <v>0.16963208663687926</v>
      </c>
      <c r="L106" s="16">
        <v>3.3797990162321692</v>
      </c>
      <c r="M106" s="17">
        <f t="shared" si="21"/>
        <v>0.10468509101256913</v>
      </c>
      <c r="N106" s="17">
        <v>34.825363641745817</v>
      </c>
      <c r="O106" s="17">
        <f t="shared" si="22"/>
        <v>0.48778911742811398</v>
      </c>
      <c r="P106" s="17">
        <v>4.3307521873253041</v>
      </c>
      <c r="Q106" s="17">
        <f t="shared" si="23"/>
        <v>0.13413968839734383</v>
      </c>
    </row>
    <row r="107" spans="1:17" x14ac:dyDescent="0.25">
      <c r="A107">
        <v>67</v>
      </c>
      <c r="B107" s="1">
        <v>40984</v>
      </c>
      <c r="C107">
        <v>1331</v>
      </c>
      <c r="D107" t="s">
        <v>13</v>
      </c>
      <c r="E107" s="2" t="s">
        <v>14</v>
      </c>
      <c r="F107">
        <v>22.5</v>
      </c>
      <c r="G107" s="16">
        <v>0.46949163244353159</v>
      </c>
      <c r="H107" s="17">
        <f t="shared" si="18"/>
        <v>6.5760378379794626E-3</v>
      </c>
      <c r="I107" s="16">
        <v>8.5657884436160288</v>
      </c>
      <c r="J107" s="17">
        <f t="shared" si="19"/>
        <v>0.11997860030896551</v>
      </c>
      <c r="K107" s="17">
        <f t="shared" si="20"/>
        <v>0.12655463814694498</v>
      </c>
      <c r="L107" s="16">
        <v>1.9574697374938068</v>
      </c>
      <c r="M107" s="17">
        <f t="shared" si="21"/>
        <v>6.0630202162829598E-2</v>
      </c>
      <c r="N107" s="17">
        <v>19.228621728672721</v>
      </c>
      <c r="O107" s="17">
        <f t="shared" si="22"/>
        <v>0.26932992053943472</v>
      </c>
      <c r="P107" s="17">
        <v>2.1403030874398756</v>
      </c>
      <c r="Q107" s="17">
        <f t="shared" si="23"/>
        <v>6.6293238866288504E-2</v>
      </c>
    </row>
    <row r="108" spans="1:17" x14ac:dyDescent="0.25">
      <c r="E108" s="2"/>
      <c r="F108">
        <f>COUNT(F100:F107)</f>
        <v>8</v>
      </c>
      <c r="G108" s="19" t="s">
        <v>13</v>
      </c>
      <c r="H108" s="19" t="s">
        <v>154</v>
      </c>
      <c r="I108" s="19"/>
      <c r="J108" s="19" t="s">
        <v>155</v>
      </c>
      <c r="K108" s="19" t="s">
        <v>163</v>
      </c>
      <c r="L108" s="19"/>
      <c r="M108" s="19" t="s">
        <v>156</v>
      </c>
      <c r="N108" s="19"/>
      <c r="O108" s="19" t="s">
        <v>157</v>
      </c>
      <c r="P108" s="19"/>
      <c r="Q108" s="19" t="s">
        <v>158</v>
      </c>
    </row>
    <row r="109" spans="1:17" x14ac:dyDescent="0.25">
      <c r="E109" s="2"/>
      <c r="G109" s="19" t="s">
        <v>142</v>
      </c>
      <c r="H109" s="19">
        <f t="array" ref="H109">MIN(IF(NOT(ISERROR(H100:H107)),H100:H107))</f>
        <v>6.5760378379794626E-3</v>
      </c>
      <c r="I109" s="19"/>
      <c r="J109" s="19">
        <f t="array" ref="J109">MIN(IF(NOT(ISERROR(J100:J107)),J100:J107))</f>
        <v>5.1376497865556411E-2</v>
      </c>
      <c r="K109" s="19">
        <f t="array" ref="K109">MIN(IF(NOT(ISERROR(K100:K107)),K100:K107))</f>
        <v>6.2274205217864628E-2</v>
      </c>
      <c r="L109" s="19"/>
      <c r="M109" s="19">
        <f t="array" ref="M109">MIN(IF(NOT(ISERROR(M100:M107)),M100:M107))</f>
        <v>6.0630202162829598E-2</v>
      </c>
      <c r="N109" s="19"/>
      <c r="O109" s="19">
        <f t="array" ref="O109">MIN(IF(NOT(ISERROR(O100:O107)),O100:O107))</f>
        <v>0.15711060537826285</v>
      </c>
      <c r="P109" s="19"/>
      <c r="Q109" s="19">
        <f t="array" ref="Q109">MIN(IF(NOT(ISERROR(Q100:Q107)),Q100:Q107))</f>
        <v>6.6293238866288504E-2</v>
      </c>
    </row>
    <row r="110" spans="1:17" x14ac:dyDescent="0.25">
      <c r="E110" s="2"/>
      <c r="G110" s="19" t="s">
        <v>143</v>
      </c>
      <c r="H110" s="19">
        <f t="array" ref="H110">MAX(IF(NOT(ISERROR(H100:H107)),H100:H107))</f>
        <v>0.11577255282841864</v>
      </c>
      <c r="I110" s="19"/>
      <c r="J110" s="19">
        <f t="array" ref="J110">MAX(IF(NOT(ISERROR(J100:J107)),J100:J107))</f>
        <v>0.48001808095795417</v>
      </c>
      <c r="K110" s="19">
        <f t="array" ref="K110">MAX(IF(NOT(ISERROR(K100:K107)),K100:K107))</f>
        <v>0.52773644734482383</v>
      </c>
      <c r="L110" s="19"/>
      <c r="M110" s="19">
        <f t="array" ref="M110">MAX(IF(NOT(ISERROR(M100:M107)),M100:M107))</f>
        <v>0.18024098935328739</v>
      </c>
      <c r="N110" s="19"/>
      <c r="O110" s="19">
        <f t="array" ref="O110">MAX(IF(NOT(ISERROR(O100:O107)),O100:O107))</f>
        <v>0.88830417300748454</v>
      </c>
      <c r="P110" s="19"/>
      <c r="Q110" s="19">
        <f t="array" ref="Q110">MAX(IF(NOT(ISERROR(Q100:Q107)),Q100:Q107))</f>
        <v>0.19914298461416946</v>
      </c>
    </row>
    <row r="111" spans="1:17" x14ac:dyDescent="0.25">
      <c r="E111" s="2"/>
      <c r="G111" s="19" t="s">
        <v>144</v>
      </c>
      <c r="H111" s="19">
        <f t="array" ref="H111">MEDIAN(IF(NOT(ISERROR(H100:H107)),H100:H107))</f>
        <v>3.072190735286108E-2</v>
      </c>
      <c r="I111" s="19"/>
      <c r="J111" s="19">
        <f t="array" ref="J111">MEDIAN(IF(NOT(ISERROR(J100:J107)),J100:J107))</f>
        <v>0.12473523805896486</v>
      </c>
      <c r="K111" s="19">
        <f t="array" ref="K111">MEDIAN(IF(NOT(ISERROR(K100:K107)),K100:K107))</f>
        <v>0.14809336239191212</v>
      </c>
      <c r="L111" s="19"/>
      <c r="M111" s="19">
        <f t="array" ref="M111">MEDIAN(IF(NOT(ISERROR(M100:M107)),M100:M107))</f>
        <v>9.3405444989854577E-2</v>
      </c>
      <c r="N111" s="19"/>
      <c r="O111" s="19">
        <f t="array" ref="O111">MEDIAN(IF(NOT(ISERROR(O100:O107)),O100:O107))</f>
        <v>0.31554023460691</v>
      </c>
      <c r="P111" s="19"/>
      <c r="Q111" s="19">
        <f t="array" ref="Q111">MEDIAN(IF(NOT(ISERROR(Q100:Q107)),Q100:Q107))</f>
        <v>0.10094828698948524</v>
      </c>
    </row>
    <row r="112" spans="1:17" x14ac:dyDescent="0.25">
      <c r="E112" s="2"/>
      <c r="G112" s="19" t="s">
        <v>145</v>
      </c>
      <c r="H112" s="19">
        <f t="array" ref="H112">AVERAGE(IF(NOT(ISERROR(H100:H107)),H100:H107))</f>
        <v>3.7244418783028796E-2</v>
      </c>
      <c r="I112" s="19"/>
      <c r="J112" s="19">
        <f t="array" ref="J112">AVERAGE(IF(NOT(ISERROR(J100:J107)),J100:J107))</f>
        <v>0.15002859510649158</v>
      </c>
      <c r="K112" s="19">
        <f t="array" ref="K112">AVERAGE(IF(NOT(ISERROR(K100:K107)),K100:K107))</f>
        <v>0.18727301388952033</v>
      </c>
      <c r="L112" s="19"/>
      <c r="M112" s="19">
        <f t="array" ref="M112">AVERAGE(IF(NOT(ISERROR(M100:M107)),M100:M107))</f>
        <v>0.10413480720897975</v>
      </c>
      <c r="N112" s="19"/>
      <c r="O112" s="19">
        <f t="array" ref="O112">AVERAGE(IF(NOT(ISERROR(O100:O107)),O100:O107))</f>
        <v>0.40634758061996745</v>
      </c>
      <c r="P112" s="19"/>
      <c r="Q112" s="19">
        <f t="array" ref="Q112">AVERAGE(IF(NOT(ISERROR(Q100:Q107)),Q100:Q107))</f>
        <v>0.11380039309572801</v>
      </c>
    </row>
    <row r="113" spans="1:17" x14ac:dyDescent="0.25">
      <c r="A113" t="s">
        <v>165</v>
      </c>
      <c r="E113" s="2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5">
      <c r="A114">
        <v>90</v>
      </c>
      <c r="B114" s="1">
        <v>40984</v>
      </c>
      <c r="C114">
        <v>1315</v>
      </c>
      <c r="D114" t="s">
        <v>42</v>
      </c>
      <c r="E114" s="2" t="s">
        <v>14</v>
      </c>
      <c r="F114">
        <v>10</v>
      </c>
      <c r="G114" s="16">
        <v>0.36750173934963426</v>
      </c>
      <c r="H114" s="17">
        <f t="shared" ref="H114:H120" si="24">G114*10^-6*$H$3*1000</f>
        <v>5.1474939625833086E-3</v>
      </c>
      <c r="I114" s="16">
        <v>1.3023167694635154</v>
      </c>
      <c r="J114" s="17">
        <f t="shared" ref="J114:J120" si="25">I114*10^-6*$J$3*1000</f>
        <v>1.8241186341180007E-2</v>
      </c>
      <c r="K114" s="17">
        <f t="shared" ref="K114:K120" si="26">J114+H114</f>
        <v>2.3388680303763315E-2</v>
      </c>
      <c r="L114" s="16">
        <v>5.2758440105806788</v>
      </c>
      <c r="M114" s="17">
        <f t="shared" ref="M114:M120" si="27">L114*10^-6*$M$3*1000</f>
        <v>0.16341273778802023</v>
      </c>
      <c r="N114" s="17">
        <v>8.2731438334886622</v>
      </c>
      <c r="O114" s="17">
        <f t="shared" ref="O114:O120" si="28">N114*10^-6*$O$3*1000</f>
        <v>0.1158796091954023</v>
      </c>
      <c r="P114" s="17">
        <v>5.2539734634290562</v>
      </c>
      <c r="Q114" s="17">
        <f t="shared" ref="Q114:Q120" si="29">P114*10^-6*$Q$3*1000</f>
        <v>0.16273532466136198</v>
      </c>
    </row>
    <row r="115" spans="1:17" x14ac:dyDescent="0.25">
      <c r="A115">
        <v>78</v>
      </c>
      <c r="B115" s="1">
        <v>40984</v>
      </c>
      <c r="C115">
        <v>1320</v>
      </c>
      <c r="D115" t="s">
        <v>31</v>
      </c>
      <c r="E115" s="2" t="s">
        <v>14</v>
      </c>
      <c r="F115">
        <v>36</v>
      </c>
      <c r="G115" s="16">
        <v>0.3764582539273757</v>
      </c>
      <c r="H115" s="17">
        <f t="shared" si="24"/>
        <v>5.2729453544496513E-3</v>
      </c>
      <c r="I115" s="16">
        <v>21.666669166764326</v>
      </c>
      <c r="J115" s="17">
        <f t="shared" si="25"/>
        <v>0.30347896835150118</v>
      </c>
      <c r="K115" s="17">
        <f t="shared" si="26"/>
        <v>0.30875191370595084</v>
      </c>
      <c r="L115" s="16">
        <v>5.3888263452218217</v>
      </c>
      <c r="M115" s="17">
        <f t="shared" si="27"/>
        <v>0.16691222575399578</v>
      </c>
      <c r="N115" s="17">
        <v>32.737263125194154</v>
      </c>
      <c r="O115" s="17">
        <f t="shared" si="28"/>
        <v>0.45854167816091945</v>
      </c>
      <c r="P115" s="17">
        <v>5.6039013933547688</v>
      </c>
      <c r="Q115" s="17">
        <f t="shared" si="29"/>
        <v>0.17357390915001927</v>
      </c>
    </row>
    <row r="116" spans="1:17" x14ac:dyDescent="0.25">
      <c r="A116">
        <v>16</v>
      </c>
      <c r="B116" s="1">
        <v>40926</v>
      </c>
      <c r="C116">
        <v>1418</v>
      </c>
      <c r="D116" t="s">
        <v>12</v>
      </c>
      <c r="E116" s="2">
        <v>3</v>
      </c>
      <c r="F116">
        <v>23</v>
      </c>
      <c r="G116" s="16">
        <v>1.357329274558158</v>
      </c>
      <c r="H116" s="17">
        <f t="shared" si="24"/>
        <v>1.9011731096539239E-2</v>
      </c>
      <c r="I116" s="16">
        <v>7.6039929831215645</v>
      </c>
      <c r="J116" s="17">
        <f t="shared" si="25"/>
        <v>0.10650700059654847</v>
      </c>
      <c r="K116" s="17">
        <f t="shared" si="26"/>
        <v>0.12551873169308769</v>
      </c>
      <c r="L116" s="16">
        <v>1.7704006956521743</v>
      </c>
      <c r="M116" s="17">
        <f t="shared" si="27"/>
        <v>5.4835970145845021E-2</v>
      </c>
      <c r="N116" s="17">
        <v>27.06791526446451</v>
      </c>
      <c r="O116" s="17">
        <f t="shared" si="28"/>
        <v>0.37913271009308031</v>
      </c>
      <c r="P116" s="17">
        <v>2.0992846579135205</v>
      </c>
      <c r="Q116" s="17">
        <f t="shared" si="29"/>
        <v>6.5022743784321727E-2</v>
      </c>
    </row>
    <row r="117" spans="1:17" x14ac:dyDescent="0.25">
      <c r="A117">
        <v>83</v>
      </c>
      <c r="B117" s="1">
        <v>40984</v>
      </c>
      <c r="C117">
        <v>1330</v>
      </c>
      <c r="D117" t="s">
        <v>35</v>
      </c>
      <c r="E117" s="2" t="s">
        <v>14</v>
      </c>
      <c r="F117">
        <v>36</v>
      </c>
      <c r="G117" s="16">
        <v>0.39304425727411935</v>
      </c>
      <c r="H117" s="17">
        <f t="shared" si="24"/>
        <v>5.505260859246552E-3</v>
      </c>
      <c r="I117" s="16">
        <v>15.453153540546847</v>
      </c>
      <c r="J117" s="17">
        <f t="shared" si="25"/>
        <v>0.21644799475944831</v>
      </c>
      <c r="K117" s="17">
        <f t="shared" si="26"/>
        <v>0.22195325561869486</v>
      </c>
      <c r="L117" s="16">
        <v>3.7751719070232448</v>
      </c>
      <c r="M117" s="17">
        <f t="shared" si="27"/>
        <v>0.11693127691225849</v>
      </c>
      <c r="N117" s="17">
        <v>25.980506368437403</v>
      </c>
      <c r="O117" s="17">
        <f t="shared" si="28"/>
        <v>0.36390167816091956</v>
      </c>
      <c r="P117" s="17">
        <v>3.7376191004176369</v>
      </c>
      <c r="Q117" s="17">
        <f t="shared" si="29"/>
        <v>0.1157681252105138</v>
      </c>
    </row>
    <row r="118" spans="1:17" x14ac:dyDescent="0.25">
      <c r="A118">
        <v>87</v>
      </c>
      <c r="B118" s="1">
        <v>40984</v>
      </c>
      <c r="C118">
        <v>1319</v>
      </c>
      <c r="D118" t="s">
        <v>40</v>
      </c>
      <c r="E118" s="2" t="s">
        <v>14</v>
      </c>
      <c r="F118">
        <v>10</v>
      </c>
      <c r="G118" s="16">
        <v>0.55762665651180476</v>
      </c>
      <c r="H118" s="17">
        <f t="shared" si="24"/>
        <v>7.8105204422970259E-3</v>
      </c>
      <c r="I118" s="16">
        <v>16.673193514522325</v>
      </c>
      <c r="J118" s="17">
        <f t="shared" si="25"/>
        <v>0.23353675306373009</v>
      </c>
      <c r="K118" s="17">
        <f t="shared" si="26"/>
        <v>0.24134727350602711</v>
      </c>
      <c r="L118" s="16">
        <v>5.2227467836990602</v>
      </c>
      <c r="M118" s="17">
        <f t="shared" si="27"/>
        <v>0.1617681169091095</v>
      </c>
      <c r="N118" s="17">
        <v>24.466060888474679</v>
      </c>
      <c r="O118" s="17">
        <f t="shared" si="28"/>
        <v>0.34268926436781599</v>
      </c>
      <c r="P118" s="17">
        <v>5.312294785083342</v>
      </c>
      <c r="Q118" s="17">
        <f t="shared" si="29"/>
        <v>0.16454175540947152</v>
      </c>
    </row>
    <row r="119" spans="1:17" x14ac:dyDescent="0.25">
      <c r="A119">
        <v>77</v>
      </c>
      <c r="B119" s="1">
        <v>40945</v>
      </c>
      <c r="C119">
        <v>1536</v>
      </c>
      <c r="D119" t="s">
        <v>30</v>
      </c>
      <c r="E119" s="2" t="s">
        <v>14</v>
      </c>
      <c r="F119">
        <v>23</v>
      </c>
      <c r="G119" s="16">
        <v>0.52636001031991675</v>
      </c>
      <c r="H119" s="17">
        <f t="shared" si="24"/>
        <v>7.3725772837481846E-3</v>
      </c>
      <c r="I119" s="16">
        <v>2.1222992495309567</v>
      </c>
      <c r="J119" s="17">
        <f t="shared" si="25"/>
        <v>2.9726451344390243E-2</v>
      </c>
      <c r="K119" s="17">
        <f t="shared" si="26"/>
        <v>3.7099028628138429E-2</v>
      </c>
      <c r="L119" s="16">
        <v>0.64051807348559964</v>
      </c>
      <c r="M119" s="17">
        <f t="shared" si="27"/>
        <v>1.9839254492945088E-2</v>
      </c>
      <c r="N119" s="17">
        <v>14.447421559490525</v>
      </c>
      <c r="O119" s="17">
        <f t="shared" si="28"/>
        <v>0.2023609885057471</v>
      </c>
      <c r="P119" s="17">
        <v>0.59526628968473949</v>
      </c>
      <c r="Q119" s="17">
        <f t="shared" si="29"/>
        <v>1.8437636502371433E-2</v>
      </c>
    </row>
    <row r="120" spans="1:17" x14ac:dyDescent="0.25">
      <c r="A120">
        <v>7</v>
      </c>
      <c r="B120" s="1">
        <v>40973</v>
      </c>
      <c r="C120">
        <v>1854</v>
      </c>
      <c r="D120" t="s">
        <v>11</v>
      </c>
      <c r="E120" s="2">
        <v>27</v>
      </c>
      <c r="F120">
        <v>22.5</v>
      </c>
      <c r="G120" s="16" t="s">
        <v>52</v>
      </c>
      <c r="H120" s="17" t="e">
        <f t="shared" si="24"/>
        <v>#VALUE!</v>
      </c>
      <c r="I120" s="16" t="s">
        <v>52</v>
      </c>
      <c r="J120" s="17" t="e">
        <f t="shared" si="25"/>
        <v>#VALUE!</v>
      </c>
      <c r="K120" s="17" t="e">
        <f t="shared" si="26"/>
        <v>#VALUE!</v>
      </c>
      <c r="L120" s="16" t="s">
        <v>52</v>
      </c>
      <c r="M120" s="17" t="e">
        <f t="shared" si="27"/>
        <v>#VALUE!</v>
      </c>
      <c r="N120" s="17">
        <v>19.707835067611672</v>
      </c>
      <c r="O120" s="17">
        <f t="shared" si="28"/>
        <v>0.27604212759821772</v>
      </c>
      <c r="P120" s="17">
        <v>0.90906626538170088</v>
      </c>
      <c r="Q120" s="17">
        <f t="shared" si="29"/>
        <v>2.8157202327974893E-2</v>
      </c>
    </row>
    <row r="121" spans="1:17" x14ac:dyDescent="0.25">
      <c r="G121" s="19" t="s">
        <v>165</v>
      </c>
      <c r="H121" s="19" t="s">
        <v>154</v>
      </c>
      <c r="I121" s="19"/>
      <c r="J121" s="19" t="s">
        <v>155</v>
      </c>
      <c r="K121" s="19" t="s">
        <v>163</v>
      </c>
      <c r="L121" s="19"/>
      <c r="M121" s="19" t="s">
        <v>156</v>
      </c>
      <c r="N121" s="19"/>
      <c r="O121" s="19" t="s">
        <v>157</v>
      </c>
      <c r="P121" s="19"/>
      <c r="Q121" s="19" t="s">
        <v>158</v>
      </c>
    </row>
    <row r="122" spans="1:17" x14ac:dyDescent="0.25">
      <c r="A122" t="s">
        <v>142</v>
      </c>
      <c r="G122" s="19" t="s">
        <v>142</v>
      </c>
      <c r="H122" s="19">
        <f t="array" ref="H122">MIN(IF(NOT(ISERROR(H114:H120)),H114:H120))</f>
        <v>5.1474939625833086E-3</v>
      </c>
      <c r="I122" s="19"/>
      <c r="J122" s="19">
        <f t="array" ref="J122">MIN(IF(NOT(ISERROR(J114:J120)),J114:J120))</f>
        <v>1.8241186341180007E-2</v>
      </c>
      <c r="K122" s="19">
        <f t="array" ref="K122">MIN(IF(NOT(ISERROR(K114:K120)),K114:K120))</f>
        <v>2.3388680303763315E-2</v>
      </c>
      <c r="L122" s="19"/>
      <c r="M122" s="19">
        <f t="array" ref="M122">MIN(IF(NOT(ISERROR(M114:M120)),M114:M120))</f>
        <v>1.9839254492945088E-2</v>
      </c>
      <c r="N122" s="19"/>
      <c r="O122" s="19">
        <f t="array" ref="O122">MIN(IF(NOT(ISERROR(O114:O120)),O114:O120))</f>
        <v>0.1158796091954023</v>
      </c>
      <c r="P122" s="19"/>
      <c r="Q122" s="19">
        <f t="array" ref="Q122">MIN(IF(NOT(ISERROR(Q114:Q120)),Q114:Q120))</f>
        <v>1.8437636502371433E-2</v>
      </c>
    </row>
    <row r="123" spans="1:17" x14ac:dyDescent="0.25">
      <c r="A123" t="s">
        <v>143</v>
      </c>
      <c r="G123" s="19" t="s">
        <v>143</v>
      </c>
      <c r="H123" s="19">
        <f t="array" ref="H123">MAX(IF(NOT(ISERROR(H114:H120)),H114:H120))</f>
        <v>1.9011731096539239E-2</v>
      </c>
      <c r="I123" s="19"/>
      <c r="J123" s="19">
        <f t="array" ref="J123">MAX(IF(NOT(ISERROR(J114:J120)),J114:J120))</f>
        <v>0.30347896835150118</v>
      </c>
      <c r="K123" s="19">
        <f t="array" ref="K123">MAX(IF(NOT(ISERROR(K114:K120)),K114:K120))</f>
        <v>0.30875191370595084</v>
      </c>
      <c r="L123" s="19"/>
      <c r="M123" s="19">
        <f t="array" ref="M123">MAX(IF(NOT(ISERROR(M114:M120)),M114:M120))</f>
        <v>0.16691222575399578</v>
      </c>
      <c r="N123" s="19"/>
      <c r="O123" s="19">
        <f t="array" ref="O123">MAX(IF(NOT(ISERROR(O114:O120)),O114:O120))</f>
        <v>0.45854167816091945</v>
      </c>
      <c r="P123" s="19"/>
      <c r="Q123" s="19">
        <f t="array" ref="Q123">MAX(IF(NOT(ISERROR(Q114:Q120)),Q114:Q120))</f>
        <v>0.17357390915001927</v>
      </c>
    </row>
    <row r="124" spans="1:17" x14ac:dyDescent="0.25">
      <c r="A124" t="s">
        <v>144</v>
      </c>
      <c r="G124" s="19" t="s">
        <v>144</v>
      </c>
      <c r="H124" s="19">
        <f t="array" ref="H124">MEDIAN(IF(NOT(ISERROR(H114:H120)),H114:H120))</f>
        <v>6.4389190714973683E-3</v>
      </c>
      <c r="I124" s="19"/>
      <c r="J124" s="19">
        <f t="array" ref="J124">MEDIAN(IF(NOT(ISERROR(J114:J120)),J114:J120))</f>
        <v>0.16147749767799841</v>
      </c>
      <c r="K124" s="19">
        <f t="array" ref="K124">MEDIAN(IF(NOT(ISERROR(K114:K120)),K114:K120))</f>
        <v>0.17373599365589126</v>
      </c>
      <c r="L124" s="19"/>
      <c r="M124" s="19">
        <f t="array" ref="M124">MEDIAN(IF(NOT(ISERROR(M114:M120)),M114:M120))</f>
        <v>0.139349696910684</v>
      </c>
      <c r="N124" s="19"/>
      <c r="O124" s="19">
        <f t="array" ref="O124">MEDIAN(IF(NOT(ISERROR(O114:O120)),O114:O120))</f>
        <v>0.34268926436781599</v>
      </c>
      <c r="P124" s="19"/>
      <c r="Q124" s="19">
        <f t="array" ref="Q124">MEDIAN(IF(NOT(ISERROR(Q114:Q120)),Q114:Q120))</f>
        <v>0.1157681252105138</v>
      </c>
    </row>
    <row r="125" spans="1:17" x14ac:dyDescent="0.25">
      <c r="A125" t="s">
        <v>145</v>
      </c>
      <c r="G125" s="19" t="s">
        <v>145</v>
      </c>
      <c r="H125" s="19">
        <f t="array" ref="H125">AVERAGE(IF(NOT(ISERROR(H114:H120)),H114:H120))</f>
        <v>8.3534214998106596E-3</v>
      </c>
      <c r="I125" s="19"/>
      <c r="J125" s="19">
        <f t="array" ref="J125">AVERAGE(IF(NOT(ISERROR(J114:J120)),J114:J120))</f>
        <v>0.15132305907613305</v>
      </c>
      <c r="K125" s="19">
        <f t="array" ref="K125">AVERAGE(IF(NOT(ISERROR(K114:K120)),K114:K120))</f>
        <v>0.15967648057594372</v>
      </c>
      <c r="L125" s="19"/>
      <c r="M125" s="19">
        <f t="array" ref="M125">AVERAGE(IF(NOT(ISERROR(M114:M120)),M114:M120))</f>
        <v>0.1139499303336957</v>
      </c>
      <c r="N125" s="19"/>
      <c r="O125" s="19">
        <f t="array" ref="O125">AVERAGE(IF(NOT(ISERROR(O114:O120)),O114:O120))</f>
        <v>0.30550686515458608</v>
      </c>
      <c r="P125" s="19"/>
      <c r="Q125" s="19">
        <f t="array" ref="Q125">AVERAGE(IF(NOT(ISERROR(Q114:Q120)),Q114:Q120))</f>
        <v>0.10403381386371922</v>
      </c>
    </row>
  </sheetData>
  <sortState ref="A6:Q95">
    <sortCondition ref="D6:D95"/>
    <sortCondition ref="B6:B95"/>
    <sortCondition ref="C6:C9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workbookViewId="0">
      <selection activeCell="C6" sqref="C6"/>
    </sheetView>
  </sheetViews>
  <sheetFormatPr defaultRowHeight="15" x14ac:dyDescent="0.25"/>
  <cols>
    <col min="2" max="2" width="11.5703125" customWidth="1"/>
    <col min="3" max="3" width="9.5703125" bestFit="1" customWidth="1"/>
    <col min="4" max="4" width="2.85546875" customWidth="1"/>
    <col min="5" max="5" width="9.5703125" bestFit="1" customWidth="1"/>
    <col min="6" max="6" width="2.7109375" customWidth="1"/>
    <col min="7" max="7" width="14.85546875" customWidth="1"/>
    <col min="8" max="8" width="2.5703125" customWidth="1"/>
    <col min="9" max="9" width="9.5703125" bestFit="1" customWidth="1"/>
    <col min="10" max="10" width="2.85546875" customWidth="1"/>
    <col min="11" max="11" width="9.5703125" bestFit="1" customWidth="1"/>
    <col min="12" max="12" width="2.5703125" customWidth="1"/>
    <col min="13" max="13" width="9.5703125" bestFit="1" customWidth="1"/>
  </cols>
  <sheetData>
    <row r="2" spans="2:13" x14ac:dyDescent="0.25">
      <c r="B2" s="20" t="s">
        <v>169</v>
      </c>
      <c r="C2" s="20" t="s">
        <v>154</v>
      </c>
      <c r="D2" s="20"/>
      <c r="E2" s="20" t="s">
        <v>155</v>
      </c>
      <c r="F2" s="20"/>
      <c r="G2" s="20" t="s">
        <v>163</v>
      </c>
      <c r="H2" s="20"/>
      <c r="I2" s="20" t="s">
        <v>157</v>
      </c>
      <c r="J2" s="20"/>
      <c r="K2" s="20" t="s">
        <v>156</v>
      </c>
      <c r="L2" s="20"/>
      <c r="M2" s="20" t="s">
        <v>158</v>
      </c>
    </row>
    <row r="3" spans="2:13" x14ac:dyDescent="0.25">
      <c r="B3" s="15" t="s">
        <v>142</v>
      </c>
      <c r="C3" s="19">
        <v>0</v>
      </c>
      <c r="D3" s="19"/>
      <c r="E3" s="19">
        <v>0</v>
      </c>
      <c r="F3" s="19"/>
      <c r="G3" s="19">
        <v>5.4406214999194605E-3</v>
      </c>
      <c r="H3" s="19"/>
      <c r="I3" s="19">
        <v>0.12457482753745698</v>
      </c>
      <c r="J3" s="19"/>
      <c r="K3" s="19">
        <v>1.0858986213764191E-2</v>
      </c>
      <c r="L3" s="19"/>
      <c r="M3" s="19">
        <v>9.1680425057436964E-3</v>
      </c>
    </row>
    <row r="4" spans="2:13" x14ac:dyDescent="0.25">
      <c r="B4" s="15" t="s">
        <v>143</v>
      </c>
      <c r="C4" s="19">
        <v>2.3379096520322645E-2</v>
      </c>
      <c r="D4" s="19"/>
      <c r="E4" s="19">
        <v>0.11693491500465646</v>
      </c>
      <c r="F4" s="19"/>
      <c r="G4" s="19">
        <v>0.12314051416448991</v>
      </c>
      <c r="H4" s="19"/>
      <c r="I4" s="19">
        <v>0.61575349922765088</v>
      </c>
      <c r="J4" s="19"/>
      <c r="K4" s="19">
        <v>8.3331517070424049E-2</v>
      </c>
      <c r="L4" s="19"/>
      <c r="M4" s="19">
        <v>8.5005827693207928E-2</v>
      </c>
    </row>
    <row r="5" spans="2:13" x14ac:dyDescent="0.25">
      <c r="B5" s="15" t="s">
        <v>144</v>
      </c>
      <c r="C5" s="19">
        <v>7.4018373470478953E-3</v>
      </c>
      <c r="D5" s="19"/>
      <c r="E5" s="19">
        <v>4.7544165148652978E-2</v>
      </c>
      <c r="F5" s="19"/>
      <c r="G5" s="19">
        <v>5.7097956663097554E-2</v>
      </c>
      <c r="H5" s="19"/>
      <c r="I5" s="19">
        <v>0.21591200336850072</v>
      </c>
      <c r="J5" s="19"/>
      <c r="K5" s="19">
        <v>3.3717284575548512E-2</v>
      </c>
      <c r="L5" s="19"/>
      <c r="M5" s="19">
        <v>3.2463403741893937E-2</v>
      </c>
    </row>
    <row r="6" spans="2:13" x14ac:dyDescent="0.25">
      <c r="B6" s="21" t="s">
        <v>145</v>
      </c>
      <c r="C6" s="19">
        <v>8.0504334063806696E-3</v>
      </c>
      <c r="D6" s="19"/>
      <c r="E6" s="19">
        <v>6.1788917075815943E-2</v>
      </c>
      <c r="F6" s="19"/>
      <c r="G6" s="19">
        <v>6.983935048219661E-2</v>
      </c>
      <c r="H6" s="19"/>
      <c r="I6" s="19">
        <v>0.24667669200763989</v>
      </c>
      <c r="J6" s="19"/>
      <c r="K6" s="19">
        <v>3.9588595079186203E-2</v>
      </c>
      <c r="L6" s="19"/>
      <c r="M6" s="19">
        <v>3.9322180904567759E-2</v>
      </c>
    </row>
    <row r="7" spans="2:13" x14ac:dyDescent="0.25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20" t="s">
        <v>168</v>
      </c>
      <c r="C8" s="22" t="s">
        <v>154</v>
      </c>
      <c r="D8" s="22"/>
      <c r="E8" s="22" t="s">
        <v>155</v>
      </c>
      <c r="F8" s="22"/>
      <c r="G8" s="22" t="s">
        <v>163</v>
      </c>
      <c r="H8" s="22"/>
      <c r="I8" s="22" t="s">
        <v>157</v>
      </c>
      <c r="J8" s="22"/>
      <c r="K8" s="22" t="s">
        <v>156</v>
      </c>
      <c r="L8" s="22"/>
      <c r="M8" s="22" t="s">
        <v>158</v>
      </c>
    </row>
    <row r="9" spans="2:13" x14ac:dyDescent="0.25">
      <c r="B9" s="15" t="s">
        <v>142</v>
      </c>
      <c r="C9" s="19">
        <v>3.3236949155245896E-3</v>
      </c>
      <c r="D9" s="19"/>
      <c r="E9" s="19">
        <v>3.0295167567624411E-2</v>
      </c>
      <c r="F9" s="19"/>
      <c r="G9" s="19">
        <v>3.7630717692074669E-2</v>
      </c>
      <c r="H9" s="19"/>
      <c r="I9" s="19">
        <v>0.11769025432808894</v>
      </c>
      <c r="J9" s="19"/>
      <c r="K9" s="19">
        <v>3.6331609855038749E-2</v>
      </c>
      <c r="L9" s="19"/>
      <c r="M9" s="19">
        <v>3.3545893549998214E-2</v>
      </c>
    </row>
    <row r="10" spans="2:13" x14ac:dyDescent="0.25">
      <c r="B10" s="15" t="s">
        <v>143</v>
      </c>
      <c r="C10" s="19">
        <v>1.9656703317123225E-2</v>
      </c>
      <c r="D10" s="19"/>
      <c r="E10" s="19">
        <v>0.23447015725935691</v>
      </c>
      <c r="F10" s="19"/>
      <c r="G10" s="19">
        <v>0.25412686057648015</v>
      </c>
      <c r="H10" s="19"/>
      <c r="I10" s="19">
        <v>0.64014693287502711</v>
      </c>
      <c r="J10" s="19"/>
      <c r="K10" s="19">
        <v>0.22207690857206899</v>
      </c>
      <c r="L10" s="19"/>
      <c r="M10" s="19">
        <v>0.22957326234141523</v>
      </c>
    </row>
    <row r="11" spans="2:13" x14ac:dyDescent="0.25">
      <c r="B11" s="15" t="s">
        <v>144</v>
      </c>
      <c r="C11" s="19">
        <v>8.0632771840954184E-3</v>
      </c>
      <c r="D11" s="19"/>
      <c r="E11" s="19">
        <v>7.7692846436951846E-2</v>
      </c>
      <c r="F11" s="19"/>
      <c r="G11" s="19">
        <v>8.2877204965198875E-2</v>
      </c>
      <c r="H11" s="19"/>
      <c r="I11" s="19">
        <v>0.21089333154935452</v>
      </c>
      <c r="J11" s="19"/>
      <c r="K11" s="19">
        <v>5.2335483893668371E-2</v>
      </c>
      <c r="L11" s="19"/>
      <c r="M11" s="19">
        <v>5.8937562777817115E-2</v>
      </c>
    </row>
    <row r="12" spans="2:13" x14ac:dyDescent="0.25">
      <c r="B12" s="15" t="s">
        <v>145</v>
      </c>
      <c r="C12" s="19">
        <v>9.8991751404670387E-3</v>
      </c>
      <c r="D12" s="19"/>
      <c r="E12" s="19">
        <v>8.8799019824097353E-2</v>
      </c>
      <c r="F12" s="19"/>
      <c r="G12" s="19">
        <v>9.8698194964564376E-2</v>
      </c>
      <c r="H12" s="19"/>
      <c r="I12" s="19">
        <v>0.25137804038074463</v>
      </c>
      <c r="J12" s="19"/>
      <c r="K12" s="19">
        <v>7.268657845115381E-2</v>
      </c>
      <c r="L12" s="19"/>
      <c r="M12" s="19">
        <v>7.3459754751778017E-2</v>
      </c>
    </row>
    <row r="13" spans="2:13" x14ac:dyDescent="0.25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20" t="s">
        <v>166</v>
      </c>
      <c r="C14" s="22" t="s">
        <v>154</v>
      </c>
      <c r="D14" s="22"/>
      <c r="E14" s="22" t="s">
        <v>155</v>
      </c>
      <c r="F14" s="22"/>
      <c r="G14" s="22" t="s">
        <v>163</v>
      </c>
      <c r="H14" s="22"/>
      <c r="I14" s="22" t="s">
        <v>157</v>
      </c>
      <c r="J14" s="22"/>
      <c r="K14" s="22" t="s">
        <v>156</v>
      </c>
      <c r="L14" s="22"/>
      <c r="M14" s="22" t="s">
        <v>158</v>
      </c>
    </row>
    <row r="15" spans="2:13" x14ac:dyDescent="0.25">
      <c r="B15" s="15" t="s">
        <v>142</v>
      </c>
      <c r="C15" s="19">
        <v>6.5760378379794626E-3</v>
      </c>
      <c r="D15" s="19"/>
      <c r="E15" s="19">
        <v>5.1376497865556411E-2</v>
      </c>
      <c r="F15" s="19"/>
      <c r="G15" s="19">
        <v>6.2274205217864628E-2</v>
      </c>
      <c r="H15" s="19"/>
      <c r="I15" s="19">
        <v>0.15711060537826285</v>
      </c>
      <c r="J15" s="19"/>
      <c r="K15" s="19">
        <v>6.0630202162829598E-2</v>
      </c>
      <c r="L15" s="19"/>
      <c r="M15" s="19">
        <v>6.6293238866288504E-2</v>
      </c>
    </row>
    <row r="16" spans="2:13" x14ac:dyDescent="0.25">
      <c r="B16" s="15" t="s">
        <v>143</v>
      </c>
      <c r="C16" s="19">
        <v>0.11577255282841864</v>
      </c>
      <c r="D16" s="19"/>
      <c r="E16" s="19">
        <v>0.48001808095795417</v>
      </c>
      <c r="F16" s="19"/>
      <c r="G16" s="19">
        <v>0.52773644734482383</v>
      </c>
      <c r="H16" s="19"/>
      <c r="I16" s="19">
        <v>0.88830417300748454</v>
      </c>
      <c r="J16" s="19"/>
      <c r="K16" s="19">
        <v>0.18024098935328739</v>
      </c>
      <c r="L16" s="19"/>
      <c r="M16" s="19">
        <v>0.19914298461416946</v>
      </c>
    </row>
    <row r="17" spans="2:13" x14ac:dyDescent="0.25">
      <c r="B17" s="15" t="s">
        <v>144</v>
      </c>
      <c r="C17" s="19">
        <v>3.072190735286108E-2</v>
      </c>
      <c r="D17" s="19"/>
      <c r="E17" s="19">
        <v>0.12473523805896486</v>
      </c>
      <c r="F17" s="19"/>
      <c r="G17" s="19">
        <v>0.14809336239191212</v>
      </c>
      <c r="H17" s="19"/>
      <c r="I17" s="19">
        <v>0.31554023460691</v>
      </c>
      <c r="J17" s="19"/>
      <c r="K17" s="19">
        <v>9.3405444989854577E-2</v>
      </c>
      <c r="L17" s="19"/>
      <c r="M17" s="19">
        <v>0.10094828698948524</v>
      </c>
    </row>
    <row r="18" spans="2:13" x14ac:dyDescent="0.25">
      <c r="B18" s="15" t="s">
        <v>145</v>
      </c>
      <c r="C18" s="19">
        <v>3.7244418783028796E-2</v>
      </c>
      <c r="D18" s="19"/>
      <c r="E18" s="19">
        <v>0.15002859510649158</v>
      </c>
      <c r="F18" s="19"/>
      <c r="G18" s="19">
        <v>0.18727301388952033</v>
      </c>
      <c r="H18" s="19"/>
      <c r="I18" s="19">
        <v>0.40634758061996745</v>
      </c>
      <c r="J18" s="19"/>
      <c r="K18" s="19">
        <v>0.10413480720897975</v>
      </c>
      <c r="L18" s="19"/>
      <c r="M18" s="19">
        <v>0.11380039309572801</v>
      </c>
    </row>
    <row r="19" spans="2:13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20" t="s">
        <v>167</v>
      </c>
      <c r="C20" s="22" t="s">
        <v>154</v>
      </c>
      <c r="D20" s="22"/>
      <c r="E20" s="22" t="s">
        <v>155</v>
      </c>
      <c r="F20" s="22"/>
      <c r="G20" s="22" t="s">
        <v>163</v>
      </c>
      <c r="H20" s="22"/>
      <c r="I20" s="22" t="s">
        <v>157</v>
      </c>
      <c r="J20" s="22"/>
      <c r="K20" s="22" t="s">
        <v>156</v>
      </c>
      <c r="L20" s="22"/>
      <c r="M20" s="22" t="s">
        <v>158</v>
      </c>
    </row>
    <row r="21" spans="2:13" x14ac:dyDescent="0.25">
      <c r="B21" s="15" t="s">
        <v>142</v>
      </c>
      <c r="C21" s="19">
        <v>2.6602232354056535E-3</v>
      </c>
      <c r="D21" s="19"/>
      <c r="E21" s="19">
        <v>9.8932440956339372E-3</v>
      </c>
      <c r="F21" s="19"/>
      <c r="G21" s="19">
        <v>1.7862169800510849E-2</v>
      </c>
      <c r="H21" s="19"/>
      <c r="I21" s="19">
        <v>0.12215888638283701</v>
      </c>
      <c r="J21" s="19"/>
      <c r="K21" s="19">
        <v>1.7746875795293181E-2</v>
      </c>
      <c r="L21" s="19"/>
      <c r="M21" s="19">
        <v>1.7106633547021965E-2</v>
      </c>
    </row>
    <row r="22" spans="2:13" x14ac:dyDescent="0.25">
      <c r="B22" s="15" t="s">
        <v>143</v>
      </c>
      <c r="C22" s="19">
        <v>4.6562528216100241E-2</v>
      </c>
      <c r="D22" s="19"/>
      <c r="E22" s="19">
        <v>0.3542587982671202</v>
      </c>
      <c r="F22" s="19"/>
      <c r="G22" s="19">
        <v>0.36996240932272284</v>
      </c>
      <c r="H22" s="19"/>
      <c r="I22" s="19">
        <v>0.55154995402298856</v>
      </c>
      <c r="J22" s="19"/>
      <c r="K22" s="19">
        <v>0.16316152685773794</v>
      </c>
      <c r="L22" s="19"/>
      <c r="M22" s="19">
        <v>0.16526432770871535</v>
      </c>
    </row>
    <row r="23" spans="2:13" x14ac:dyDescent="0.25">
      <c r="B23" s="15" t="s">
        <v>144</v>
      </c>
      <c r="C23" s="19">
        <v>8.5351608614767024E-3</v>
      </c>
      <c r="D23" s="19"/>
      <c r="E23" s="19">
        <v>5.3798748000674086E-2</v>
      </c>
      <c r="F23" s="19"/>
      <c r="G23" s="19">
        <v>6.190493172113061E-2</v>
      </c>
      <c r="H23" s="19"/>
      <c r="I23" s="19">
        <v>0.23425407087554148</v>
      </c>
      <c r="J23" s="19"/>
      <c r="K23" s="19">
        <v>6.9030311088457252E-2</v>
      </c>
      <c r="L23" s="19"/>
      <c r="M23" s="19">
        <v>7.2764742606074725E-2</v>
      </c>
    </row>
    <row r="24" spans="2:13" x14ac:dyDescent="0.25">
      <c r="B24" s="15" t="s">
        <v>145</v>
      </c>
      <c r="C24" s="19">
        <v>1.0871023106816754E-2</v>
      </c>
      <c r="D24" s="19"/>
      <c r="E24" s="19">
        <v>8.2127454229800306E-2</v>
      </c>
      <c r="F24" s="19"/>
      <c r="G24" s="19">
        <v>9.2998477336617064E-2</v>
      </c>
      <c r="H24" s="19"/>
      <c r="I24" s="19">
        <v>0.26160518175783815</v>
      </c>
      <c r="J24" s="19"/>
      <c r="K24" s="19">
        <v>7.5230217380857889E-2</v>
      </c>
      <c r="L24" s="19"/>
      <c r="M24" s="19">
        <v>7.8815656252653327E-2</v>
      </c>
    </row>
    <row r="25" spans="2:13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20" t="s">
        <v>165</v>
      </c>
      <c r="C27" s="22" t="s">
        <v>154</v>
      </c>
      <c r="D27" s="22"/>
      <c r="E27" s="22" t="s">
        <v>155</v>
      </c>
      <c r="F27" s="22"/>
      <c r="G27" s="22" t="s">
        <v>163</v>
      </c>
      <c r="H27" s="22"/>
      <c r="I27" s="22" t="s">
        <v>157</v>
      </c>
      <c r="J27" s="22"/>
      <c r="K27" s="22" t="s">
        <v>156</v>
      </c>
      <c r="L27" s="22"/>
      <c r="M27" s="22" t="s">
        <v>158</v>
      </c>
    </row>
    <row r="28" spans="2:13" x14ac:dyDescent="0.25">
      <c r="B28" s="15" t="s">
        <v>142</v>
      </c>
      <c r="C28" s="19">
        <v>5.1474939625833086E-3</v>
      </c>
      <c r="D28" s="19"/>
      <c r="E28" s="19">
        <v>1.8241186341180007E-2</v>
      </c>
      <c r="F28" s="19"/>
      <c r="G28" s="19">
        <v>2.3388680303763315E-2</v>
      </c>
      <c r="H28" s="19"/>
      <c r="I28" s="19">
        <v>0.1158796091954023</v>
      </c>
      <c r="J28" s="19"/>
      <c r="K28" s="19">
        <v>1.9839254492945088E-2</v>
      </c>
      <c r="L28" s="19"/>
      <c r="M28" s="19">
        <v>1.8437636502371433E-2</v>
      </c>
    </row>
    <row r="29" spans="2:13" x14ac:dyDescent="0.25">
      <c r="B29" s="15" t="s">
        <v>143</v>
      </c>
      <c r="C29" s="19">
        <v>1.9011731096539239E-2</v>
      </c>
      <c r="D29" s="19"/>
      <c r="E29" s="19">
        <v>0.30347896835150118</v>
      </c>
      <c r="F29" s="19"/>
      <c r="G29" s="19">
        <v>0.30875191370595084</v>
      </c>
      <c r="H29" s="19"/>
      <c r="I29" s="19">
        <v>0.45854167816091945</v>
      </c>
      <c r="J29" s="19"/>
      <c r="K29" s="19">
        <v>0.16691222575399578</v>
      </c>
      <c r="L29" s="19"/>
      <c r="M29" s="19">
        <v>0.17357390915001927</v>
      </c>
    </row>
    <row r="30" spans="2:13" x14ac:dyDescent="0.25">
      <c r="B30" s="15" t="s">
        <v>144</v>
      </c>
      <c r="C30" s="19">
        <v>6.4389190714973683E-3</v>
      </c>
      <c r="D30" s="19"/>
      <c r="E30" s="19">
        <v>0.16147749767799841</v>
      </c>
      <c r="F30" s="19"/>
      <c r="G30" s="19">
        <v>0.17373599365589126</v>
      </c>
      <c r="H30" s="19"/>
      <c r="I30" s="19">
        <v>0.34268926436781599</v>
      </c>
      <c r="J30" s="19"/>
      <c r="K30" s="19">
        <v>0.139349696910684</v>
      </c>
      <c r="L30" s="19"/>
      <c r="M30" s="19">
        <v>0.1157681252105138</v>
      </c>
    </row>
    <row r="31" spans="2:13" x14ac:dyDescent="0.25">
      <c r="B31" s="15" t="s">
        <v>145</v>
      </c>
      <c r="C31" s="19">
        <v>8.3534214998106596E-3</v>
      </c>
      <c r="D31" s="19"/>
      <c r="E31" s="19">
        <v>0.15132305907613305</v>
      </c>
      <c r="F31" s="19"/>
      <c r="G31" s="19">
        <v>0.15967648057594372</v>
      </c>
      <c r="H31" s="19"/>
      <c r="I31" s="19">
        <v>0.30550686515458608</v>
      </c>
      <c r="J31" s="19"/>
      <c r="K31" s="19">
        <v>0.1139499303336957</v>
      </c>
      <c r="L31" s="19"/>
      <c r="M31" s="19">
        <v>0.10403381386371922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Sheet</vt:lpstr>
      <vt:lpstr>by Date</vt:lpstr>
      <vt:lpstr>Data</vt:lpstr>
      <vt:lpstr>by Location</vt:lpstr>
      <vt:lpstr>Summary by Location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2012-04-17T17:27:44Z</dcterms:created>
  <dcterms:modified xsi:type="dcterms:W3CDTF">2014-05-06T20:59:58Z</dcterms:modified>
</cp:coreProperties>
</file>