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"/>
    </mc:Choice>
  </mc:AlternateContent>
  <bookViews>
    <workbookView xWindow="0" yWindow="0" windowWidth="19200" windowHeight="11595" activeTab="1"/>
  </bookViews>
  <sheets>
    <sheet name="SSY watersheds" sheetId="1" r:id="rId1"/>
    <sheet name="Milliman models" sheetId="2" r:id="rId2"/>
    <sheet name="cutslopes and roads Ram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5" i="2"/>
  <c r="G6" i="2"/>
  <c r="G7" i="2"/>
  <c r="G8" i="2"/>
  <c r="G9" i="2"/>
  <c r="G5" i="2"/>
  <c r="H13" i="2"/>
  <c r="H14" i="2"/>
  <c r="H15" i="2"/>
  <c r="H16" i="2"/>
  <c r="H12" i="2"/>
  <c r="G13" i="2"/>
  <c r="G14" i="2"/>
  <c r="G15" i="2"/>
  <c r="G16" i="2"/>
  <c r="G12" i="2"/>
  <c r="C25" i="3" l="1"/>
  <c r="C24" i="3"/>
  <c r="F9" i="3"/>
  <c r="F10" i="3"/>
  <c r="F11" i="3"/>
  <c r="F12" i="3"/>
  <c r="F13" i="3"/>
  <c r="F14" i="3"/>
  <c r="F15" i="3"/>
  <c r="F8" i="3"/>
  <c r="F9" i="1" l="1"/>
  <c r="F6" i="2"/>
  <c r="F7" i="2"/>
  <c r="F8" i="2"/>
  <c r="F9" i="2"/>
  <c r="F5" i="2"/>
  <c r="J9" i="2"/>
  <c r="J8" i="2"/>
  <c r="J7" i="2"/>
  <c r="J6" i="2"/>
  <c r="J5" i="2"/>
  <c r="J16" i="2"/>
  <c r="J15" i="2"/>
  <c r="J14" i="2"/>
  <c r="J13" i="2"/>
  <c r="J12" i="2"/>
  <c r="F10" i="1" l="1"/>
</calcChain>
</file>

<file path=xl/sharedStrings.xml><?xml version="1.0" encoding="utf-8"?>
<sst xmlns="http://schemas.openxmlformats.org/spreadsheetml/2006/main" count="228" uniqueCount="164">
  <si>
    <t>Author</t>
  </si>
  <si>
    <t>Island</t>
  </si>
  <si>
    <t>Area drained (km2)</t>
  </si>
  <si>
    <t>Specific SSY (Mg/km2/yr)</t>
  </si>
  <si>
    <t>SSY (Mg/yr)</t>
  </si>
  <si>
    <t>Denudation (mm/yr)</t>
  </si>
  <si>
    <t>Method</t>
  </si>
  <si>
    <t>Kauai</t>
  </si>
  <si>
    <r>
      <t xml:space="preserve">140 </t>
    </r>
    <r>
      <rPr>
        <sz val="11"/>
        <color theme="1"/>
        <rFont val="Calibri"/>
        <family val="2"/>
      </rPr>
      <t>±55</t>
    </r>
  </si>
  <si>
    <r>
      <t xml:space="preserve">7560 </t>
    </r>
    <r>
      <rPr>
        <sz val="11"/>
        <color theme="1"/>
        <rFont val="Calibri"/>
        <family val="2"/>
      </rPr>
      <t>±2910</t>
    </r>
  </si>
  <si>
    <t>0.07-0.16</t>
  </si>
  <si>
    <t>fluvial yield</t>
  </si>
  <si>
    <t>Hill et al. (1997)</t>
  </si>
  <si>
    <t>Oahu</t>
  </si>
  <si>
    <r>
      <t xml:space="preserve">330 </t>
    </r>
    <r>
      <rPr>
        <sz val="11"/>
        <color theme="1"/>
        <rFont val="Calibri"/>
        <family val="2"/>
      </rPr>
      <t>±130</t>
    </r>
  </si>
  <si>
    <t>0.30-0.70</t>
  </si>
  <si>
    <r>
      <t xml:space="preserve">200 </t>
    </r>
    <r>
      <rPr>
        <sz val="11"/>
        <color theme="1"/>
        <rFont val="Calibri"/>
        <family val="2"/>
      </rPr>
      <t>±100</t>
    </r>
  </si>
  <si>
    <r>
      <t xml:space="preserve">3401 </t>
    </r>
    <r>
      <rPr>
        <sz val="11"/>
        <color theme="1"/>
        <rFont val="Calibri"/>
        <family val="2"/>
      </rPr>
      <t>±1350</t>
    </r>
  </si>
  <si>
    <r>
      <t xml:space="preserve">2080 </t>
    </r>
    <r>
      <rPr>
        <sz val="11"/>
        <color theme="1"/>
        <rFont val="Calibri"/>
        <family val="2"/>
      </rPr>
      <t>±1040</t>
    </r>
  </si>
  <si>
    <t>0.1-0.3</t>
  </si>
  <si>
    <t>aerosol quartz and 137Cs concentrations</t>
  </si>
  <si>
    <t>210Pb and 137 Cs concentration in sediments</t>
  </si>
  <si>
    <t>McMurty et al (1995)</t>
  </si>
  <si>
    <t>Ellen et al (1993)</t>
  </si>
  <si>
    <t>Li (1988)</t>
  </si>
  <si>
    <t>Li (1999)</t>
  </si>
  <si>
    <t>Soctt and Street (1976)</t>
  </si>
  <si>
    <t>Moberly (1963)</t>
  </si>
  <si>
    <t xml:space="preserve">Wentworth (1943) </t>
  </si>
  <si>
    <t>Koolau Range</t>
  </si>
  <si>
    <t>Island wide</t>
  </si>
  <si>
    <t>-</t>
  </si>
  <si>
    <r>
      <t xml:space="preserve">?-400 </t>
    </r>
    <r>
      <rPr>
        <sz val="11"/>
        <color theme="1"/>
        <rFont val="Calibri"/>
        <family val="2"/>
      </rPr>
      <t>±200</t>
    </r>
  </si>
  <si>
    <t>60-300</t>
  </si>
  <si>
    <r>
      <t xml:space="preserve">760 </t>
    </r>
    <r>
      <rPr>
        <sz val="11"/>
        <color theme="1"/>
        <rFont val="Calibri"/>
        <family val="2"/>
      </rPr>
      <t>±621</t>
    </r>
  </si>
  <si>
    <r>
      <t xml:space="preserve">340 </t>
    </r>
    <r>
      <rPr>
        <sz val="11"/>
        <color theme="1"/>
        <rFont val="Calibri"/>
        <family val="2"/>
      </rPr>
      <t>±50</t>
    </r>
  </si>
  <si>
    <r>
      <t xml:space="preserve">690 </t>
    </r>
    <r>
      <rPr>
        <sz val="11"/>
        <color theme="1"/>
        <rFont val="Calibri"/>
        <family val="2"/>
      </rPr>
      <t>±215</t>
    </r>
  </si>
  <si>
    <r>
      <t xml:space="preserve">5290 </t>
    </r>
    <r>
      <rPr>
        <sz val="11"/>
        <color theme="1"/>
        <rFont val="Calibri"/>
        <family val="2"/>
      </rPr>
      <t>±4350</t>
    </r>
  </si>
  <si>
    <r>
      <t xml:space="preserve">27900 </t>
    </r>
    <r>
      <rPr>
        <sz val="11"/>
        <color theme="1"/>
        <rFont val="Calibri"/>
        <family val="2"/>
      </rPr>
      <t>±4100</t>
    </r>
  </si>
  <si>
    <r>
      <t xml:space="preserve">26800 </t>
    </r>
    <r>
      <rPr>
        <sz val="11"/>
        <color theme="1"/>
        <rFont val="Calibri"/>
        <family val="2"/>
      </rPr>
      <t>±8350</t>
    </r>
  </si>
  <si>
    <t>0.02-0.15</t>
  </si>
  <si>
    <r>
      <t>0.18</t>
    </r>
    <r>
      <rPr>
        <sz val="11"/>
        <color theme="1"/>
        <rFont val="Calibri"/>
        <family val="2"/>
      </rPr>
      <t>±0.08</t>
    </r>
  </si>
  <si>
    <r>
      <t>0.10</t>
    </r>
    <r>
      <rPr>
        <sz val="11"/>
        <color theme="1"/>
        <rFont val="Calibri"/>
        <family val="2"/>
      </rPr>
      <t>±0.06</t>
    </r>
  </si>
  <si>
    <t>0.16-0.86</t>
  </si>
  <si>
    <t>K-Ar dates for original Koolau volcano surface and sequential digital simulations of erosional develoopment</t>
  </si>
  <si>
    <t>cation and SiO2 concentrations</t>
  </si>
  <si>
    <t>in rivers and groundwater</t>
  </si>
  <si>
    <t>field measurement of soil avalanche scars</t>
  </si>
  <si>
    <t>dissolved calcium</t>
  </si>
  <si>
    <t>estimate number of slides and their volumes</t>
  </si>
  <si>
    <t>Calhoun and Fletcher (1999)</t>
  </si>
  <si>
    <t>Stock and Tribble (2010)</t>
  </si>
  <si>
    <t>Molokai</t>
  </si>
  <si>
    <t>0.44-0.18</t>
  </si>
  <si>
    <t>0.33-0.13</t>
  </si>
  <si>
    <t>This paper</t>
  </si>
  <si>
    <t>Tutuila</t>
  </si>
  <si>
    <t>St. John</t>
  </si>
  <si>
    <t>Ramos-Scharron (2004)</t>
  </si>
  <si>
    <t>Nemeth et al (2001)</t>
  </si>
  <si>
    <t>Undisturbed/Disturbed</t>
  </si>
  <si>
    <t>Disturbed</t>
  </si>
  <si>
    <t>Undisturbed</t>
  </si>
  <si>
    <t>sedimentation rates (2 yr)</t>
  </si>
  <si>
    <t>Stock et al. (2010)</t>
  </si>
  <si>
    <t>?</t>
  </si>
  <si>
    <t>Zimmerman et al. (2012)</t>
  </si>
  <si>
    <t>Barro Colorado, Panama</t>
  </si>
  <si>
    <t>100-200</t>
  </si>
  <si>
    <t>Annual Precip (mm)</t>
  </si>
  <si>
    <t>3,000-6,350</t>
  </si>
  <si>
    <t>500-3,000</t>
  </si>
  <si>
    <t>2,000-11,000</t>
  </si>
  <si>
    <r>
      <t xml:space="preserve">2,623 </t>
    </r>
    <r>
      <rPr>
        <sz val="11"/>
        <color theme="1"/>
        <rFont val="Calibri"/>
        <family val="2"/>
      </rPr>
      <t>±458</t>
    </r>
  </si>
  <si>
    <t>1,300-1,400</t>
  </si>
  <si>
    <t>1,000-3,800</t>
  </si>
  <si>
    <t>Salomons and Eagle (1990)</t>
  </si>
  <si>
    <t>Papua New Guinea</t>
  </si>
  <si>
    <t>up to 10,000</t>
  </si>
  <si>
    <t>there are a whole bunch of sites/subwatersheds</t>
  </si>
  <si>
    <t>??</t>
  </si>
  <si>
    <t>Bukrumdaing (Upstream)</t>
  </si>
  <si>
    <t>Ningerum (Downstream)</t>
  </si>
  <si>
    <t>Milliman et al (1995</t>
  </si>
  <si>
    <t>Undisturbed-&gt;Disturbed</t>
  </si>
  <si>
    <t>Papua New Guinea (Fly R.</t>
  </si>
  <si>
    <t>Papua New Guinea (Purari R</t>
  </si>
  <si>
    <t>80-&gt;115 10**6</t>
  </si>
  <si>
    <t>105 x 10**6</t>
  </si>
  <si>
    <t>High Mountian</t>
  </si>
  <si>
    <t>Q = (280)A**0.46</t>
  </si>
  <si>
    <t>Q = (12)A**0.42</t>
  </si>
  <si>
    <t>Classification</t>
  </si>
  <si>
    <t>max watershed elev</t>
  </si>
  <si>
    <t>500-1,000 m</t>
  </si>
  <si>
    <t xml:space="preserve">1,000-3,000 m </t>
  </si>
  <si>
    <t>&gt;3,000 m</t>
  </si>
  <si>
    <t>100-500 m</t>
  </si>
  <si>
    <t>&lt;100 m</t>
  </si>
  <si>
    <t>Q = (8)A**0.66</t>
  </si>
  <si>
    <t>Q = (1)A**0.64</t>
  </si>
  <si>
    <t>c</t>
  </si>
  <si>
    <t>d</t>
  </si>
  <si>
    <t>sediment load (Qs)=cA**d (Milliman 1992)</t>
  </si>
  <si>
    <t>TOTAL A</t>
  </si>
  <si>
    <t>TOTAL Qs</t>
  </si>
  <si>
    <t>UPPER A km2</t>
  </si>
  <si>
    <t>UPPER Qs tons/year</t>
  </si>
  <si>
    <t>Q = (65)A**0.56 (Area 2: S. Asia, Oceania)</t>
  </si>
  <si>
    <t>SSY</t>
  </si>
  <si>
    <t>sSSY</t>
  </si>
  <si>
    <t>Milliman 1992 Table 2</t>
  </si>
  <si>
    <t>Q = (280)A**-0.54</t>
  </si>
  <si>
    <t>Q = (65)A**-0.46 (Area 2: S. Asia, Oceania)</t>
  </si>
  <si>
    <t>Q = (12)A**-0.59</t>
  </si>
  <si>
    <t>Q = (8)A**-0.34</t>
  </si>
  <si>
    <t>Q = (5)A**-0.20</t>
  </si>
  <si>
    <t>UPPER sSSY tons/km2/year</t>
  </si>
  <si>
    <t>TOTAL sSSY tons/km2/year</t>
  </si>
  <si>
    <t>Hettler 1997</t>
  </si>
  <si>
    <t>Ok Tedi, PNG</t>
  </si>
  <si>
    <t>Ningerum</t>
  </si>
  <si>
    <t>Konkonda</t>
  </si>
  <si>
    <t>citing Eagle and Higgins 1991</t>
  </si>
  <si>
    <t>Upland</t>
  </si>
  <si>
    <t>Mountain (Oceania)</t>
  </si>
  <si>
    <t>Lowland</t>
  </si>
  <si>
    <t>Coastal Plain</t>
  </si>
  <si>
    <t>Ramos-Scharron 2007</t>
  </si>
  <si>
    <t>Location</t>
  </si>
  <si>
    <t>Cutslope decription</t>
  </si>
  <si>
    <t>Reported sediment production rate</t>
  </si>
  <si>
    <t>Normalized sediment production (kg/m2/yr)</t>
  </si>
  <si>
    <t>Reference</t>
  </si>
  <si>
    <t>Georgia</t>
  </si>
  <si>
    <t>unvegetated</t>
  </si>
  <si>
    <t>Oregon</t>
  </si>
  <si>
    <t>Normalized sediment production (t/km2/yr)</t>
  </si>
  <si>
    <t>5.1-11</t>
  </si>
  <si>
    <t>5,100-11,000</t>
  </si>
  <si>
    <t>3.6-5.8</t>
  </si>
  <si>
    <t>5.2-15</t>
  </si>
  <si>
    <t>.01-25</t>
  </si>
  <si>
    <t>2-17</t>
  </si>
  <si>
    <t>3,600-5,800</t>
  </si>
  <si>
    <t>5,200-15,000</t>
  </si>
  <si>
    <t>10-25,000</t>
  </si>
  <si>
    <t>2,000-17,000</t>
  </si>
  <si>
    <t>Idaho</t>
  </si>
  <si>
    <t>Washington</t>
  </si>
  <si>
    <t>NSW, AUS</t>
  </si>
  <si>
    <t>New Zealand</t>
  </si>
  <si>
    <t>Megahan 2001</t>
  </si>
  <si>
    <t>Fahey and Coker 1989</t>
  </si>
  <si>
    <t>Riley 1988</t>
  </si>
  <si>
    <t>Megahan 1993</t>
  </si>
  <si>
    <t>Blong and Humphreys 1982</t>
  </si>
  <si>
    <t>Reid 1981</t>
  </si>
  <si>
    <t>Roads</t>
  </si>
  <si>
    <t>Mg/ha</t>
  </si>
  <si>
    <t>Mg/km2</t>
  </si>
  <si>
    <t>sediment yield (Y)=cA**f (Milliman 1992)</t>
  </si>
  <si>
    <t>UPPER A km2 x 10^6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</si>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</sst>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143289</xdr:rowOff>
    </xdr:from>
    <xdr:to>
      <xdr:col>3</xdr:col>
      <xdr:colOff>437138</xdr:colOff>
      <xdr:row>32</xdr:row>
      <xdr:rowOff>114208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72289"/>
          <a:ext cx="5274181" cy="2637919"/>
        </a:xfrm>
        <a:prstGeom prst="rect">
          <a:avLst/>
        </a:prstGeom>
      </xdr:spPr>
    </xdr:pic>
    <xdr:clientData/>
  </xdr:twoCellAnchor>
  <xdr:twoCellAnchor editAs="oneCell">
    <xdr:from>
      <xdr:col>11</xdr:col>
      <xdr:colOff>551376</xdr:colOff>
      <xdr:row>0</xdr:row>
      <xdr:rowOff>180975</xdr:rowOff>
    </xdr:from>
    <xdr:to>
      <xdr:col>17</xdr:col>
      <xdr:colOff>227968</xdr:colOff>
      <xdr:row>15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05051" y="180975"/>
          <a:ext cx="3334193" cy="2705100"/>
        </a:xfrm>
        <a:prstGeom prst="rect">
          <a:avLst/>
        </a:prstGeom>
      </xdr:spPr>
    </xdr:pic>
    <xdr:clientData/>
  </xdr:twoCellAnchor>
  <xdr:twoCellAnchor editAs="oneCell">
    <xdr:from>
      <xdr:col>3</xdr:col>
      <xdr:colOff>573571</xdr:colOff>
      <xdr:row>18</xdr:row>
      <xdr:rowOff>108916</xdr:rowOff>
    </xdr:from>
    <xdr:to>
      <xdr:col>7</xdr:col>
      <xdr:colOff>1070421</xdr:colOff>
      <xdr:row>44</xdr:row>
      <xdr:rowOff>32106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0614" y="3537916"/>
          <a:ext cx="4182611" cy="4876190"/>
        </a:xfrm>
        <a:prstGeom prst="rect">
          <a:avLst/>
        </a:prstGeom>
      </xdr:spPr>
    </xdr:pic>
    <xdr:clientData/>
  </xdr:twoCellAnchor>
  <xdr:twoCellAnchor editAs="oneCell">
    <xdr:from>
      <xdr:col>7</xdr:col>
      <xdr:colOff>1308652</xdr:colOff>
      <xdr:row>18</xdr:row>
      <xdr:rowOff>66261</xdr:rowOff>
    </xdr:from>
    <xdr:to>
      <xdr:col>14</xdr:col>
      <xdr:colOff>117934</xdr:colOff>
      <xdr:row>43</xdr:row>
      <xdr:rowOff>189475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31456" y="3495261"/>
          <a:ext cx="4077021" cy="4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E9" sqref="E9"/>
    </sheetView>
  </sheetViews>
  <sheetFormatPr defaultRowHeight="15" x14ac:dyDescent="0.25"/>
  <cols>
    <col min="2" max="2" width="27.42578125" customWidth="1"/>
    <col min="3" max="3" width="21.7109375" customWidth="1"/>
    <col min="4" max="5" width="18.42578125" customWidth="1"/>
    <col min="6" max="6" width="23.28515625" customWidth="1"/>
    <col min="7" max="7" width="11.28515625" customWidth="1"/>
    <col min="8" max="8" width="19.85546875" customWidth="1"/>
    <col min="9" max="9" width="21.42578125" customWidth="1"/>
    <col min="10" max="10" width="29.42578125" customWidth="1"/>
  </cols>
  <sheetData>
    <row r="2" spans="2:10" s="2" customFormat="1" ht="15.75" thickBot="1" x14ac:dyDescent="0.3">
      <c r="B2" s="3" t="s">
        <v>0</v>
      </c>
      <c r="C2" s="3" t="s">
        <v>1</v>
      </c>
      <c r="D2" s="3" t="s">
        <v>2</v>
      </c>
      <c r="E2" s="3" t="s">
        <v>69</v>
      </c>
      <c r="F2" s="3" t="s">
        <v>3</v>
      </c>
      <c r="G2" s="3" t="s">
        <v>4</v>
      </c>
      <c r="H2" s="3" t="s">
        <v>5</v>
      </c>
      <c r="I2" s="3" t="s">
        <v>60</v>
      </c>
      <c r="J2" s="3" t="s">
        <v>6</v>
      </c>
    </row>
    <row r="3" spans="2:10" ht="15.75" thickTop="1" x14ac:dyDescent="0.25">
      <c r="B3" t="s">
        <v>55</v>
      </c>
      <c r="C3" t="s">
        <v>56</v>
      </c>
      <c r="D3">
        <v>1.78</v>
      </c>
      <c r="E3" t="s">
        <v>70</v>
      </c>
      <c r="F3">
        <v>210</v>
      </c>
      <c r="I3" t="s">
        <v>61</v>
      </c>
      <c r="J3" t="s">
        <v>11</v>
      </c>
    </row>
    <row r="4" spans="2:10" x14ac:dyDescent="0.25">
      <c r="D4">
        <v>0.88</v>
      </c>
      <c r="E4" t="s">
        <v>70</v>
      </c>
      <c r="F4">
        <v>33</v>
      </c>
      <c r="I4" t="s">
        <v>62</v>
      </c>
      <c r="J4" t="s">
        <v>11</v>
      </c>
    </row>
    <row r="5" spans="2:10" x14ac:dyDescent="0.25">
      <c r="B5" t="s">
        <v>58</v>
      </c>
      <c r="C5" t="s">
        <v>57</v>
      </c>
      <c r="D5">
        <v>3.5</v>
      </c>
      <c r="E5" t="s">
        <v>74</v>
      </c>
      <c r="F5">
        <v>18</v>
      </c>
      <c r="G5" t="s">
        <v>31</v>
      </c>
      <c r="I5" t="s">
        <v>61</v>
      </c>
      <c r="J5" t="s">
        <v>11</v>
      </c>
    </row>
    <row r="6" spans="2:10" x14ac:dyDescent="0.25">
      <c r="B6" t="s">
        <v>59</v>
      </c>
      <c r="C6" t="s">
        <v>57</v>
      </c>
      <c r="D6">
        <v>2.2999999999999998</v>
      </c>
      <c r="E6" t="s">
        <v>74</v>
      </c>
      <c r="F6">
        <v>24</v>
      </c>
      <c r="I6" t="s">
        <v>61</v>
      </c>
      <c r="J6" t="s">
        <v>63</v>
      </c>
    </row>
    <row r="7" spans="2:10" x14ac:dyDescent="0.25">
      <c r="C7" t="s">
        <v>57</v>
      </c>
      <c r="D7">
        <v>6</v>
      </c>
      <c r="E7" t="s">
        <v>74</v>
      </c>
      <c r="F7">
        <v>36</v>
      </c>
      <c r="I7" t="s">
        <v>61</v>
      </c>
      <c r="J7" t="s">
        <v>63</v>
      </c>
    </row>
    <row r="8" spans="2:10" x14ac:dyDescent="0.25">
      <c r="B8" t="s">
        <v>64</v>
      </c>
      <c r="C8" t="s">
        <v>52</v>
      </c>
      <c r="D8">
        <v>13.5</v>
      </c>
      <c r="E8" t="s">
        <v>71</v>
      </c>
      <c r="F8">
        <v>459</v>
      </c>
      <c r="G8">
        <v>6200</v>
      </c>
      <c r="I8" t="s">
        <v>61</v>
      </c>
      <c r="J8" t="s">
        <v>11</v>
      </c>
    </row>
    <row r="9" spans="2:10" x14ac:dyDescent="0.25">
      <c r="B9" t="s">
        <v>51</v>
      </c>
      <c r="C9" t="s">
        <v>7</v>
      </c>
      <c r="D9">
        <v>48.4</v>
      </c>
      <c r="E9" t="s">
        <v>72</v>
      </c>
      <c r="F9" s="1">
        <f>1360/2.589</f>
        <v>525.29934337582074</v>
      </c>
      <c r="H9" t="s">
        <v>53</v>
      </c>
      <c r="I9" t="s">
        <v>61</v>
      </c>
      <c r="J9" t="s">
        <v>11</v>
      </c>
    </row>
    <row r="10" spans="2:10" x14ac:dyDescent="0.25">
      <c r="B10" t="s">
        <v>51</v>
      </c>
      <c r="C10" t="s">
        <v>52</v>
      </c>
      <c r="D10">
        <v>13.7</v>
      </c>
      <c r="E10" t="s">
        <v>71</v>
      </c>
      <c r="F10" s="1">
        <f>1020/2.589</f>
        <v>393.97450753186558</v>
      </c>
      <c r="H10" t="s">
        <v>54</v>
      </c>
      <c r="I10" t="s">
        <v>61</v>
      </c>
      <c r="J10" t="s">
        <v>11</v>
      </c>
    </row>
    <row r="11" spans="2:10" x14ac:dyDescent="0.25">
      <c r="B11" t="s">
        <v>50</v>
      </c>
      <c r="C11" t="s">
        <v>7</v>
      </c>
      <c r="D11">
        <v>54.4</v>
      </c>
      <c r="E11" t="s">
        <v>72</v>
      </c>
      <c r="F11" t="s">
        <v>8</v>
      </c>
      <c r="G11" t="s">
        <v>9</v>
      </c>
      <c r="H11" t="s">
        <v>10</v>
      </c>
      <c r="I11" t="s">
        <v>61</v>
      </c>
      <c r="J11" t="s">
        <v>11</v>
      </c>
    </row>
    <row r="12" spans="2:10" x14ac:dyDescent="0.25">
      <c r="B12" t="s">
        <v>12</v>
      </c>
      <c r="C12" t="s">
        <v>13</v>
      </c>
      <c r="D12">
        <v>10.4</v>
      </c>
      <c r="E12" t="s">
        <v>75</v>
      </c>
      <c r="F12" t="s">
        <v>14</v>
      </c>
      <c r="G12" t="s">
        <v>18</v>
      </c>
      <c r="H12" t="s">
        <v>15</v>
      </c>
      <c r="I12" t="s">
        <v>65</v>
      </c>
      <c r="J12" t="s">
        <v>11</v>
      </c>
    </row>
    <row r="13" spans="2:10" x14ac:dyDescent="0.25">
      <c r="F13" t="s">
        <v>16</v>
      </c>
      <c r="G13" t="s">
        <v>17</v>
      </c>
      <c r="H13" t="s">
        <v>19</v>
      </c>
      <c r="J13" t="s">
        <v>20</v>
      </c>
    </row>
    <row r="14" spans="2:10" x14ac:dyDescent="0.25">
      <c r="B14" t="s">
        <v>66</v>
      </c>
      <c r="C14" t="s">
        <v>67</v>
      </c>
      <c r="D14">
        <v>3.3000000000000002E-2</v>
      </c>
      <c r="E14" t="s">
        <v>73</v>
      </c>
      <c r="F14" t="s">
        <v>68</v>
      </c>
      <c r="I14" t="s">
        <v>62</v>
      </c>
    </row>
    <row r="15" spans="2:10" x14ac:dyDescent="0.25">
      <c r="B15" t="s">
        <v>76</v>
      </c>
      <c r="C15" t="s">
        <v>77</v>
      </c>
      <c r="D15" s="4">
        <v>73000</v>
      </c>
      <c r="E15" t="s">
        <v>78</v>
      </c>
    </row>
    <row r="16" spans="2:10" x14ac:dyDescent="0.25">
      <c r="B16" t="s">
        <v>79</v>
      </c>
      <c r="C16" t="s">
        <v>81</v>
      </c>
      <c r="D16" t="s">
        <v>80</v>
      </c>
      <c r="F16">
        <v>225</v>
      </c>
      <c r="I16" t="s">
        <v>62</v>
      </c>
      <c r="J16" t="s">
        <v>11</v>
      </c>
    </row>
    <row r="17" spans="2:10" x14ac:dyDescent="0.25">
      <c r="C17" t="s">
        <v>82</v>
      </c>
      <c r="D17" t="s">
        <v>80</v>
      </c>
      <c r="F17">
        <v>750</v>
      </c>
      <c r="I17" t="s">
        <v>61</v>
      </c>
      <c r="J17" t="s">
        <v>11</v>
      </c>
    </row>
    <row r="19" spans="2:10" x14ac:dyDescent="0.25">
      <c r="B19" t="s">
        <v>119</v>
      </c>
      <c r="C19" t="s">
        <v>120</v>
      </c>
      <c r="G19" s="4">
        <v>40000</v>
      </c>
      <c r="I19" t="s">
        <v>62</v>
      </c>
    </row>
    <row r="20" spans="2:10" x14ac:dyDescent="0.25">
      <c r="B20" t="s">
        <v>123</v>
      </c>
      <c r="C20" t="s">
        <v>121</v>
      </c>
      <c r="G20" s="4">
        <v>300000</v>
      </c>
    </row>
    <row r="21" spans="2:10" x14ac:dyDescent="0.25">
      <c r="C21" t="s">
        <v>122</v>
      </c>
      <c r="G21" s="4">
        <v>6900000</v>
      </c>
    </row>
    <row r="23" spans="2:10" x14ac:dyDescent="0.25">
      <c r="B23" t="s">
        <v>83</v>
      </c>
      <c r="C23" t="s">
        <v>85</v>
      </c>
      <c r="D23" s="4">
        <v>76000</v>
      </c>
      <c r="G23" t="s">
        <v>87</v>
      </c>
      <c r="I23" t="s">
        <v>84</v>
      </c>
      <c r="J23" t="s">
        <v>11</v>
      </c>
    </row>
    <row r="24" spans="2:10" x14ac:dyDescent="0.25">
      <c r="B24" t="s">
        <v>83</v>
      </c>
      <c r="C24" t="s">
        <v>86</v>
      </c>
      <c r="D24" s="4">
        <v>35000</v>
      </c>
      <c r="G24" t="s">
        <v>88</v>
      </c>
    </row>
    <row r="25" spans="2:10" x14ac:dyDescent="0.25">
      <c r="D25" s="4"/>
    </row>
    <row r="27" spans="2:10" x14ac:dyDescent="0.25">
      <c r="B27" t="s">
        <v>22</v>
      </c>
      <c r="C27" t="s">
        <v>13</v>
      </c>
      <c r="D27">
        <v>42.9</v>
      </c>
      <c r="F27">
        <v>61.2</v>
      </c>
      <c r="G27">
        <v>2630</v>
      </c>
      <c r="H27">
        <v>0.08</v>
      </c>
      <c r="J27" t="s">
        <v>21</v>
      </c>
    </row>
    <row r="28" spans="2:10" x14ac:dyDescent="0.25">
      <c r="B28" t="s">
        <v>23</v>
      </c>
      <c r="C28" t="s">
        <v>13</v>
      </c>
      <c r="D28" t="s">
        <v>29</v>
      </c>
      <c r="F28" t="s">
        <v>31</v>
      </c>
      <c r="G28" t="s">
        <v>31</v>
      </c>
      <c r="H28" t="s">
        <v>40</v>
      </c>
      <c r="J28" t="s">
        <v>44</v>
      </c>
    </row>
    <row r="29" spans="2:10" x14ac:dyDescent="0.25">
      <c r="B29" t="s">
        <v>24</v>
      </c>
      <c r="C29" t="s">
        <v>7</v>
      </c>
      <c r="D29" t="s">
        <v>30</v>
      </c>
      <c r="F29" t="s">
        <v>32</v>
      </c>
      <c r="G29" t="s">
        <v>31</v>
      </c>
      <c r="H29" t="s">
        <v>41</v>
      </c>
      <c r="J29" t="s">
        <v>45</v>
      </c>
    </row>
    <row r="30" spans="2:10" x14ac:dyDescent="0.25">
      <c r="B30" t="s">
        <v>25</v>
      </c>
      <c r="C30" t="s">
        <v>13</v>
      </c>
      <c r="D30" t="s">
        <v>30</v>
      </c>
      <c r="F30" t="s">
        <v>33</v>
      </c>
      <c r="G30" t="s">
        <v>31</v>
      </c>
      <c r="H30" t="s">
        <v>42</v>
      </c>
      <c r="J30" t="s">
        <v>46</v>
      </c>
    </row>
    <row r="31" spans="2:10" x14ac:dyDescent="0.25">
      <c r="B31" t="s">
        <v>26</v>
      </c>
      <c r="C31" t="s">
        <v>13</v>
      </c>
      <c r="D31">
        <v>7</v>
      </c>
      <c r="F31" t="s">
        <v>34</v>
      </c>
      <c r="G31" t="s">
        <v>37</v>
      </c>
      <c r="H31" t="s">
        <v>43</v>
      </c>
      <c r="J31" t="s">
        <v>47</v>
      </c>
    </row>
    <row r="32" spans="2:10" x14ac:dyDescent="0.25">
      <c r="B32" t="s">
        <v>27</v>
      </c>
      <c r="C32" t="s">
        <v>13</v>
      </c>
      <c r="D32">
        <v>82</v>
      </c>
      <c r="F32" t="s">
        <v>35</v>
      </c>
      <c r="G32" t="s">
        <v>38</v>
      </c>
      <c r="H32">
        <v>0.13</v>
      </c>
      <c r="J32" t="s">
        <v>48</v>
      </c>
    </row>
    <row r="33" spans="2:10" x14ac:dyDescent="0.25">
      <c r="B33" t="s">
        <v>28</v>
      </c>
      <c r="C33" t="s">
        <v>13</v>
      </c>
      <c r="D33">
        <v>38.799999999999997</v>
      </c>
      <c r="F33" t="s">
        <v>36</v>
      </c>
      <c r="G33" t="s">
        <v>39</v>
      </c>
      <c r="H33">
        <v>0.76</v>
      </c>
      <c r="J33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tabSelected="1" topLeftCell="D1" zoomScale="115" zoomScaleNormal="115" workbookViewId="0">
      <selection activeCell="H5" sqref="H5:H9"/>
    </sheetView>
  </sheetViews>
  <sheetFormatPr defaultRowHeight="15" x14ac:dyDescent="0.25"/>
  <cols>
    <col min="1" max="1" width="14.42578125" customWidth="1"/>
    <col min="2" max="2" width="19.85546875" customWidth="1"/>
    <col min="3" max="3" width="38.28515625" customWidth="1"/>
    <col min="6" max="6" width="13.140625" customWidth="1"/>
    <col min="7" max="7" width="23.7109375" customWidth="1"/>
    <col min="8" max="8" width="21" customWidth="1"/>
    <col min="10" max="10" width="12" customWidth="1"/>
  </cols>
  <sheetData>
    <row r="2" spans="1:10" x14ac:dyDescent="0.25">
      <c r="A2" t="s">
        <v>111</v>
      </c>
    </row>
    <row r="3" spans="1:10" x14ac:dyDescent="0.25">
      <c r="A3" t="s">
        <v>109</v>
      </c>
    </row>
    <row r="4" spans="1:10" x14ac:dyDescent="0.25">
      <c r="A4" t="s">
        <v>92</v>
      </c>
      <c r="B4" t="s">
        <v>93</v>
      </c>
      <c r="C4" t="s">
        <v>103</v>
      </c>
      <c r="D4" t="s">
        <v>101</v>
      </c>
      <c r="E4" t="s">
        <v>102</v>
      </c>
      <c r="F4" t="s">
        <v>106</v>
      </c>
      <c r="G4" t="s">
        <v>162</v>
      </c>
      <c r="H4" t="s">
        <v>107</v>
      </c>
      <c r="I4" t="s">
        <v>104</v>
      </c>
      <c r="J4" t="s">
        <v>105</v>
      </c>
    </row>
    <row r="5" spans="1:10" x14ac:dyDescent="0.25">
      <c r="A5" t="s">
        <v>89</v>
      </c>
      <c r="B5" t="s">
        <v>96</v>
      </c>
      <c r="C5" t="s">
        <v>90</v>
      </c>
      <c r="D5">
        <v>280</v>
      </c>
      <c r="E5">
        <v>0.46</v>
      </c>
      <c r="F5">
        <f>0.9</f>
        <v>0.9</v>
      </c>
      <c r="G5">
        <f>F5/10^6</f>
        <v>9.0000000000000007E-7</v>
      </c>
      <c r="H5" s="5">
        <f>D5*(G5^E5)</f>
        <v>0.46356387622103573</v>
      </c>
      <c r="I5">
        <v>1.78</v>
      </c>
      <c r="J5" s="4">
        <f>D5*(I5^E5)</f>
        <v>365.04905826237916</v>
      </c>
    </row>
    <row r="6" spans="1:10" x14ac:dyDescent="0.25">
      <c r="B6" t="s">
        <v>95</v>
      </c>
      <c r="C6" t="s">
        <v>108</v>
      </c>
      <c r="D6">
        <v>65</v>
      </c>
      <c r="E6">
        <v>0.56000000000000005</v>
      </c>
      <c r="F6">
        <f t="shared" ref="F6:F9" si="0">0.9</f>
        <v>0.9</v>
      </c>
      <c r="G6">
        <f t="shared" ref="G6:G9" si="1">F6/10^6</f>
        <v>9.0000000000000007E-7</v>
      </c>
      <c r="H6" s="5">
        <f t="shared" ref="H6:H9" si="2">D6*(G6^E6)</f>
        <v>2.6747867422734186E-2</v>
      </c>
      <c r="I6">
        <v>1.78</v>
      </c>
      <c r="J6" s="4">
        <f>D6*(I6^E6)</f>
        <v>89.773582804517957</v>
      </c>
    </row>
    <row r="7" spans="1:10" x14ac:dyDescent="0.25">
      <c r="B7" t="s">
        <v>94</v>
      </c>
      <c r="C7" t="s">
        <v>91</v>
      </c>
      <c r="D7">
        <v>12</v>
      </c>
      <c r="E7">
        <v>0.42</v>
      </c>
      <c r="F7">
        <f t="shared" si="0"/>
        <v>0.9</v>
      </c>
      <c r="G7">
        <f t="shared" si="1"/>
        <v>9.0000000000000007E-7</v>
      </c>
      <c r="H7" s="5">
        <f t="shared" si="2"/>
        <v>3.4670739108205353E-2</v>
      </c>
      <c r="I7">
        <v>1.78</v>
      </c>
      <c r="J7" s="4">
        <f>D7*(I7^E7)</f>
        <v>15.288245463923166</v>
      </c>
    </row>
    <row r="8" spans="1:10" x14ac:dyDescent="0.25">
      <c r="B8" t="s">
        <v>97</v>
      </c>
      <c r="C8" t="s">
        <v>99</v>
      </c>
      <c r="D8">
        <v>8</v>
      </c>
      <c r="E8">
        <v>0.66</v>
      </c>
      <c r="F8">
        <f t="shared" si="0"/>
        <v>0.9</v>
      </c>
      <c r="G8">
        <f t="shared" si="1"/>
        <v>9.0000000000000007E-7</v>
      </c>
      <c r="H8" s="5">
        <f t="shared" si="2"/>
        <v>8.1825759149052049E-4</v>
      </c>
      <c r="I8">
        <v>1.78</v>
      </c>
      <c r="J8" s="4">
        <f>D8*(I8^E8)</f>
        <v>11.704886007638859</v>
      </c>
    </row>
    <row r="9" spans="1:10" x14ac:dyDescent="0.25">
      <c r="B9" t="s">
        <v>98</v>
      </c>
      <c r="C9" t="s">
        <v>100</v>
      </c>
      <c r="D9">
        <v>1</v>
      </c>
      <c r="E9">
        <v>0.64</v>
      </c>
      <c r="F9">
        <f t="shared" si="0"/>
        <v>0.9</v>
      </c>
      <c r="G9">
        <f t="shared" si="1"/>
        <v>9.0000000000000007E-7</v>
      </c>
      <c r="H9" s="5">
        <f t="shared" si="2"/>
        <v>1.3511862155962171E-4</v>
      </c>
      <c r="I9">
        <v>1.78</v>
      </c>
      <c r="J9" s="4">
        <f>D9*(I9^E9)</f>
        <v>1.4463346856649641</v>
      </c>
    </row>
    <row r="10" spans="1:10" x14ac:dyDescent="0.25">
      <c r="A10" t="s">
        <v>110</v>
      </c>
    </row>
    <row r="11" spans="1:10" x14ac:dyDescent="0.25">
      <c r="A11" t="s">
        <v>92</v>
      </c>
      <c r="B11" t="s">
        <v>93</v>
      </c>
      <c r="C11" t="s">
        <v>161</v>
      </c>
      <c r="D11" t="s">
        <v>101</v>
      </c>
      <c r="E11" t="s">
        <v>163</v>
      </c>
      <c r="F11" t="s">
        <v>106</v>
      </c>
      <c r="G11" t="s">
        <v>162</v>
      </c>
      <c r="H11" t="s">
        <v>117</v>
      </c>
      <c r="I11" t="s">
        <v>104</v>
      </c>
      <c r="J11" t="s">
        <v>118</v>
      </c>
    </row>
    <row r="12" spans="1:10" x14ac:dyDescent="0.25">
      <c r="A12" t="s">
        <v>89</v>
      </c>
      <c r="B12" t="s">
        <v>96</v>
      </c>
      <c r="C12" t="s">
        <v>112</v>
      </c>
      <c r="D12">
        <v>280</v>
      </c>
      <c r="E12">
        <v>-0.54</v>
      </c>
      <c r="F12">
        <v>0.9</v>
      </c>
      <c r="G12">
        <f>F12/10^6</f>
        <v>9.0000000000000007E-7</v>
      </c>
      <c r="H12" s="4">
        <f>D12*(G12^E12)</f>
        <v>515070.97357892909</v>
      </c>
      <c r="I12">
        <v>1.78</v>
      </c>
      <c r="J12" s="4">
        <f>D12*(I12^E12)</f>
        <v>205.0837405968422</v>
      </c>
    </row>
    <row r="13" spans="1:10" x14ac:dyDescent="0.25">
      <c r="A13" t="s">
        <v>125</v>
      </c>
      <c r="B13" t="s">
        <v>95</v>
      </c>
      <c r="C13" t="s">
        <v>113</v>
      </c>
      <c r="D13">
        <v>65</v>
      </c>
      <c r="E13">
        <v>-0.46</v>
      </c>
      <c r="F13">
        <v>0.9</v>
      </c>
      <c r="G13">
        <f t="shared" ref="G13:G16" si="3">F13/10^6</f>
        <v>9.0000000000000007E-7</v>
      </c>
      <c r="H13" s="4">
        <f t="shared" ref="H13:H16" si="4">D13*(G13^E13)</f>
        <v>39261.040244045907</v>
      </c>
      <c r="I13">
        <v>1.78</v>
      </c>
      <c r="J13" s="4">
        <f>D13*(I13^E13)</f>
        <v>49.856312701178759</v>
      </c>
    </row>
    <row r="14" spans="1:10" x14ac:dyDescent="0.25">
      <c r="A14" s="6" t="s">
        <v>124</v>
      </c>
      <c r="B14" s="6" t="s">
        <v>94</v>
      </c>
      <c r="C14" s="6" t="s">
        <v>114</v>
      </c>
      <c r="D14" s="6">
        <v>12</v>
      </c>
      <c r="E14" s="6">
        <v>-0.59</v>
      </c>
      <c r="F14" s="6">
        <v>0.9</v>
      </c>
      <c r="G14">
        <f t="shared" si="3"/>
        <v>9.0000000000000007E-7</v>
      </c>
      <c r="H14" s="4">
        <f t="shared" si="4"/>
        <v>44276.997758483747</v>
      </c>
      <c r="I14" s="6">
        <v>1.78</v>
      </c>
      <c r="J14" s="7">
        <f>D14*(I14^E14)</f>
        <v>8.5395196986982409</v>
      </c>
    </row>
    <row r="15" spans="1:10" x14ac:dyDescent="0.25">
      <c r="A15" t="s">
        <v>126</v>
      </c>
      <c r="B15" t="s">
        <v>97</v>
      </c>
      <c r="C15" t="s">
        <v>115</v>
      </c>
      <c r="D15">
        <v>8</v>
      </c>
      <c r="E15">
        <v>-0.34</v>
      </c>
      <c r="F15">
        <v>0.9</v>
      </c>
      <c r="G15">
        <f t="shared" si="3"/>
        <v>9.0000000000000007E-7</v>
      </c>
      <c r="H15" s="4">
        <f t="shared" si="4"/>
        <v>909.17510165613464</v>
      </c>
      <c r="I15">
        <v>1.78</v>
      </c>
      <c r="J15" s="4">
        <f>D15*(I15^E15)</f>
        <v>6.5757786559768858</v>
      </c>
    </row>
    <row r="16" spans="1:10" x14ac:dyDescent="0.25">
      <c r="A16" t="s">
        <v>127</v>
      </c>
      <c r="B16" t="s">
        <v>98</v>
      </c>
      <c r="C16" t="s">
        <v>116</v>
      </c>
      <c r="D16">
        <v>5</v>
      </c>
      <c r="E16">
        <v>-0.2</v>
      </c>
      <c r="F16">
        <v>0.9</v>
      </c>
      <c r="G16">
        <f t="shared" si="3"/>
        <v>9.0000000000000007E-7</v>
      </c>
      <c r="H16" s="4">
        <f t="shared" si="4"/>
        <v>80.932229138367319</v>
      </c>
      <c r="I16">
        <v>1.78</v>
      </c>
      <c r="J16" s="4">
        <f>D16*(I16^E16)</f>
        <v>4.455392853208485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G14" sqref="G14"/>
    </sheetView>
  </sheetViews>
  <sheetFormatPr defaultRowHeight="15" x14ac:dyDescent="0.25"/>
  <cols>
    <col min="2" max="3" width="18.42578125" customWidth="1"/>
    <col min="4" max="4" width="10" customWidth="1"/>
    <col min="5" max="6" width="22.42578125" customWidth="1"/>
    <col min="7" max="7" width="24.5703125" customWidth="1"/>
  </cols>
  <sheetData>
    <row r="2" spans="2:7" x14ac:dyDescent="0.25">
      <c r="B2" t="s">
        <v>128</v>
      </c>
    </row>
    <row r="4" spans="2:7" ht="40.5" customHeight="1" x14ac:dyDescent="0.25">
      <c r="B4" s="10" t="s">
        <v>129</v>
      </c>
      <c r="C4" s="10" t="s">
        <v>130</v>
      </c>
      <c r="D4" s="10" t="s">
        <v>131</v>
      </c>
      <c r="E4" s="10" t="s">
        <v>132</v>
      </c>
      <c r="F4" s="10" t="s">
        <v>137</v>
      </c>
      <c r="G4" s="2" t="s">
        <v>133</v>
      </c>
    </row>
    <row r="6" spans="2:7" x14ac:dyDescent="0.25">
      <c r="B6" t="s">
        <v>134</v>
      </c>
      <c r="C6" t="s">
        <v>135</v>
      </c>
      <c r="E6" s="8" t="s">
        <v>138</v>
      </c>
      <c r="F6" s="8" t="s">
        <v>139</v>
      </c>
    </row>
    <row r="7" spans="2:7" x14ac:dyDescent="0.25">
      <c r="B7" t="s">
        <v>136</v>
      </c>
      <c r="E7">
        <v>15</v>
      </c>
      <c r="F7" s="4">
        <v>15000</v>
      </c>
    </row>
    <row r="8" spans="2:7" x14ac:dyDescent="0.25">
      <c r="E8">
        <v>37</v>
      </c>
      <c r="F8" s="4">
        <f>E8*1000</f>
        <v>37000</v>
      </c>
    </row>
    <row r="9" spans="2:7" x14ac:dyDescent="0.25">
      <c r="B9" t="s">
        <v>136</v>
      </c>
      <c r="E9">
        <v>7.5</v>
      </c>
      <c r="F9" s="4">
        <f t="shared" ref="F9:F15" si="0">E9*1000</f>
        <v>7500</v>
      </c>
    </row>
    <row r="10" spans="2:7" x14ac:dyDescent="0.25">
      <c r="E10">
        <v>10</v>
      </c>
      <c r="F10" s="4">
        <f t="shared" si="0"/>
        <v>10000</v>
      </c>
    </row>
    <row r="11" spans="2:7" x14ac:dyDescent="0.25">
      <c r="B11" t="s">
        <v>148</v>
      </c>
      <c r="E11">
        <v>15</v>
      </c>
      <c r="F11" s="4">
        <f t="shared" si="0"/>
        <v>15000</v>
      </c>
    </row>
    <row r="12" spans="2:7" x14ac:dyDescent="0.25">
      <c r="E12">
        <v>16</v>
      </c>
      <c r="F12" s="4">
        <f t="shared" si="0"/>
        <v>16000</v>
      </c>
    </row>
    <row r="13" spans="2:7" x14ac:dyDescent="0.25">
      <c r="B13" t="s">
        <v>149</v>
      </c>
      <c r="E13">
        <v>25</v>
      </c>
      <c r="F13" s="4">
        <f t="shared" si="0"/>
        <v>25000</v>
      </c>
      <c r="G13" t="s">
        <v>157</v>
      </c>
    </row>
    <row r="14" spans="2:7" x14ac:dyDescent="0.25">
      <c r="B14" t="s">
        <v>77</v>
      </c>
      <c r="E14">
        <v>105</v>
      </c>
      <c r="F14" s="4">
        <f t="shared" si="0"/>
        <v>105000</v>
      </c>
      <c r="G14" t="s">
        <v>156</v>
      </c>
    </row>
    <row r="15" spans="2:7" x14ac:dyDescent="0.25">
      <c r="B15" t="s">
        <v>148</v>
      </c>
      <c r="E15">
        <v>16</v>
      </c>
      <c r="F15" s="4">
        <f t="shared" si="0"/>
        <v>16000</v>
      </c>
      <c r="G15" t="s">
        <v>155</v>
      </c>
    </row>
    <row r="16" spans="2:7" x14ac:dyDescent="0.25">
      <c r="B16" t="s">
        <v>150</v>
      </c>
      <c r="E16" s="8" t="s">
        <v>140</v>
      </c>
      <c r="F16" s="8" t="s">
        <v>144</v>
      </c>
      <c r="G16" t="s">
        <v>154</v>
      </c>
    </row>
    <row r="17" spans="2:7" x14ac:dyDescent="0.25">
      <c r="B17" t="s">
        <v>151</v>
      </c>
      <c r="E17" s="8" t="s">
        <v>141</v>
      </c>
      <c r="F17" s="8" t="s">
        <v>145</v>
      </c>
      <c r="G17" t="s">
        <v>153</v>
      </c>
    </row>
    <row r="18" spans="2:7" x14ac:dyDescent="0.25">
      <c r="B18" t="s">
        <v>148</v>
      </c>
      <c r="E18" s="8" t="s">
        <v>142</v>
      </c>
      <c r="F18" s="8" t="s">
        <v>146</v>
      </c>
      <c r="G18" t="s">
        <v>152</v>
      </c>
    </row>
    <row r="19" spans="2:7" x14ac:dyDescent="0.25">
      <c r="B19" t="s">
        <v>57</v>
      </c>
      <c r="E19" s="9" t="s">
        <v>143</v>
      </c>
      <c r="F19" s="8" t="s">
        <v>147</v>
      </c>
      <c r="G19" t="s">
        <v>128</v>
      </c>
    </row>
    <row r="22" spans="2:7" x14ac:dyDescent="0.25">
      <c r="B22" t="s">
        <v>158</v>
      </c>
    </row>
    <row r="23" spans="2:7" x14ac:dyDescent="0.25">
      <c r="B23" t="s">
        <v>159</v>
      </c>
      <c r="C23" t="s">
        <v>160</v>
      </c>
    </row>
    <row r="24" spans="2:7" x14ac:dyDescent="0.25">
      <c r="B24">
        <v>5.7</v>
      </c>
      <c r="C24">
        <f>B24/0.01</f>
        <v>570</v>
      </c>
    </row>
    <row r="25" spans="2:7" x14ac:dyDescent="0.25">
      <c r="B25">
        <v>580</v>
      </c>
      <c r="C25">
        <f>B25/0.01</f>
        <v>58000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SSY watersheds</vt:lpstr>
      <vt:lpstr>Milliman models</vt:lpstr>
      <vt:lpstr>cutslopes and roads Ramos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2015-04-03T18:05:29Z</dcterms:created>
  <dcterms:modified xsi:type="dcterms:W3CDTF">2015-07-25T03:10:04Z</dcterms:modified>
</cp:coreProperties>
</file>