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GitHub\Fagaalu-Sedimentation\Data\"/>
    </mc:Choice>
  </mc:AlternateContent>
  <bookViews>
    <workbookView xWindow="600" yWindow="690" windowWidth="24435" windowHeight="11250" activeTab="2"/>
  </bookViews>
  <sheets>
    <sheet name="Sheet1" sheetId="1" r:id="rId1"/>
    <sheet name="Sheet2" sheetId="2" r:id="rId2"/>
    <sheet name="Benthic_sediment_characterizati" sheetId="3" r:id="rId3"/>
    <sheet name="LOI" sheetId="4" r:id="rId4"/>
  </sheets>
  <calcPr calcId="152511"/>
</workbook>
</file>

<file path=xl/calcChain.xml><?xml version="1.0" encoding="utf-8"?>
<calcChain xmlns="http://schemas.openxmlformats.org/spreadsheetml/2006/main">
  <c r="N28" i="4" l="1"/>
  <c r="N26" i="4"/>
  <c r="N32" i="4"/>
  <c r="N30" i="4"/>
  <c r="N24" i="4"/>
  <c r="N22" i="4"/>
  <c r="N20" i="4"/>
  <c r="N18" i="4"/>
  <c r="N16" i="4"/>
  <c r="N14" i="4"/>
  <c r="N12" i="4"/>
  <c r="N10" i="4"/>
  <c r="N8" i="4"/>
  <c r="N6" i="4"/>
  <c r="N4" i="4"/>
  <c r="N2" i="4"/>
  <c r="E33" i="4"/>
  <c r="E31" i="4"/>
  <c r="E29" i="4"/>
  <c r="E27" i="4"/>
  <c r="K24" i="4" l="1"/>
  <c r="L24" i="4" s="1"/>
  <c r="J24" i="4"/>
  <c r="I24" i="4"/>
  <c r="K22" i="4"/>
  <c r="L22" i="4" s="1"/>
  <c r="J22" i="4"/>
  <c r="I22" i="4"/>
  <c r="K20" i="4"/>
  <c r="L20" i="4" s="1"/>
  <c r="J20" i="4"/>
  <c r="I20" i="4"/>
  <c r="K18" i="4"/>
  <c r="L18" i="4" s="1"/>
  <c r="J18" i="4"/>
  <c r="I18" i="4"/>
  <c r="K16" i="4"/>
  <c r="L16" i="4" s="1"/>
  <c r="J16" i="4"/>
  <c r="I16" i="4"/>
  <c r="K14" i="4"/>
  <c r="L14" i="4" s="1"/>
  <c r="J14" i="4"/>
  <c r="I14" i="4"/>
  <c r="K12" i="4"/>
  <c r="L12" i="4" s="1"/>
  <c r="J12" i="4"/>
  <c r="I12" i="4"/>
  <c r="K10" i="4"/>
  <c r="L10" i="4" s="1"/>
  <c r="J10" i="4"/>
  <c r="I10" i="4"/>
  <c r="K8" i="4"/>
  <c r="L8" i="4" s="1"/>
  <c r="J8" i="4"/>
  <c r="I8" i="4"/>
  <c r="K6" i="4"/>
  <c r="L6" i="4" s="1"/>
  <c r="J6" i="4"/>
  <c r="I6" i="4"/>
  <c r="I4" i="4"/>
  <c r="K4" i="4"/>
  <c r="L4" i="4" s="1"/>
  <c r="J4" i="4"/>
  <c r="L2" i="4"/>
  <c r="K2" i="4"/>
  <c r="J2" i="4"/>
  <c r="I2" i="4"/>
  <c r="H24" i="4"/>
  <c r="G24" i="4"/>
  <c r="H22" i="4"/>
  <c r="G22" i="4"/>
  <c r="H20" i="4"/>
  <c r="G20" i="4"/>
  <c r="H18" i="4"/>
  <c r="G18" i="4"/>
  <c r="H16" i="4"/>
  <c r="G16" i="4"/>
  <c r="H14" i="4"/>
  <c r="G14" i="4"/>
  <c r="H12" i="4"/>
  <c r="G12" i="4"/>
  <c r="H10" i="4"/>
  <c r="G10" i="4"/>
  <c r="H8" i="4"/>
  <c r="G8" i="4"/>
  <c r="G4" i="4"/>
  <c r="H6" i="4"/>
  <c r="G6" i="4"/>
  <c r="H4" i="4"/>
  <c r="H2" i="4"/>
  <c r="G2" i="4"/>
</calcChain>
</file>

<file path=xl/sharedStrings.xml><?xml version="1.0" encoding="utf-8"?>
<sst xmlns="http://schemas.openxmlformats.org/spreadsheetml/2006/main" count="353" uniqueCount="91">
  <si>
    <t>Sites</t>
  </si>
  <si>
    <t>Strata</t>
  </si>
  <si>
    <t>Primary/Alternate</t>
  </si>
  <si>
    <t>WS01</t>
  </si>
  <si>
    <t>WS02</t>
  </si>
  <si>
    <t>WS03</t>
  </si>
  <si>
    <t>watershed</t>
  </si>
  <si>
    <t>Random/Targeted</t>
  </si>
  <si>
    <t>Targeted</t>
  </si>
  <si>
    <t>NA</t>
  </si>
  <si>
    <t>CH07</t>
  </si>
  <si>
    <t>CH08</t>
  </si>
  <si>
    <t>CH09</t>
  </si>
  <si>
    <t>IB04</t>
  </si>
  <si>
    <t>IB05</t>
  </si>
  <si>
    <t>IB06</t>
  </si>
  <si>
    <t>SB10</t>
  </si>
  <si>
    <t>SB11</t>
  </si>
  <si>
    <t>SB12</t>
  </si>
  <si>
    <t>NB13</t>
  </si>
  <si>
    <t>NB14</t>
  </si>
  <si>
    <t>NB15</t>
  </si>
  <si>
    <t>inner</t>
  </si>
  <si>
    <t xml:space="preserve">random </t>
  </si>
  <si>
    <t xml:space="preserve">Primary  </t>
  </si>
  <si>
    <t>channel</t>
  </si>
  <si>
    <t>south</t>
  </si>
  <si>
    <t>north</t>
  </si>
  <si>
    <t>IB16</t>
  </si>
  <si>
    <t>IB17</t>
  </si>
  <si>
    <t>IB18</t>
  </si>
  <si>
    <t>CH19</t>
  </si>
  <si>
    <t>CH20</t>
  </si>
  <si>
    <t>CH21</t>
  </si>
  <si>
    <t>SB22</t>
  </si>
  <si>
    <t>SB23</t>
  </si>
  <si>
    <t>SB24</t>
  </si>
  <si>
    <t>NB25</t>
  </si>
  <si>
    <t>NB26</t>
  </si>
  <si>
    <t>NB27</t>
  </si>
  <si>
    <t>NB28</t>
  </si>
  <si>
    <t>NB29</t>
  </si>
  <si>
    <t>NB30</t>
  </si>
  <si>
    <t>alternate</t>
  </si>
  <si>
    <t>Long</t>
  </si>
  <si>
    <t>Lat</t>
  </si>
  <si>
    <t>CH07 coarse</t>
  </si>
  <si>
    <t>CH07 fine</t>
  </si>
  <si>
    <t>CH08 coarse</t>
  </si>
  <si>
    <t>CH08 fine</t>
  </si>
  <si>
    <t>CH09 coarse</t>
  </si>
  <si>
    <t>CH09 fine</t>
  </si>
  <si>
    <t>IB04 coarse</t>
  </si>
  <si>
    <t>IB04 fine</t>
  </si>
  <si>
    <t>IB05 coarse</t>
  </si>
  <si>
    <t>IB05 fine</t>
  </si>
  <si>
    <t>IB06 coarse</t>
  </si>
  <si>
    <t>IB06 fine</t>
  </si>
  <si>
    <t>NB13 coarse</t>
  </si>
  <si>
    <t>NB13 fine</t>
  </si>
  <si>
    <t>NB14 coarse</t>
  </si>
  <si>
    <t>NB14 fine</t>
  </si>
  <si>
    <t>NB15 coarse</t>
  </si>
  <si>
    <t>NB15 fine</t>
  </si>
  <si>
    <t>SB10 coarse</t>
  </si>
  <si>
    <t>SB10 fine</t>
  </si>
  <si>
    <t>SB11 coarse</t>
  </si>
  <si>
    <t>SB11 fine</t>
  </si>
  <si>
    <t>SB12 coarse</t>
  </si>
  <si>
    <t>SB12 fine</t>
  </si>
  <si>
    <t>Sample Name/#</t>
  </si>
  <si>
    <t>Total % Organics</t>
  </si>
  <si>
    <t>Total % Carbonates</t>
  </si>
  <si>
    <t>Total % Terrigenous</t>
  </si>
  <si>
    <t>Mass Sample (g)</t>
  </si>
  <si>
    <t>coarse%</t>
  </si>
  <si>
    <t>fine%</t>
  </si>
  <si>
    <t>Total %org</t>
  </si>
  <si>
    <t>Total %Carbonate</t>
  </si>
  <si>
    <t>Total %Terrigenous</t>
  </si>
  <si>
    <t>Max</t>
  </si>
  <si>
    <t>Min</t>
  </si>
  <si>
    <t>Median</t>
  </si>
  <si>
    <t>Average</t>
  </si>
  <si>
    <t>% fine terr</t>
  </si>
  <si>
    <t>Trap</t>
  </si>
  <si>
    <t>1A</t>
  </si>
  <si>
    <t>1B</t>
  </si>
  <si>
    <t>1C, 2C</t>
  </si>
  <si>
    <t>2A</t>
  </si>
  <si>
    <t>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</si>
</sst>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0"/>
    <numFmt numFmtId="165" formatCode="0.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ill="1"/>
    <xf numFmtId="165" fontId="0" fillId="2" borderId="0" xfId="0" applyNumberFormat="1" applyFill="1"/>
    <xf numFmtId="0" fontId="2" fillId="0" borderId="1" xfId="0" applyFont="1" applyFill="1" applyBorder="1" applyAlignment="1">
      <alignment horizontal="center" vertical="center" wrapText="1"/>
    </xf>
    <xf numFmtId="165" fontId="2" fillId="0" borderId="1" xfId="0" applyNumberFormat="1" applyFont="1" applyFill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1" fontId="2" fillId="0" borderId="0" xfId="0" applyNumberFormat="1" applyFont="1" applyFill="1" applyBorder="1" applyAlignment="1">
      <alignment horizontal="center"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sqref="A1:F65536"/>
    </sheetView>
  </sheetViews>
  <sheetFormatPr defaultRowHeight="15" x14ac:dyDescent="0.25"/>
  <cols>
    <col min="2" max="2" width="10" customWidth="1"/>
    <col min="3" max="3" width="16.5703125" customWidth="1"/>
    <col min="4" max="4" width="17.28515625" customWidth="1"/>
    <col min="5" max="5" width="22" customWidth="1"/>
    <col min="6" max="6" width="18.140625" customWidth="1"/>
  </cols>
  <sheetData>
    <row r="1" spans="1:6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44</v>
      </c>
      <c r="F1" s="1" t="s">
        <v>45</v>
      </c>
    </row>
    <row r="2" spans="1:6" x14ac:dyDescent="0.25">
      <c r="A2" t="s">
        <v>3</v>
      </c>
      <c r="B2" t="s">
        <v>6</v>
      </c>
      <c r="C2" t="s">
        <v>8</v>
      </c>
      <c r="D2" t="s">
        <v>9</v>
      </c>
    </row>
    <row r="3" spans="1:6" x14ac:dyDescent="0.25">
      <c r="A3" t="s">
        <v>4</v>
      </c>
      <c r="B3" t="s">
        <v>6</v>
      </c>
      <c r="C3" t="s">
        <v>8</v>
      </c>
      <c r="D3" t="s">
        <v>9</v>
      </c>
    </row>
    <row r="4" spans="1:6" x14ac:dyDescent="0.25">
      <c r="A4" t="s">
        <v>5</v>
      </c>
      <c r="B4" t="s">
        <v>6</v>
      </c>
      <c r="C4" t="s">
        <v>8</v>
      </c>
      <c r="D4" t="s">
        <v>9</v>
      </c>
    </row>
    <row r="5" spans="1:6" x14ac:dyDescent="0.25">
      <c r="A5" t="s">
        <v>13</v>
      </c>
      <c r="B5" t="s">
        <v>22</v>
      </c>
      <c r="C5" t="s">
        <v>23</v>
      </c>
      <c r="D5" t="s">
        <v>24</v>
      </c>
      <c r="E5" s="2">
        <v>-170.682524492</v>
      </c>
      <c r="F5" s="2">
        <v>-14.2907720315</v>
      </c>
    </row>
    <row r="6" spans="1:6" x14ac:dyDescent="0.25">
      <c r="A6" t="s">
        <v>14</v>
      </c>
      <c r="B6" t="s">
        <v>22</v>
      </c>
      <c r="C6" t="s">
        <v>23</v>
      </c>
      <c r="D6" t="s">
        <v>24</v>
      </c>
      <c r="E6" s="2">
        <v>-170.682581193</v>
      </c>
      <c r="F6" s="2">
        <v>-14.2913519202</v>
      </c>
    </row>
    <row r="7" spans="1:6" x14ac:dyDescent="0.25">
      <c r="A7" t="s">
        <v>15</v>
      </c>
      <c r="B7" t="s">
        <v>22</v>
      </c>
      <c r="C7" t="s">
        <v>23</v>
      </c>
      <c r="D7" t="s">
        <v>24</v>
      </c>
      <c r="E7" s="2">
        <v>-170.68282164799999</v>
      </c>
      <c r="F7" s="2">
        <v>-14.291131522500001</v>
      </c>
    </row>
    <row r="8" spans="1:6" x14ac:dyDescent="0.25">
      <c r="A8" t="s">
        <v>10</v>
      </c>
      <c r="B8" t="s">
        <v>25</v>
      </c>
      <c r="C8" t="s">
        <v>23</v>
      </c>
      <c r="D8" t="s">
        <v>24</v>
      </c>
      <c r="E8" s="2">
        <v>-170.67920616999999</v>
      </c>
      <c r="F8" s="2">
        <v>-14.2897126905</v>
      </c>
    </row>
    <row r="9" spans="1:6" x14ac:dyDescent="0.25">
      <c r="A9" t="s">
        <v>11</v>
      </c>
      <c r="B9" t="s">
        <v>25</v>
      </c>
      <c r="C9" t="s">
        <v>23</v>
      </c>
      <c r="D9" t="s">
        <v>24</v>
      </c>
      <c r="E9" s="2">
        <v>-170.68081888</v>
      </c>
      <c r="F9" s="2">
        <v>-14.2909125717</v>
      </c>
    </row>
    <row r="10" spans="1:6" x14ac:dyDescent="0.25">
      <c r="A10" t="s">
        <v>12</v>
      </c>
      <c r="B10" t="s">
        <v>25</v>
      </c>
      <c r="C10" t="s">
        <v>23</v>
      </c>
      <c r="D10" t="s">
        <v>24</v>
      </c>
      <c r="E10" s="2">
        <v>-170.677878088</v>
      </c>
      <c r="F10" s="2">
        <v>-14.2897257644</v>
      </c>
    </row>
    <row r="11" spans="1:6" x14ac:dyDescent="0.25">
      <c r="A11" t="s">
        <v>16</v>
      </c>
      <c r="B11" t="s">
        <v>26</v>
      </c>
      <c r="C11" t="s">
        <v>23</v>
      </c>
      <c r="D11" t="s">
        <v>24</v>
      </c>
      <c r="E11" s="2">
        <v>-170.680381412</v>
      </c>
      <c r="F11" s="2">
        <v>-14.2926303124</v>
      </c>
    </row>
    <row r="12" spans="1:6" x14ac:dyDescent="0.25">
      <c r="A12" t="s">
        <v>17</v>
      </c>
      <c r="B12" t="s">
        <v>26</v>
      </c>
      <c r="C12" t="s">
        <v>23</v>
      </c>
      <c r="D12" t="s">
        <v>24</v>
      </c>
      <c r="E12" s="2">
        <v>-170.67883654400001</v>
      </c>
      <c r="F12" s="2">
        <v>-14.2925835986</v>
      </c>
    </row>
    <row r="13" spans="1:6" x14ac:dyDescent="0.25">
      <c r="A13" t="s">
        <v>18</v>
      </c>
      <c r="B13" t="s">
        <v>26</v>
      </c>
      <c r="C13" t="s">
        <v>23</v>
      </c>
      <c r="D13" t="s">
        <v>24</v>
      </c>
      <c r="E13" s="2">
        <v>-170.680307261</v>
      </c>
      <c r="F13" s="2">
        <v>-14.2920813863</v>
      </c>
    </row>
    <row r="14" spans="1:6" x14ac:dyDescent="0.25">
      <c r="A14" t="s">
        <v>19</v>
      </c>
      <c r="B14" t="s">
        <v>27</v>
      </c>
      <c r="C14" t="s">
        <v>23</v>
      </c>
      <c r="D14" t="s">
        <v>24</v>
      </c>
      <c r="E14" s="2">
        <v>-170.68084915899999</v>
      </c>
      <c r="F14" s="2">
        <v>-14.289224685100001</v>
      </c>
    </row>
    <row r="15" spans="1:6" x14ac:dyDescent="0.25">
      <c r="A15" t="s">
        <v>20</v>
      </c>
      <c r="B15" t="s">
        <v>27</v>
      </c>
      <c r="C15" t="s">
        <v>23</v>
      </c>
      <c r="D15" t="s">
        <v>24</v>
      </c>
      <c r="E15" s="2">
        <v>-170.68209029499999</v>
      </c>
      <c r="F15" s="2">
        <v>-14.2904269686</v>
      </c>
    </row>
    <row r="16" spans="1:6" x14ac:dyDescent="0.25">
      <c r="A16" t="s">
        <v>21</v>
      </c>
      <c r="B16" t="s">
        <v>27</v>
      </c>
      <c r="C16" t="s">
        <v>23</v>
      </c>
      <c r="D16" t="s">
        <v>24</v>
      </c>
      <c r="E16" s="2">
        <v>-170.68156183900001</v>
      </c>
      <c r="F16" s="2">
        <v>-14.289821587900001</v>
      </c>
    </row>
    <row r="17" spans="1:6" x14ac:dyDescent="0.25">
      <c r="A17" t="s">
        <v>28</v>
      </c>
      <c r="B17" t="s">
        <v>22</v>
      </c>
      <c r="C17" t="s">
        <v>23</v>
      </c>
      <c r="D17" t="s">
        <v>43</v>
      </c>
      <c r="E17" s="2">
        <v>-170.68266554300001</v>
      </c>
      <c r="F17" s="2">
        <v>-14.291256342300001</v>
      </c>
    </row>
    <row r="18" spans="1:6" x14ac:dyDescent="0.25">
      <c r="A18" t="s">
        <v>29</v>
      </c>
      <c r="B18" t="s">
        <v>22</v>
      </c>
      <c r="C18" t="s">
        <v>23</v>
      </c>
      <c r="D18" t="s">
        <v>43</v>
      </c>
      <c r="E18" s="2">
        <v>-170.682686246</v>
      </c>
      <c r="F18" s="2">
        <v>-14.291420175500001</v>
      </c>
    </row>
    <row r="19" spans="1:6" x14ac:dyDescent="0.25">
      <c r="A19" t="s">
        <v>30</v>
      </c>
      <c r="B19" t="s">
        <v>22</v>
      </c>
      <c r="C19" t="s">
        <v>23</v>
      </c>
      <c r="D19" t="s">
        <v>43</v>
      </c>
      <c r="E19" s="2">
        <v>-170.68240165099999</v>
      </c>
      <c r="F19" s="2">
        <v>-14.290662125300001</v>
      </c>
    </row>
    <row r="20" spans="1:6" x14ac:dyDescent="0.25">
      <c r="A20" t="s">
        <v>31</v>
      </c>
      <c r="B20" t="s">
        <v>25</v>
      </c>
      <c r="C20" t="s">
        <v>23</v>
      </c>
      <c r="D20" t="s">
        <v>43</v>
      </c>
      <c r="E20" s="2">
        <v>-170.68235713799999</v>
      </c>
      <c r="F20" s="2">
        <v>-14.2915457557</v>
      </c>
    </row>
    <row r="21" spans="1:6" x14ac:dyDescent="0.25">
      <c r="A21" t="s">
        <v>32</v>
      </c>
      <c r="B21" t="s">
        <v>25</v>
      </c>
      <c r="C21" t="s">
        <v>23</v>
      </c>
      <c r="D21" t="s">
        <v>43</v>
      </c>
      <c r="E21" s="2">
        <v>-170.68176918899999</v>
      </c>
      <c r="F21" s="2">
        <v>-14.2903972341</v>
      </c>
    </row>
    <row r="22" spans="1:6" x14ac:dyDescent="0.25">
      <c r="A22" t="s">
        <v>33</v>
      </c>
      <c r="B22" t="s">
        <v>25</v>
      </c>
      <c r="C22" t="s">
        <v>23</v>
      </c>
      <c r="D22" t="s">
        <v>43</v>
      </c>
      <c r="E22" s="2">
        <v>-170.67824482099999</v>
      </c>
      <c r="F22" s="2">
        <v>-14.288742795199999</v>
      </c>
    </row>
    <row r="23" spans="1:6" x14ac:dyDescent="0.25">
      <c r="A23" t="s">
        <v>34</v>
      </c>
      <c r="B23" t="s">
        <v>26</v>
      </c>
      <c r="C23" t="s">
        <v>23</v>
      </c>
      <c r="D23" t="s">
        <v>43</v>
      </c>
      <c r="E23" s="2">
        <v>-170.67897122599999</v>
      </c>
      <c r="F23" s="2">
        <v>-14.293183777499999</v>
      </c>
    </row>
    <row r="24" spans="1:6" x14ac:dyDescent="0.25">
      <c r="A24" t="s">
        <v>35</v>
      </c>
      <c r="B24" t="s">
        <v>26</v>
      </c>
      <c r="C24" t="s">
        <v>23</v>
      </c>
      <c r="D24" t="s">
        <v>43</v>
      </c>
      <c r="E24" s="2">
        <v>-170.68092000300001</v>
      </c>
      <c r="F24" s="2">
        <v>-14.292502986400001</v>
      </c>
    </row>
    <row r="25" spans="1:6" x14ac:dyDescent="0.25">
      <c r="A25" t="s">
        <v>36</v>
      </c>
      <c r="B25" t="s">
        <v>26</v>
      </c>
      <c r="C25" t="s">
        <v>23</v>
      </c>
      <c r="D25" t="s">
        <v>43</v>
      </c>
      <c r="E25" s="2">
        <v>-170.682908129</v>
      </c>
      <c r="F25" s="2">
        <v>-14.291688559400001</v>
      </c>
    </row>
    <row r="26" spans="1:6" x14ac:dyDescent="0.25">
      <c r="A26" t="s">
        <v>37</v>
      </c>
      <c r="B26" t="s">
        <v>27</v>
      </c>
      <c r="C26" t="s">
        <v>23</v>
      </c>
      <c r="D26" t="s">
        <v>43</v>
      </c>
      <c r="E26" s="2">
        <v>-170.68066098</v>
      </c>
      <c r="F26" s="2">
        <v>-14.290026367999999</v>
      </c>
    </row>
    <row r="27" spans="1:6" x14ac:dyDescent="0.25">
      <c r="A27" t="s">
        <v>38</v>
      </c>
      <c r="B27" t="s">
        <v>27</v>
      </c>
      <c r="C27" t="s">
        <v>23</v>
      </c>
      <c r="D27" t="s">
        <v>43</v>
      </c>
      <c r="E27" s="2">
        <v>-170.68007641400001</v>
      </c>
      <c r="F27" s="2">
        <v>-14.289292319699999</v>
      </c>
    </row>
    <row r="28" spans="1:6" x14ac:dyDescent="0.25">
      <c r="A28" t="s">
        <v>39</v>
      </c>
      <c r="B28" t="s">
        <v>27</v>
      </c>
      <c r="C28" t="s">
        <v>23</v>
      </c>
      <c r="D28" t="s">
        <v>43</v>
      </c>
      <c r="E28" s="2">
        <v>-170.68019337000001</v>
      </c>
      <c r="F28" s="2">
        <v>-14.289830261500001</v>
      </c>
    </row>
    <row r="29" spans="1:6" x14ac:dyDescent="0.25">
      <c r="A29" t="s">
        <v>40</v>
      </c>
      <c r="B29" t="s">
        <v>27</v>
      </c>
      <c r="C29" t="s">
        <v>23</v>
      </c>
      <c r="D29" t="s">
        <v>43</v>
      </c>
      <c r="E29" s="2">
        <v>-170.68043205000001</v>
      </c>
      <c r="F29" s="2">
        <v>-14.288869749</v>
      </c>
    </row>
    <row r="30" spans="1:6" x14ac:dyDescent="0.25">
      <c r="A30" t="s">
        <v>41</v>
      </c>
      <c r="B30" t="s">
        <v>27</v>
      </c>
      <c r="C30" t="s">
        <v>23</v>
      </c>
      <c r="D30" t="s">
        <v>43</v>
      </c>
      <c r="E30" s="2">
        <v>-170.681068869</v>
      </c>
      <c r="F30" s="2">
        <v>-14.2897215509</v>
      </c>
    </row>
    <row r="31" spans="1:6" x14ac:dyDescent="0.25">
      <c r="A31" t="s">
        <v>42</v>
      </c>
      <c r="B31" t="s">
        <v>27</v>
      </c>
      <c r="C31" t="s">
        <v>23</v>
      </c>
      <c r="D31" t="s">
        <v>43</v>
      </c>
      <c r="E31" s="2">
        <v>-170.681585907</v>
      </c>
      <c r="F31" s="2">
        <v>-14.290321706</v>
      </c>
    </row>
  </sheetData>
  <printOptions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4" workbookViewId="0">
      <selection activeCell="P6" sqref="P6"/>
    </sheetView>
  </sheetViews>
  <sheetFormatPr defaultRowHeight="15" x14ac:dyDescent="0.25"/>
  <cols>
    <col min="2" max="2" width="10" customWidth="1"/>
    <col min="3" max="3" width="17.28515625" customWidth="1"/>
    <col min="4" max="4" width="22" customWidth="1"/>
    <col min="5" max="5" width="18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44</v>
      </c>
      <c r="E1" s="1" t="s">
        <v>45</v>
      </c>
    </row>
    <row r="2" spans="1:5" x14ac:dyDescent="0.25">
      <c r="A2" t="s">
        <v>3</v>
      </c>
      <c r="B2" t="s">
        <v>6</v>
      </c>
      <c r="C2" t="s">
        <v>9</v>
      </c>
    </row>
    <row r="3" spans="1:5" x14ac:dyDescent="0.25">
      <c r="A3" t="s">
        <v>4</v>
      </c>
      <c r="B3" t="s">
        <v>6</v>
      </c>
      <c r="C3" t="s">
        <v>9</v>
      </c>
    </row>
    <row r="4" spans="1:5" x14ac:dyDescent="0.25">
      <c r="A4" t="s">
        <v>5</v>
      </c>
      <c r="B4" t="s">
        <v>6</v>
      </c>
      <c r="C4" t="s">
        <v>9</v>
      </c>
    </row>
    <row r="5" spans="1:5" x14ac:dyDescent="0.25">
      <c r="A5" t="s">
        <v>13</v>
      </c>
      <c r="B5" t="s">
        <v>22</v>
      </c>
      <c r="C5" t="s">
        <v>24</v>
      </c>
      <c r="D5" s="2">
        <v>-170.682524492</v>
      </c>
      <c r="E5" s="2">
        <v>-14.2907720315</v>
      </c>
    </row>
    <row r="6" spans="1:5" x14ac:dyDescent="0.25">
      <c r="A6" t="s">
        <v>14</v>
      </c>
      <c r="B6" t="s">
        <v>22</v>
      </c>
      <c r="C6" t="s">
        <v>24</v>
      </c>
      <c r="D6" s="2">
        <v>-170.682581193</v>
      </c>
      <c r="E6" s="2">
        <v>-14.2913519202</v>
      </c>
    </row>
    <row r="7" spans="1:5" x14ac:dyDescent="0.25">
      <c r="A7" t="s">
        <v>15</v>
      </c>
      <c r="B7" t="s">
        <v>22</v>
      </c>
      <c r="C7" t="s">
        <v>24</v>
      </c>
      <c r="D7" s="2">
        <v>-170.68282164799999</v>
      </c>
      <c r="E7" s="2">
        <v>-14.291131522500001</v>
      </c>
    </row>
    <row r="8" spans="1:5" x14ac:dyDescent="0.25">
      <c r="A8" t="s">
        <v>10</v>
      </c>
      <c r="B8" t="s">
        <v>25</v>
      </c>
      <c r="C8" t="s">
        <v>24</v>
      </c>
      <c r="D8" s="2">
        <v>-170.67920616999999</v>
      </c>
      <c r="E8" s="2">
        <v>-14.2897126905</v>
      </c>
    </row>
    <row r="9" spans="1:5" x14ac:dyDescent="0.25">
      <c r="A9" t="s">
        <v>11</v>
      </c>
      <c r="B9" t="s">
        <v>25</v>
      </c>
      <c r="C9" t="s">
        <v>24</v>
      </c>
      <c r="D9" s="2">
        <v>-170.68081888</v>
      </c>
      <c r="E9" s="2">
        <v>-14.2909125717</v>
      </c>
    </row>
    <row r="10" spans="1:5" x14ac:dyDescent="0.25">
      <c r="A10" t="s">
        <v>12</v>
      </c>
      <c r="B10" t="s">
        <v>25</v>
      </c>
      <c r="C10" t="s">
        <v>24</v>
      </c>
      <c r="D10" s="2">
        <v>-170.677878088</v>
      </c>
      <c r="E10" s="2">
        <v>-14.2897257644</v>
      </c>
    </row>
    <row r="11" spans="1:5" x14ac:dyDescent="0.25">
      <c r="A11" t="s">
        <v>16</v>
      </c>
      <c r="B11" t="s">
        <v>26</v>
      </c>
      <c r="C11" t="s">
        <v>24</v>
      </c>
      <c r="D11" s="2">
        <v>-170.680381412</v>
      </c>
      <c r="E11" s="2">
        <v>-14.2926303124</v>
      </c>
    </row>
    <row r="12" spans="1:5" x14ac:dyDescent="0.25">
      <c r="A12" t="s">
        <v>17</v>
      </c>
      <c r="B12" t="s">
        <v>26</v>
      </c>
      <c r="C12" t="s">
        <v>24</v>
      </c>
      <c r="D12" s="2">
        <v>-170.67883654400001</v>
      </c>
      <c r="E12" s="2">
        <v>-14.2925835986</v>
      </c>
    </row>
    <row r="13" spans="1:5" x14ac:dyDescent="0.25">
      <c r="A13" t="s">
        <v>18</v>
      </c>
      <c r="B13" t="s">
        <v>26</v>
      </c>
      <c r="C13" t="s">
        <v>24</v>
      </c>
      <c r="D13" s="2">
        <v>-170.680307261</v>
      </c>
      <c r="E13" s="2">
        <v>-14.2920813863</v>
      </c>
    </row>
    <row r="14" spans="1:5" x14ac:dyDescent="0.25">
      <c r="A14" t="s">
        <v>19</v>
      </c>
      <c r="B14" t="s">
        <v>27</v>
      </c>
      <c r="C14" t="s">
        <v>24</v>
      </c>
      <c r="D14" s="2">
        <v>-170.68084915899999</v>
      </c>
      <c r="E14" s="2">
        <v>-14.289224685100001</v>
      </c>
    </row>
    <row r="15" spans="1:5" x14ac:dyDescent="0.25">
      <c r="A15" t="s">
        <v>20</v>
      </c>
      <c r="B15" t="s">
        <v>27</v>
      </c>
      <c r="C15" t="s">
        <v>24</v>
      </c>
      <c r="D15" s="2">
        <v>-170.68209029499999</v>
      </c>
      <c r="E15" s="2">
        <v>-14.2904269686</v>
      </c>
    </row>
    <row r="16" spans="1:5" x14ac:dyDescent="0.25">
      <c r="A16" t="s">
        <v>21</v>
      </c>
      <c r="B16" t="s">
        <v>27</v>
      </c>
      <c r="C16" t="s">
        <v>24</v>
      </c>
      <c r="D16" s="2">
        <v>-170.68156183900001</v>
      </c>
      <c r="E16" s="2">
        <v>-14.289821587900001</v>
      </c>
    </row>
    <row r="17" spans="1:5" x14ac:dyDescent="0.25">
      <c r="A17" t="s">
        <v>28</v>
      </c>
      <c r="B17" t="s">
        <v>22</v>
      </c>
      <c r="C17" t="s">
        <v>43</v>
      </c>
      <c r="D17" s="2">
        <v>-170.68266554300001</v>
      </c>
      <c r="E17" s="2">
        <v>-14.291256342300001</v>
      </c>
    </row>
    <row r="18" spans="1:5" x14ac:dyDescent="0.25">
      <c r="A18" t="s">
        <v>29</v>
      </c>
      <c r="B18" t="s">
        <v>22</v>
      </c>
      <c r="C18" t="s">
        <v>43</v>
      </c>
      <c r="D18" s="2">
        <v>-170.682686246</v>
      </c>
      <c r="E18" s="2">
        <v>-14.291420175500001</v>
      </c>
    </row>
    <row r="19" spans="1:5" x14ac:dyDescent="0.25">
      <c r="A19" t="s">
        <v>30</v>
      </c>
      <c r="B19" t="s">
        <v>22</v>
      </c>
      <c r="C19" t="s">
        <v>43</v>
      </c>
      <c r="D19" s="2">
        <v>-170.68240165099999</v>
      </c>
      <c r="E19" s="2">
        <v>-14.290662125300001</v>
      </c>
    </row>
    <row r="20" spans="1:5" x14ac:dyDescent="0.25">
      <c r="A20" t="s">
        <v>31</v>
      </c>
      <c r="B20" t="s">
        <v>25</v>
      </c>
      <c r="C20" t="s">
        <v>43</v>
      </c>
      <c r="D20" s="2">
        <v>-170.68235713799999</v>
      </c>
      <c r="E20" s="2">
        <v>-14.2915457557</v>
      </c>
    </row>
    <row r="21" spans="1:5" x14ac:dyDescent="0.25">
      <c r="A21" t="s">
        <v>32</v>
      </c>
      <c r="B21" t="s">
        <v>25</v>
      </c>
      <c r="C21" t="s">
        <v>43</v>
      </c>
      <c r="D21" s="2">
        <v>-170.68176918899999</v>
      </c>
      <c r="E21" s="2">
        <v>-14.2903972341</v>
      </c>
    </row>
    <row r="22" spans="1:5" x14ac:dyDescent="0.25">
      <c r="A22" t="s">
        <v>33</v>
      </c>
      <c r="B22" t="s">
        <v>25</v>
      </c>
      <c r="C22" t="s">
        <v>43</v>
      </c>
      <c r="D22" s="2">
        <v>-170.67824482099999</v>
      </c>
      <c r="E22" s="2">
        <v>-14.288742795199999</v>
      </c>
    </row>
    <row r="23" spans="1:5" x14ac:dyDescent="0.25">
      <c r="A23" t="s">
        <v>34</v>
      </c>
      <c r="B23" t="s">
        <v>26</v>
      </c>
      <c r="C23" t="s">
        <v>43</v>
      </c>
      <c r="D23" s="2">
        <v>-170.67897122599999</v>
      </c>
      <c r="E23" s="2">
        <v>-14.293183777499999</v>
      </c>
    </row>
    <row r="24" spans="1:5" x14ac:dyDescent="0.25">
      <c r="A24" t="s">
        <v>35</v>
      </c>
      <c r="B24" t="s">
        <v>26</v>
      </c>
      <c r="C24" t="s">
        <v>43</v>
      </c>
      <c r="D24" s="2">
        <v>-170.68092000300001</v>
      </c>
      <c r="E24" s="2">
        <v>-14.292502986400001</v>
      </c>
    </row>
    <row r="25" spans="1:5" x14ac:dyDescent="0.25">
      <c r="A25" t="s">
        <v>36</v>
      </c>
      <c r="B25" t="s">
        <v>26</v>
      </c>
      <c r="C25" t="s">
        <v>43</v>
      </c>
      <c r="D25" s="2">
        <v>-170.682908129</v>
      </c>
      <c r="E25" s="2">
        <v>-14.291688559400001</v>
      </c>
    </row>
    <row r="26" spans="1:5" x14ac:dyDescent="0.25">
      <c r="A26" t="s">
        <v>37</v>
      </c>
      <c r="B26" t="s">
        <v>27</v>
      </c>
      <c r="C26" t="s">
        <v>43</v>
      </c>
      <c r="D26" s="2">
        <v>-170.68066098</v>
      </c>
      <c r="E26" s="2">
        <v>-14.290026367999999</v>
      </c>
    </row>
    <row r="27" spans="1:5" x14ac:dyDescent="0.25">
      <c r="A27" t="s">
        <v>38</v>
      </c>
      <c r="B27" t="s">
        <v>27</v>
      </c>
      <c r="C27" t="s">
        <v>43</v>
      </c>
      <c r="D27" s="2">
        <v>-170.68007641400001</v>
      </c>
      <c r="E27" s="2">
        <v>-14.289292319699999</v>
      </c>
    </row>
    <row r="28" spans="1:5" x14ac:dyDescent="0.25">
      <c r="A28" t="s">
        <v>39</v>
      </c>
      <c r="B28" t="s">
        <v>27</v>
      </c>
      <c r="C28" t="s">
        <v>43</v>
      </c>
      <c r="D28" s="2">
        <v>-170.68019337000001</v>
      </c>
      <c r="E28" s="2">
        <v>-14.289830261500001</v>
      </c>
    </row>
    <row r="29" spans="1:5" x14ac:dyDescent="0.25">
      <c r="A29" t="s">
        <v>40</v>
      </c>
      <c r="B29" t="s">
        <v>27</v>
      </c>
      <c r="C29" t="s">
        <v>43</v>
      </c>
      <c r="D29" s="2">
        <v>-170.68043205000001</v>
      </c>
      <c r="E29" s="2">
        <v>-14.288869749</v>
      </c>
    </row>
    <row r="30" spans="1:5" x14ac:dyDescent="0.25">
      <c r="A30" t="s">
        <v>41</v>
      </c>
      <c r="B30" t="s">
        <v>27</v>
      </c>
      <c r="C30" t="s">
        <v>43</v>
      </c>
      <c r="D30" s="2">
        <v>-170.681068869</v>
      </c>
      <c r="E30" s="2">
        <v>-14.2897215509</v>
      </c>
    </row>
    <row r="31" spans="1:5" x14ac:dyDescent="0.25">
      <c r="A31" t="s">
        <v>42</v>
      </c>
      <c r="B31" t="s">
        <v>27</v>
      </c>
      <c r="C31" t="s">
        <v>43</v>
      </c>
      <c r="D31" s="2">
        <v>-170.681585907</v>
      </c>
      <c r="E31" s="2">
        <v>-14.290321706</v>
      </c>
    </row>
  </sheetData>
  <printOptions gridLine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L2" sqref="L2:N13"/>
    </sheetView>
  </sheetViews>
  <sheetFormatPr defaultRowHeight="15" x14ac:dyDescent="0.25"/>
  <cols>
    <col min="4" max="4" width="22" customWidth="1"/>
    <col min="5" max="5" width="18.140625" customWidth="1"/>
    <col min="6" max="6" width="10" customWidth="1"/>
    <col min="7" max="7" width="16.5703125" customWidth="1"/>
    <col min="8" max="8" width="17.28515625" customWidth="1"/>
    <col min="12" max="14" width="23.5703125" customWidth="1"/>
  </cols>
  <sheetData>
    <row r="1" spans="1:15" x14ac:dyDescent="0.25">
      <c r="B1" s="1" t="s">
        <v>0</v>
      </c>
      <c r="C1" s="1" t="s">
        <v>85</v>
      </c>
      <c r="D1" s="1" t="s">
        <v>44</v>
      </c>
      <c r="E1" s="1" t="s">
        <v>45</v>
      </c>
      <c r="F1" s="1" t="s">
        <v>1</v>
      </c>
      <c r="G1" s="1" t="s">
        <v>7</v>
      </c>
      <c r="H1" s="1" t="s">
        <v>2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</row>
    <row r="2" spans="1:15" x14ac:dyDescent="0.25">
      <c r="A2">
        <v>0</v>
      </c>
      <c r="B2" s="3" t="s">
        <v>13</v>
      </c>
      <c r="C2" s="3"/>
      <c r="D2" s="2">
        <v>-170.682524492</v>
      </c>
      <c r="E2" s="2">
        <v>-14.2907720315</v>
      </c>
      <c r="F2" t="s">
        <v>22</v>
      </c>
      <c r="G2" t="s">
        <v>23</v>
      </c>
      <c r="H2" t="s">
        <v>24</v>
      </c>
      <c r="I2" t="s">
        <v>13</v>
      </c>
      <c r="J2">
        <v>96.903730233599276</v>
      </c>
      <c r="K2">
        <v>3.0962697664007144</v>
      </c>
      <c r="L2" s="11">
        <v>3.6494891514638068</v>
      </c>
      <c r="M2" s="11">
        <v>31.970476312297155</v>
      </c>
      <c r="N2" s="11">
        <v>64.380034536239037</v>
      </c>
      <c r="O2">
        <v>100</v>
      </c>
    </row>
    <row r="3" spans="1:15" x14ac:dyDescent="0.25">
      <c r="A3">
        <v>1</v>
      </c>
      <c r="B3" s="3" t="s">
        <v>14</v>
      </c>
      <c r="C3" s="3" t="s">
        <v>89</v>
      </c>
      <c r="D3" s="2">
        <v>-170.682581193</v>
      </c>
      <c r="E3" s="2">
        <v>-14.2913519202</v>
      </c>
      <c r="F3" t="s">
        <v>22</v>
      </c>
      <c r="G3" t="s">
        <v>23</v>
      </c>
      <c r="H3" t="s">
        <v>24</v>
      </c>
      <c r="I3" t="s">
        <v>14</v>
      </c>
      <c r="J3">
        <v>90.860669520719142</v>
      </c>
      <c r="K3">
        <v>9.1393304792808614</v>
      </c>
      <c r="L3" s="11">
        <v>4.190185331624555</v>
      </c>
      <c r="M3" s="11">
        <v>30.860478644597727</v>
      </c>
      <c r="N3" s="11">
        <v>64.949336023777718</v>
      </c>
      <c r="O3">
        <v>100</v>
      </c>
    </row>
    <row r="4" spans="1:15" x14ac:dyDescent="0.25">
      <c r="A4">
        <v>2</v>
      </c>
      <c r="B4" s="3" t="s">
        <v>15</v>
      </c>
      <c r="C4" s="3"/>
      <c r="D4" s="2">
        <v>-170.68282164799999</v>
      </c>
      <c r="E4" s="2">
        <v>-14.291131522500001</v>
      </c>
      <c r="F4" t="s">
        <v>22</v>
      </c>
      <c r="G4" t="s">
        <v>23</v>
      </c>
      <c r="H4" t="s">
        <v>24</v>
      </c>
      <c r="I4" t="s">
        <v>15</v>
      </c>
      <c r="J4">
        <v>98.713701871370191</v>
      </c>
      <c r="K4">
        <v>1.2862981286298081</v>
      </c>
      <c r="L4" s="11">
        <v>3.882555388255545</v>
      </c>
      <c r="M4" s="11">
        <v>81.677357137735768</v>
      </c>
      <c r="N4" s="11">
        <v>14.440087474008681</v>
      </c>
      <c r="O4">
        <v>99.999999999999986</v>
      </c>
    </row>
    <row r="5" spans="1:15" x14ac:dyDescent="0.25">
      <c r="A5">
        <v>3</v>
      </c>
      <c r="B5" s="3" t="s">
        <v>10</v>
      </c>
      <c r="C5" s="3" t="s">
        <v>87</v>
      </c>
      <c r="D5" s="2">
        <v>-170.67920616999999</v>
      </c>
      <c r="E5" s="2">
        <v>-14.2897126905</v>
      </c>
      <c r="F5" t="s">
        <v>25</v>
      </c>
      <c r="G5" t="s">
        <v>23</v>
      </c>
      <c r="H5" t="s">
        <v>24</v>
      </c>
      <c r="I5" t="s">
        <v>10</v>
      </c>
      <c r="J5">
        <v>88.002019691996964</v>
      </c>
      <c r="K5">
        <v>11.997980308003035</v>
      </c>
      <c r="L5" s="11">
        <v>4.6563998990153657</v>
      </c>
      <c r="M5" s="11">
        <v>82.467306235799057</v>
      </c>
      <c r="N5" s="11">
        <v>12.876293865185577</v>
      </c>
      <c r="O5">
        <v>100</v>
      </c>
    </row>
    <row r="6" spans="1:15" x14ac:dyDescent="0.25">
      <c r="A6">
        <v>4</v>
      </c>
      <c r="B6" s="3" t="s">
        <v>11</v>
      </c>
      <c r="C6" s="3"/>
      <c r="D6" s="2">
        <v>-170.68081888</v>
      </c>
      <c r="E6" s="2">
        <v>-14.2909125717</v>
      </c>
      <c r="F6" t="s">
        <v>25</v>
      </c>
      <c r="G6" t="s">
        <v>23</v>
      </c>
      <c r="H6" t="s">
        <v>24</v>
      </c>
      <c r="I6" t="s">
        <v>11</v>
      </c>
      <c r="J6">
        <v>75.55344322985718</v>
      </c>
      <c r="K6">
        <v>24.446556770142827</v>
      </c>
      <c r="L6" s="11">
        <v>5.1060609850664003</v>
      </c>
      <c r="M6" s="11">
        <v>77.357843259874457</v>
      </c>
      <c r="N6" s="11">
        <v>17.536095755059151</v>
      </c>
      <c r="O6">
        <v>100.00000000000001</v>
      </c>
    </row>
    <row r="7" spans="1:15" x14ac:dyDescent="0.25">
      <c r="A7">
        <v>5</v>
      </c>
      <c r="B7" s="3" t="s">
        <v>12</v>
      </c>
      <c r="C7" s="3" t="s">
        <v>88</v>
      </c>
      <c r="D7" s="2">
        <v>-170.677878088</v>
      </c>
      <c r="E7" s="2">
        <v>-14.2897257644</v>
      </c>
      <c r="F7" t="s">
        <v>25</v>
      </c>
      <c r="G7" t="s">
        <v>23</v>
      </c>
      <c r="H7" t="s">
        <v>24</v>
      </c>
      <c r="I7" t="s">
        <v>12</v>
      </c>
      <c r="J7">
        <v>73.925449076546826</v>
      </c>
      <c r="K7">
        <v>26.074550923453177</v>
      </c>
      <c r="L7" s="11">
        <v>4.9630337615607525</v>
      </c>
      <c r="M7" s="11">
        <v>82.013345795968817</v>
      </c>
      <c r="N7" s="11">
        <v>13.023620442470435</v>
      </c>
      <c r="O7">
        <v>100</v>
      </c>
    </row>
    <row r="8" spans="1:15" x14ac:dyDescent="0.25">
      <c r="A8">
        <v>6</v>
      </c>
      <c r="B8" s="3" t="s">
        <v>16</v>
      </c>
      <c r="C8" s="3"/>
      <c r="D8" s="2">
        <v>-170.680381412</v>
      </c>
      <c r="E8" s="2">
        <v>-14.2926303124</v>
      </c>
      <c r="F8" t="s">
        <v>26</v>
      </c>
      <c r="G8" t="s">
        <v>23</v>
      </c>
      <c r="H8" t="s">
        <v>24</v>
      </c>
      <c r="I8" t="s">
        <v>16</v>
      </c>
      <c r="J8">
        <v>91.81209976062361</v>
      </c>
      <c r="K8">
        <v>8.1879002393763898</v>
      </c>
      <c r="L8" s="11">
        <v>4.4325551895574691</v>
      </c>
      <c r="M8" s="11">
        <v>85.773461955521029</v>
      </c>
      <c r="N8" s="11">
        <v>9.7939828549215058</v>
      </c>
      <c r="O8">
        <v>100</v>
      </c>
    </row>
    <row r="9" spans="1:15" x14ac:dyDescent="0.25">
      <c r="A9">
        <v>7</v>
      </c>
      <c r="B9" s="3" t="s">
        <v>17</v>
      </c>
      <c r="C9" s="3" t="s">
        <v>90</v>
      </c>
      <c r="D9" s="2">
        <v>-170.67883654400001</v>
      </c>
      <c r="E9" s="2">
        <v>-14.2925835986</v>
      </c>
      <c r="F9" t="s">
        <v>26</v>
      </c>
      <c r="G9" t="s">
        <v>23</v>
      </c>
      <c r="H9" t="s">
        <v>24</v>
      </c>
      <c r="I9" t="s">
        <v>17</v>
      </c>
      <c r="J9">
        <v>94.903143685353371</v>
      </c>
      <c r="K9">
        <v>5.0968563146466401</v>
      </c>
      <c r="L9" s="11">
        <v>3.8774615195370856</v>
      </c>
      <c r="M9" s="11">
        <v>88.346169068018696</v>
      </c>
      <c r="N9" s="11">
        <v>7.7763694124442289</v>
      </c>
      <c r="O9">
        <v>100</v>
      </c>
    </row>
    <row r="10" spans="1:15" x14ac:dyDescent="0.25">
      <c r="A10">
        <v>8</v>
      </c>
      <c r="B10" s="3" t="s">
        <v>18</v>
      </c>
      <c r="C10" s="3"/>
      <c r="D10" s="2">
        <v>-170.680307261</v>
      </c>
      <c r="E10" s="2">
        <v>-14.2920813863</v>
      </c>
      <c r="F10" t="s">
        <v>26</v>
      </c>
      <c r="G10" t="s">
        <v>23</v>
      </c>
      <c r="H10" t="s">
        <v>24</v>
      </c>
      <c r="I10" t="s">
        <v>18</v>
      </c>
      <c r="J10">
        <v>90.147250735279783</v>
      </c>
      <c r="K10">
        <v>9.8527492647202148</v>
      </c>
      <c r="L10" s="11">
        <v>4.2899437097056943</v>
      </c>
      <c r="M10" s="11">
        <v>86.801269940203667</v>
      </c>
      <c r="N10" s="11">
        <v>8.9087863500906348</v>
      </c>
      <c r="O10">
        <v>100</v>
      </c>
    </row>
    <row r="11" spans="1:15" x14ac:dyDescent="0.25">
      <c r="A11">
        <v>9</v>
      </c>
      <c r="B11" s="3" t="s">
        <v>19</v>
      </c>
      <c r="C11" s="3"/>
      <c r="D11" s="2">
        <v>-170.68084915899999</v>
      </c>
      <c r="E11" s="2">
        <v>-14.289224685100001</v>
      </c>
      <c r="F11" t="s">
        <v>27</v>
      </c>
      <c r="G11" t="s">
        <v>23</v>
      </c>
      <c r="H11" t="s">
        <v>24</v>
      </c>
      <c r="I11" t="s">
        <v>19</v>
      </c>
      <c r="J11">
        <v>97.737725182236261</v>
      </c>
      <c r="K11">
        <v>2.2622748177637266</v>
      </c>
      <c r="L11" s="11">
        <v>3.8583192452418764</v>
      </c>
      <c r="M11" s="11">
        <v>83.537865154241857</v>
      </c>
      <c r="N11" s="11">
        <v>12.603815600516258</v>
      </c>
      <c r="O11">
        <v>99.999999999999986</v>
      </c>
    </row>
    <row r="12" spans="1:15" x14ac:dyDescent="0.25">
      <c r="A12">
        <v>10</v>
      </c>
      <c r="B12" s="3" t="s">
        <v>20</v>
      </c>
      <c r="C12" s="3"/>
      <c r="D12" s="2">
        <v>-170.68209029499999</v>
      </c>
      <c r="E12" s="2">
        <v>-14.2904269686</v>
      </c>
      <c r="F12" t="s">
        <v>27</v>
      </c>
      <c r="G12" t="s">
        <v>23</v>
      </c>
      <c r="H12" t="s">
        <v>24</v>
      </c>
      <c r="I12" t="s">
        <v>20</v>
      </c>
      <c r="J12">
        <v>95.924802071698963</v>
      </c>
      <c r="K12">
        <v>4.07519792830103</v>
      </c>
      <c r="L12" s="11">
        <v>4.0010674784774407</v>
      </c>
      <c r="M12" s="11">
        <v>79.726982495329864</v>
      </c>
      <c r="N12" s="11">
        <v>16.271950026192691</v>
      </c>
      <c r="O12">
        <v>100</v>
      </c>
    </row>
    <row r="13" spans="1:15" x14ac:dyDescent="0.25">
      <c r="A13">
        <v>11</v>
      </c>
      <c r="B13" s="3" t="s">
        <v>21</v>
      </c>
      <c r="C13" s="3" t="s">
        <v>86</v>
      </c>
      <c r="D13" s="2">
        <v>-170.68156183900001</v>
      </c>
      <c r="E13" s="2">
        <v>-14.289821587900001</v>
      </c>
      <c r="F13" t="s">
        <v>27</v>
      </c>
      <c r="G13" t="s">
        <v>23</v>
      </c>
      <c r="H13" t="s">
        <v>24</v>
      </c>
      <c r="I13" t="s">
        <v>21</v>
      </c>
      <c r="J13">
        <v>97.942658903651875</v>
      </c>
      <c r="K13">
        <v>2.0573410963481171</v>
      </c>
      <c r="L13" s="11">
        <v>3.9270049123106379</v>
      </c>
      <c r="M13" s="11">
        <v>80.640214122715321</v>
      </c>
      <c r="N13" s="11">
        <v>15.432780964974029</v>
      </c>
      <c r="O13">
        <v>99.999999999999986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zoomScale="85" zoomScaleNormal="85" workbookViewId="0">
      <selection activeCell="N29" sqref="N29"/>
    </sheetView>
  </sheetViews>
  <sheetFormatPr defaultRowHeight="15" x14ac:dyDescent="0.25"/>
  <cols>
    <col min="1" max="1" width="15.28515625" customWidth="1"/>
    <col min="2" max="2" width="12" customWidth="1"/>
    <col min="6" max="6" width="7.5703125" customWidth="1"/>
    <col min="7" max="7" width="8.42578125" style="11" customWidth="1"/>
    <col min="8" max="8" width="7.5703125" customWidth="1"/>
    <col min="10" max="10" width="13" customWidth="1"/>
  </cols>
  <sheetData>
    <row r="1" spans="1:14" ht="34.5" thickBot="1" x14ac:dyDescent="0.3">
      <c r="A1" s="5" t="s">
        <v>70</v>
      </c>
      <c r="B1" s="7" t="s">
        <v>74</v>
      </c>
      <c r="C1" s="6" t="s">
        <v>71</v>
      </c>
      <c r="D1" s="6" t="s">
        <v>72</v>
      </c>
      <c r="E1" s="6" t="s">
        <v>73</v>
      </c>
      <c r="G1" s="10" t="s">
        <v>75</v>
      </c>
      <c r="H1" s="8" t="s">
        <v>76</v>
      </c>
      <c r="I1" s="8" t="s">
        <v>77</v>
      </c>
      <c r="J1" s="8" t="s">
        <v>78</v>
      </c>
      <c r="K1" s="8" t="s">
        <v>79</v>
      </c>
      <c r="N1" s="8" t="s">
        <v>84</v>
      </c>
    </row>
    <row r="2" spans="1:14" x14ac:dyDescent="0.25">
      <c r="A2" t="s">
        <v>46</v>
      </c>
      <c r="B2">
        <v>8.7143999999999977</v>
      </c>
      <c r="C2" s="4">
        <v>4.0530615991921142</v>
      </c>
      <c r="D2" s="4">
        <v>85.653791425686236</v>
      </c>
      <c r="E2" s="4">
        <v>10.293146975121649</v>
      </c>
      <c r="F2" t="s">
        <v>10</v>
      </c>
      <c r="G2" s="11">
        <f>B2/(B2+B3)*100</f>
        <v>88.002019691996964</v>
      </c>
      <c r="H2" s="11">
        <f>B3/(B2+B3)*100</f>
        <v>11.997980308003035</v>
      </c>
      <c r="I2" s="9">
        <f>(C2*$G2/100)+(C3*$H2/100)</f>
        <v>4.6563998990153657</v>
      </c>
      <c r="J2" s="9">
        <f>(D2*$G2/100)+(D3*$H2/100)</f>
        <v>82.467306235799057</v>
      </c>
      <c r="K2" s="9">
        <f>(E2*$G2/100)+(E3*$H2/100)</f>
        <v>12.876293865185577</v>
      </c>
      <c r="L2" s="9">
        <f>(K2+J2+I2)</f>
        <v>100</v>
      </c>
      <c r="N2">
        <f>H2*E3/100</f>
        <v>3.8181166372128326</v>
      </c>
    </row>
    <row r="3" spans="1:14" x14ac:dyDescent="0.25">
      <c r="A3" t="s">
        <v>47</v>
      </c>
      <c r="B3">
        <v>1.1881000000000004</v>
      </c>
      <c r="C3" s="4">
        <v>9.0817271273460953</v>
      </c>
      <c r="D3" s="4">
        <v>59.095278175237816</v>
      </c>
      <c r="E3" s="4">
        <v>31.822994697416089</v>
      </c>
    </row>
    <row r="4" spans="1:14" x14ac:dyDescent="0.25">
      <c r="A4" t="s">
        <v>48</v>
      </c>
      <c r="B4">
        <v>12.081599999999998</v>
      </c>
      <c r="C4" s="4">
        <v>4.1277645344987377</v>
      </c>
      <c r="D4" s="4">
        <v>85.808916037610928</v>
      </c>
      <c r="E4" s="4">
        <v>10.063319427890335</v>
      </c>
      <c r="F4" t="s">
        <v>11</v>
      </c>
      <c r="G4" s="11">
        <f>B4/(B4+B5)*100</f>
        <v>75.55344322985718</v>
      </c>
      <c r="H4" s="11">
        <f>B5/(B4+B5)*100</f>
        <v>24.446556770142827</v>
      </c>
      <c r="I4" s="9">
        <f>(C4*$G4/100)+(C5*$H4/100)</f>
        <v>5.1060609850664003</v>
      </c>
      <c r="J4" s="9">
        <f>(D4*$G4/100)+(D5*$H4/100)</f>
        <v>77.357843259874457</v>
      </c>
      <c r="K4" s="9">
        <f>(E4*$G4/100)+(E5*$H4/100)</f>
        <v>17.536095755059151</v>
      </c>
      <c r="L4" s="9">
        <f>(K4+J4+I4)</f>
        <v>100.00000000000001</v>
      </c>
      <c r="N4">
        <f>H4*E5/100</f>
        <v>9.9329114240688359</v>
      </c>
    </row>
    <row r="5" spans="1:14" x14ac:dyDescent="0.25">
      <c r="A5" t="s">
        <v>49</v>
      </c>
      <c r="B5">
        <v>3.9091999999999985</v>
      </c>
      <c r="C5" s="4">
        <v>8.1295405709607707</v>
      </c>
      <c r="D5" s="4">
        <v>51.239332855827328</v>
      </c>
      <c r="E5" s="4">
        <v>40.631126573211901</v>
      </c>
    </row>
    <row r="6" spans="1:14" x14ac:dyDescent="0.25">
      <c r="A6" t="s">
        <v>50</v>
      </c>
      <c r="B6">
        <v>10.519000000000002</v>
      </c>
      <c r="C6" s="4">
        <v>4.2703679056944681</v>
      </c>
      <c r="D6" s="4">
        <v>86.904810343188515</v>
      </c>
      <c r="E6" s="4">
        <v>8.8248217511170175</v>
      </c>
      <c r="F6" t="s">
        <v>12</v>
      </c>
      <c r="G6" s="11">
        <f>B6/(B6+B7)*100</f>
        <v>73.925449076546826</v>
      </c>
      <c r="H6" s="11">
        <f>B7/(B6+B7)*100</f>
        <v>26.074550923453177</v>
      </c>
      <c r="I6" s="9">
        <f>(C6*$G6/100)+(C7*$H6/100)</f>
        <v>4.9630337615607525</v>
      </c>
      <c r="J6" s="9">
        <f>(D6*$G6/100)+(D7*$H6/100)</f>
        <v>82.013345795968817</v>
      </c>
      <c r="K6" s="9">
        <f>(E6*$G6/100)+(E7*$H6/100)</f>
        <v>13.023620442470435</v>
      </c>
      <c r="L6" s="9">
        <f>(K6+J6+I6)</f>
        <v>100</v>
      </c>
      <c r="N6">
        <f>H6*E7/100</f>
        <v>6.4998313327523958</v>
      </c>
    </row>
    <row r="7" spans="1:14" x14ac:dyDescent="0.25">
      <c r="A7" t="s">
        <v>51</v>
      </c>
      <c r="B7">
        <v>3.7102000000000004</v>
      </c>
      <c r="C7" s="4">
        <v>6.9268503045658303</v>
      </c>
      <c r="D7" s="4">
        <v>68.145275187321289</v>
      </c>
      <c r="E7" s="4">
        <v>24.927874508112879</v>
      </c>
    </row>
    <row r="8" spans="1:14" x14ac:dyDescent="0.25">
      <c r="A8" t="s">
        <v>52</v>
      </c>
      <c r="B8">
        <v>12.121300000000002</v>
      </c>
      <c r="C8" s="4">
        <v>3.4138252497669543</v>
      </c>
      <c r="D8" s="4">
        <v>32.591231963568283</v>
      </c>
      <c r="E8" s="4">
        <v>63.994942786664772</v>
      </c>
      <c r="F8" t="s">
        <v>13</v>
      </c>
      <c r="G8" s="11">
        <f>B8/(B8+B9)*100</f>
        <v>96.903730233599276</v>
      </c>
      <c r="H8" s="11">
        <f>B9/(B8+B9)*100</f>
        <v>3.0962697664007144</v>
      </c>
      <c r="I8" s="9">
        <f>(C8*$G8/100)+(C9*$H8/100)</f>
        <v>3.6494891514638068</v>
      </c>
      <c r="J8" s="9">
        <f>(D8*$G8/100)+(D9*$H8/100)</f>
        <v>31.970476312297155</v>
      </c>
      <c r="K8" s="9">
        <f>(E8*$G8/100)+(E9*$H8/100)</f>
        <v>64.380034536239037</v>
      </c>
      <c r="L8" s="9">
        <f>(K8+J8+I8)</f>
        <v>100</v>
      </c>
      <c r="N8">
        <f>H8*E9/100</f>
        <v>2.3665478151032091</v>
      </c>
    </row>
    <row r="9" spans="1:14" x14ac:dyDescent="0.25">
      <c r="A9" t="s">
        <v>53</v>
      </c>
      <c r="B9">
        <v>0.38729999999999976</v>
      </c>
      <c r="C9" s="4">
        <v>11.025045184611409</v>
      </c>
      <c r="D9" s="4">
        <v>12.542731732507031</v>
      </c>
      <c r="E9" s="4">
        <v>76.432223082881549</v>
      </c>
    </row>
    <row r="10" spans="1:14" x14ac:dyDescent="0.25">
      <c r="A10" t="s">
        <v>54</v>
      </c>
      <c r="B10">
        <v>9.9964000000000013</v>
      </c>
      <c r="C10" s="4">
        <v>3.5622824216718154</v>
      </c>
      <c r="D10" s="4">
        <v>33.172101956704381</v>
      </c>
      <c r="E10" s="4">
        <v>63.265615621623802</v>
      </c>
      <c r="F10" t="s">
        <v>14</v>
      </c>
      <c r="G10" s="11">
        <f>B10/(B10+B11)*100</f>
        <v>90.860669520719142</v>
      </c>
      <c r="H10" s="11">
        <f>B11/(B10+B11)*100</f>
        <v>9.1393304792808614</v>
      </c>
      <c r="I10" s="9">
        <f>(C10*$G10/100)+(C11*$H10/100)</f>
        <v>4.190185331624555</v>
      </c>
      <c r="J10" s="9">
        <f>(D10*$G10/100)+(D11*$H10/100)</f>
        <v>30.860478644597727</v>
      </c>
      <c r="K10" s="9">
        <f>(E10*$G10/100)+(E11*$H10/100)</f>
        <v>64.949336023777718</v>
      </c>
      <c r="L10" s="9">
        <f>(K10+J10+I10)</f>
        <v>100</v>
      </c>
      <c r="N10">
        <f>H10*E11/100</f>
        <v>7.4657740935656536</v>
      </c>
    </row>
    <row r="11" spans="1:14" x14ac:dyDescent="0.25">
      <c r="A11" t="s">
        <v>55</v>
      </c>
      <c r="B11">
        <v>1.0055000000000014</v>
      </c>
      <c r="C11" s="4">
        <v>10.432620586772801</v>
      </c>
      <c r="D11" s="4">
        <v>7.8789656887121566</v>
      </c>
      <c r="E11" s="4">
        <v>81.688413724515044</v>
      </c>
    </row>
    <row r="12" spans="1:14" x14ac:dyDescent="0.25">
      <c r="A12" t="s">
        <v>56</v>
      </c>
      <c r="B12">
        <v>13.767600000000002</v>
      </c>
      <c r="C12" s="4">
        <v>3.7624567825910149</v>
      </c>
      <c r="D12" s="4">
        <v>82.339354716871554</v>
      </c>
      <c r="E12" s="4">
        <v>13.898188500537431</v>
      </c>
      <c r="F12" t="s">
        <v>15</v>
      </c>
      <c r="G12" s="11">
        <f>B12/(B12+B13)*100</f>
        <v>98.713701871370191</v>
      </c>
      <c r="H12" s="11">
        <f>B13/(B12+B13)*100</f>
        <v>1.2862981286298081</v>
      </c>
      <c r="I12" s="9">
        <f>(C12*$G12/100)+(C13*$H12/100)</f>
        <v>3.882555388255545</v>
      </c>
      <c r="J12" s="9">
        <f>(D12*$G12/100)+(D13*$H12/100)</f>
        <v>81.677357137735768</v>
      </c>
      <c r="K12" s="9">
        <f>(E12*$G12/100)+(E13*$H12/100)</f>
        <v>14.440087474008681</v>
      </c>
      <c r="L12" s="9">
        <f>(K12+J12+I12)</f>
        <v>99.999999999999986</v>
      </c>
      <c r="N12">
        <f>H12*E13/100</f>
        <v>0.72067111206710466</v>
      </c>
    </row>
    <row r="13" spans="1:14" x14ac:dyDescent="0.25">
      <c r="A13" t="s">
        <v>57</v>
      </c>
      <c r="B13">
        <v>0.17939999999999934</v>
      </c>
      <c r="C13" s="4">
        <v>13.099219620958966</v>
      </c>
      <c r="D13" s="4">
        <v>30.874024526198522</v>
      </c>
      <c r="E13" s="4">
        <v>56.026755852842513</v>
      </c>
    </row>
    <row r="14" spans="1:14" x14ac:dyDescent="0.25">
      <c r="A14" t="s">
        <v>58</v>
      </c>
      <c r="B14">
        <v>10.753300000000001</v>
      </c>
      <c r="C14" s="4">
        <v>3.7225781853012694</v>
      </c>
      <c r="D14" s="4">
        <v>84.415974631043468</v>
      </c>
      <c r="E14" s="4">
        <v>11.861447183655262</v>
      </c>
      <c r="F14" t="s">
        <v>19</v>
      </c>
      <c r="G14" s="11">
        <f>B14/(B14+B15)*100</f>
        <v>97.737725182236261</v>
      </c>
      <c r="H14" s="11">
        <f>B15/(B14+B15)*100</f>
        <v>2.2622748177637266</v>
      </c>
      <c r="I14" s="9">
        <f>(C14*$G14/100)+(C15*$H14/100)</f>
        <v>3.8583192452418764</v>
      </c>
      <c r="J14" s="9">
        <f>(D14*$G14/100)+(D15*$H14/100)</f>
        <v>83.537865154241857</v>
      </c>
      <c r="K14" s="9">
        <f>(E14*$G14/100)+(E15*$H14/100)</f>
        <v>12.603815600516258</v>
      </c>
      <c r="L14" s="9">
        <f>(K14+J14+I14)</f>
        <v>99.999999999999986</v>
      </c>
      <c r="N14">
        <f>H14*E15/100</f>
        <v>1.0107069495191754</v>
      </c>
    </row>
    <row r="15" spans="1:14" x14ac:dyDescent="0.25">
      <c r="A15" t="s">
        <v>59</v>
      </c>
      <c r="B15">
        <v>0.24890000000000079</v>
      </c>
      <c r="C15" s="4">
        <v>9.7227802330254587</v>
      </c>
      <c r="D15" s="4">
        <v>45.600642828445658</v>
      </c>
      <c r="E15" s="4">
        <v>44.676576938528882</v>
      </c>
    </row>
    <row r="16" spans="1:14" x14ac:dyDescent="0.25">
      <c r="A16" t="s">
        <v>60</v>
      </c>
      <c r="B16">
        <v>9.7049999999999983</v>
      </c>
      <c r="C16" s="4">
        <v>3.6836682122617024</v>
      </c>
      <c r="D16" s="4">
        <v>81.51884595569301</v>
      </c>
      <c r="E16" s="4">
        <v>14.797485832045288</v>
      </c>
      <c r="F16" t="s">
        <v>20</v>
      </c>
      <c r="G16" s="11">
        <f>B16/(B16+B17)*100</f>
        <v>95.924802071698963</v>
      </c>
      <c r="H16" s="11">
        <f>B17/(B16+B17)*100</f>
        <v>4.07519792830103</v>
      </c>
      <c r="I16" s="9">
        <f>(C16*$G16/100)+(C17*$H16/100)</f>
        <v>4.0010674784774407</v>
      </c>
      <c r="J16" s="9">
        <f>(D16*$G16/100)+(D17*$H16/100)</f>
        <v>79.726982495329864</v>
      </c>
      <c r="K16" s="9">
        <f>(E16*$G16/100)+(E17*$H16/100)</f>
        <v>16.271950026192691</v>
      </c>
      <c r="L16" s="9">
        <f>(K16+J16+I16)</f>
        <v>100</v>
      </c>
      <c r="N16">
        <f>H16*E17/100</f>
        <v>2.0774910302155525</v>
      </c>
    </row>
    <row r="17" spans="1:14" x14ac:dyDescent="0.25">
      <c r="A17" t="s">
        <v>61</v>
      </c>
      <c r="B17">
        <v>0.41230000000000011</v>
      </c>
      <c r="C17" s="4">
        <v>11.472228959495485</v>
      </c>
      <c r="D17" s="4">
        <v>37.548872180451632</v>
      </c>
      <c r="E17" s="4">
        <v>50.97889886005288</v>
      </c>
    </row>
    <row r="18" spans="1:14" x14ac:dyDescent="0.25">
      <c r="A18" t="s">
        <v>62</v>
      </c>
      <c r="B18">
        <v>13.777299999999999</v>
      </c>
      <c r="C18" s="4">
        <v>3.7634369578945046</v>
      </c>
      <c r="D18" s="4">
        <v>81.515231576578856</v>
      </c>
      <c r="E18" s="4">
        <v>14.721331465526639</v>
      </c>
      <c r="F18" t="s">
        <v>21</v>
      </c>
      <c r="G18" s="11">
        <f>B18/(B18+B19)*100</f>
        <v>97.942658903651875</v>
      </c>
      <c r="H18" s="11">
        <f>B19/(B18+B19)*100</f>
        <v>2.0573410963481171</v>
      </c>
      <c r="I18" s="9">
        <f>(C18*$G18/100)+(C19*$H18/100)</f>
        <v>3.9270049123106379</v>
      </c>
      <c r="J18" s="9">
        <f>(D18*$G18/100)+(D19*$H18/100)</f>
        <v>80.640214122715321</v>
      </c>
      <c r="K18" s="9">
        <f>(E18*$G18/100)+(E19*$H18/100)</f>
        <v>15.432780964974029</v>
      </c>
      <c r="L18" s="9">
        <f>(K18+J18+I18)</f>
        <v>99.999999999999986</v>
      </c>
      <c r="N18">
        <f>H18*E19/100</f>
        <v>1.0143175016172981</v>
      </c>
    </row>
    <row r="19" spans="1:14" x14ac:dyDescent="0.25">
      <c r="A19" t="s">
        <v>63</v>
      </c>
      <c r="B19">
        <v>0.28940000000000055</v>
      </c>
      <c r="C19" s="4">
        <v>11.713890808569753</v>
      </c>
      <c r="D19" s="4">
        <v>38.983759502418437</v>
      </c>
      <c r="E19" s="4">
        <v>49.302349689011812</v>
      </c>
    </row>
    <row r="20" spans="1:14" x14ac:dyDescent="0.25">
      <c r="A20" t="s">
        <v>64</v>
      </c>
      <c r="B20">
        <v>8.9750000000000014</v>
      </c>
      <c r="C20" s="4">
        <v>4.1526462395543371</v>
      </c>
      <c r="D20" s="4">
        <v>87.087064066852378</v>
      </c>
      <c r="E20" s="4">
        <v>8.7602896935932861</v>
      </c>
      <c r="F20" t="s">
        <v>16</v>
      </c>
      <c r="G20" s="11">
        <f>B20/(B20+B21)*100</f>
        <v>91.81209976062361</v>
      </c>
      <c r="H20" s="11">
        <f>B21/(B20+B21)*100</f>
        <v>8.1879002393763898</v>
      </c>
      <c r="I20" s="9">
        <f>(C20*$G20/100)+(C21*$H20/100)</f>
        <v>4.4325551895574691</v>
      </c>
      <c r="J20" s="9">
        <f>(D20*$G20/100)+(D21*$H20/100)</f>
        <v>85.773461955521029</v>
      </c>
      <c r="K20" s="9">
        <f>(E20*$G20/100)+(E21*$H20/100)</f>
        <v>9.7939828549215058</v>
      </c>
      <c r="L20" s="9">
        <f>(K20+J20+I20)</f>
        <v>100</v>
      </c>
      <c r="N20">
        <f>H20*E21/100</f>
        <v>1.7509769421200077</v>
      </c>
    </row>
    <row r="21" spans="1:14" x14ac:dyDescent="0.25">
      <c r="A21" t="s">
        <v>65</v>
      </c>
      <c r="B21">
        <v>0.80039999999999978</v>
      </c>
      <c r="C21" s="4">
        <v>7.5712143928034878</v>
      </c>
      <c r="D21" s="4">
        <v>71.043853073463467</v>
      </c>
      <c r="E21" s="4">
        <v>21.384932533733046</v>
      </c>
    </row>
    <row r="22" spans="1:14" x14ac:dyDescent="0.25">
      <c r="A22" t="s">
        <v>66</v>
      </c>
      <c r="B22">
        <v>8.872399999999999</v>
      </c>
      <c r="C22" s="4">
        <v>3.6686804021460002</v>
      </c>
      <c r="D22" s="4">
        <v>89.045895135476314</v>
      </c>
      <c r="E22" s="4">
        <v>7.2854244623776854</v>
      </c>
      <c r="F22" t="s">
        <v>17</v>
      </c>
      <c r="G22" s="11">
        <f>B22/(B22+B23)*100</f>
        <v>94.903143685353371</v>
      </c>
      <c r="H22" s="11">
        <f>B23/(B22+B23)*100</f>
        <v>5.0968563146466401</v>
      </c>
      <c r="I22" s="9">
        <f>(C22*$G22/100)+(C23*$H22/100)</f>
        <v>3.8774615195370856</v>
      </c>
      <c r="J22" s="9">
        <f>(D22*$G22/100)+(D23*$H22/100)</f>
        <v>88.346169068018696</v>
      </c>
      <c r="K22" s="9">
        <f>(E22*$G22/100)+(E23*$H22/100)</f>
        <v>7.7763694124442289</v>
      </c>
      <c r="L22" s="9">
        <f>(K22+J22+I22)</f>
        <v>100</v>
      </c>
      <c r="N22">
        <f>H22*E23/100</f>
        <v>0.86227256682605047</v>
      </c>
    </row>
    <row r="23" spans="1:14" x14ac:dyDescent="0.25">
      <c r="A23" t="s">
        <v>67</v>
      </c>
      <c r="B23">
        <v>0.4764999999999997</v>
      </c>
      <c r="C23" s="4">
        <v>7.7649527806927239</v>
      </c>
      <c r="D23" s="4">
        <v>75.317313746064741</v>
      </c>
      <c r="E23" s="4">
        <v>16.917733473242535</v>
      </c>
    </row>
    <row r="24" spans="1:14" x14ac:dyDescent="0.25">
      <c r="A24" t="s">
        <v>68</v>
      </c>
      <c r="B24">
        <v>9.2564999999999991</v>
      </c>
      <c r="C24" s="4">
        <v>4.0576891913790165</v>
      </c>
      <c r="D24" s="4">
        <v>87.678182898503721</v>
      </c>
      <c r="E24" s="4">
        <v>8.2641279101172636</v>
      </c>
      <c r="F24" t="s">
        <v>18</v>
      </c>
      <c r="G24" s="11">
        <f>B24/(B24+B25)*100</f>
        <v>90.147250735279783</v>
      </c>
      <c r="H24" s="11">
        <f>B25/(B24+B25)*100</f>
        <v>9.8527492647202148</v>
      </c>
      <c r="I24" s="9">
        <f>(C24*$G24/100)+(C25*$H24/100)</f>
        <v>4.2899437097056943</v>
      </c>
      <c r="J24" s="9">
        <f>(D24*$G24/100)+(D25*$H24/100)</f>
        <v>86.801269940203667</v>
      </c>
      <c r="K24" s="9">
        <f>(E24*$G24/100)+(E25*$H24/100)</f>
        <v>8.9087863500906348</v>
      </c>
      <c r="L24" s="9">
        <f>(K24+J24+I24)</f>
        <v>100</v>
      </c>
      <c r="N24">
        <f>H24*E25/100</f>
        <v>1.4589022418729889</v>
      </c>
    </row>
    <row r="25" spans="1:14" x14ac:dyDescent="0.25">
      <c r="A25" t="s">
        <v>69</v>
      </c>
      <c r="B25">
        <v>1.0117000000000012</v>
      </c>
      <c r="C25" s="4">
        <v>6.414945141840608</v>
      </c>
      <c r="D25" s="4">
        <v>78.777997430067856</v>
      </c>
      <c r="E25" s="4">
        <v>14.807057428091536</v>
      </c>
      <c r="N25" t="s">
        <v>80</v>
      </c>
    </row>
    <row r="26" spans="1:14" x14ac:dyDescent="0.25">
      <c r="E26" t="s">
        <v>80</v>
      </c>
      <c r="N26" s="9">
        <f>MAX(N2,N4,N6,N8,N10,N12,N14,N16,N18,N20,N22,N24)</f>
        <v>9.9329114240688359</v>
      </c>
    </row>
    <row r="27" spans="1:14" x14ac:dyDescent="0.25">
      <c r="E27" s="9">
        <f>MAX(E3,E5,E7,E9,E11,E13,E15,E17,E19,E21,E23,E25)</f>
        <v>81.688413724515044</v>
      </c>
      <c r="N27" t="s">
        <v>81</v>
      </c>
    </row>
    <row r="28" spans="1:14" x14ac:dyDescent="0.25">
      <c r="E28" t="s">
        <v>81</v>
      </c>
      <c r="N28" s="9">
        <f>MIN(N4,N6,N8,N10,N12,N14,N16,N18,N20,N22,N24,N2)</f>
        <v>0.72067111206710466</v>
      </c>
    </row>
    <row r="29" spans="1:14" x14ac:dyDescent="0.25">
      <c r="E29" s="9">
        <f>MIN(E5,E7,E9,E11,E13,E15,E17,E19,E21,E23,E25,E3)</f>
        <v>14.807057428091536</v>
      </c>
      <c r="N29" t="s">
        <v>82</v>
      </c>
    </row>
    <row r="30" spans="1:14" x14ac:dyDescent="0.25">
      <c r="E30" t="s">
        <v>82</v>
      </c>
      <c r="N30" s="9">
        <f>MEDIAN(N6,N8,N10,N12,N14,N16,N18,N20,N22,N24,N2,N4)</f>
        <v>1.9142339861677802</v>
      </c>
    </row>
    <row r="31" spans="1:14" x14ac:dyDescent="0.25">
      <c r="E31" s="9">
        <f>MEDIAN(E7,E9,E11,E13,E15,E17,E19,E21,E23,E25,E3,E5)</f>
        <v>42.653851755870392</v>
      </c>
      <c r="N31" t="s">
        <v>83</v>
      </c>
    </row>
    <row r="32" spans="1:14" x14ac:dyDescent="0.25">
      <c r="E32" t="s">
        <v>83</v>
      </c>
      <c r="N32" s="9">
        <f>AVERAGE(N8,N10,N12,N14,N16,N18,N20,N22,N24,N2,N4,N6)</f>
        <v>3.2482099705784253</v>
      </c>
    </row>
    <row r="33" spans="5:5" x14ac:dyDescent="0.25">
      <c r="E33" s="9">
        <f>AVERAGE(E9,E11,E13,E15,E17,E19,E21,E23,E25,E3,E5,E7)</f>
        <v>42.466411446803384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Benthic_sediment_characterizati</vt:lpstr>
      <vt:lpstr>LOI</vt:lpstr>
    </vt:vector>
  </TitlesOfParts>
  <Company>NOS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Whitall</dc:creator>
  <cp:lastModifiedBy>Alex Messina</cp:lastModifiedBy>
  <cp:lastPrinted>2014-01-13T19:22:16Z</cp:lastPrinted>
  <dcterms:created xsi:type="dcterms:W3CDTF">2013-12-17T21:36:00Z</dcterms:created>
  <dcterms:modified xsi:type="dcterms:W3CDTF">2016-03-24T20:40:22Z</dcterms:modified>
</cp:coreProperties>
</file>