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"/>
    </mc:Choice>
  </mc:AlternateContent>
  <bookViews>
    <workbookView xWindow="0" yWindow="0" windowWidth="20490" windowHeight="9045"/>
  </bookViews>
  <sheets>
    <sheet name="CRCP 2014" sheetId="1" r:id="rId1"/>
    <sheet name="April2014LOI" sheetId="4" r:id="rId2"/>
    <sheet name="Pilot 2013" sheetId="2" r:id="rId3"/>
    <sheet name="April2014" sheetId="3" r:id="rId4"/>
  </sheets>
  <definedNames>
    <definedName name="_xlnm._FilterDatabase" localSheetId="1" hidden="1">April2014LOI!$A$2:$T$38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J9" i="1"/>
  <c r="K11" i="1"/>
  <c r="L11" i="1"/>
  <c r="M11" i="1"/>
  <c r="N11" i="1"/>
  <c r="O11" i="1"/>
  <c r="J11" i="1"/>
  <c r="K10" i="1"/>
  <c r="L10" i="1"/>
  <c r="M10" i="1"/>
  <c r="N10" i="1"/>
  <c r="O10" i="1"/>
  <c r="J10" i="1"/>
  <c r="K8" i="1"/>
  <c r="L8" i="1"/>
  <c r="M8" i="1"/>
  <c r="N8" i="1"/>
  <c r="O8" i="1"/>
  <c r="J8" i="1"/>
  <c r="K7" i="1"/>
  <c r="L7" i="1"/>
  <c r="M7" i="1"/>
  <c r="N7" i="1"/>
  <c r="O7" i="1"/>
  <c r="J7" i="1"/>
  <c r="K6" i="1"/>
  <c r="L6" i="1"/>
  <c r="M6" i="1"/>
  <c r="N6" i="1"/>
  <c r="O6" i="1"/>
  <c r="J6" i="1"/>
  <c r="K4" i="1"/>
  <c r="L4" i="1"/>
  <c r="M4" i="1"/>
  <c r="N4" i="1"/>
  <c r="O4" i="1"/>
  <c r="J4" i="1"/>
  <c r="K5" i="1"/>
  <c r="L5" i="1"/>
  <c r="M5" i="1"/>
  <c r="N5" i="1"/>
  <c r="O5" i="1"/>
  <c r="J5" i="1"/>
  <c r="K3" i="1"/>
  <c r="L3" i="1"/>
  <c r="M3" i="1"/>
  <c r="N3" i="1"/>
  <c r="O3" i="1"/>
  <c r="J3" i="1"/>
  <c r="N20" i="1"/>
  <c r="K20" i="1"/>
  <c r="L20" i="1"/>
  <c r="M20" i="1"/>
  <c r="O20" i="1"/>
  <c r="J20" i="1"/>
  <c r="K19" i="1"/>
  <c r="L19" i="1"/>
  <c r="M19" i="1"/>
  <c r="N19" i="1"/>
  <c r="O19" i="1"/>
  <c r="J19" i="1"/>
  <c r="K18" i="1"/>
  <c r="L18" i="1"/>
  <c r="M18" i="1"/>
  <c r="N18" i="1"/>
  <c r="O18" i="1"/>
  <c r="J18" i="1"/>
  <c r="K17" i="1"/>
  <c r="L17" i="1"/>
  <c r="U17" i="1" s="1"/>
  <c r="M17" i="1"/>
  <c r="N17" i="1"/>
  <c r="O17" i="1"/>
  <c r="J17" i="1"/>
  <c r="K16" i="1"/>
  <c r="L16" i="1"/>
  <c r="M16" i="1"/>
  <c r="N16" i="1"/>
  <c r="O16" i="1"/>
  <c r="J16" i="1"/>
  <c r="K15" i="1"/>
  <c r="L15" i="1"/>
  <c r="U15" i="1" s="1"/>
  <c r="M15" i="1"/>
  <c r="N15" i="1"/>
  <c r="O15" i="1"/>
  <c r="J15" i="1"/>
  <c r="K14" i="1"/>
  <c r="L14" i="1"/>
  <c r="M14" i="1"/>
  <c r="N14" i="1"/>
  <c r="O14" i="1"/>
  <c r="J14" i="1"/>
  <c r="K13" i="1"/>
  <c r="L13" i="1"/>
  <c r="M13" i="1"/>
  <c r="N13" i="1"/>
  <c r="O13" i="1"/>
  <c r="J13" i="1"/>
  <c r="J12" i="1"/>
  <c r="S10" i="1"/>
  <c r="K12" i="1"/>
  <c r="L12" i="1"/>
  <c r="M12" i="1"/>
  <c r="N12" i="1"/>
  <c r="O12" i="1"/>
  <c r="U23" i="4"/>
  <c r="V23" i="4"/>
  <c r="W23" i="4"/>
  <c r="U25" i="4"/>
  <c r="V25" i="4"/>
  <c r="W25" i="4"/>
  <c r="U27" i="4"/>
  <c r="V27" i="4"/>
  <c r="W27" i="4"/>
  <c r="U29" i="4"/>
  <c r="V29" i="4"/>
  <c r="W29" i="4"/>
  <c r="U31" i="4"/>
  <c r="V31" i="4"/>
  <c r="W31" i="4"/>
  <c r="U33" i="4"/>
  <c r="V33" i="4"/>
  <c r="W33" i="4"/>
  <c r="U35" i="4"/>
  <c r="V35" i="4"/>
  <c r="W35" i="4"/>
  <c r="U37" i="4"/>
  <c r="V37" i="4"/>
  <c r="W37" i="4"/>
  <c r="W21" i="4"/>
  <c r="V21" i="4"/>
  <c r="U21" i="4"/>
  <c r="U4" i="4"/>
  <c r="V4" i="4"/>
  <c r="W4" i="4"/>
  <c r="U6" i="4"/>
  <c r="V6" i="4"/>
  <c r="W6" i="4"/>
  <c r="U8" i="4"/>
  <c r="V8" i="4"/>
  <c r="W8" i="4"/>
  <c r="U10" i="4"/>
  <c r="V10" i="4"/>
  <c r="W10" i="4"/>
  <c r="U12" i="4"/>
  <c r="V12" i="4"/>
  <c r="W12" i="4"/>
  <c r="U14" i="4"/>
  <c r="V14" i="4"/>
  <c r="W14" i="4"/>
  <c r="U16" i="4"/>
  <c r="V16" i="4"/>
  <c r="W16" i="4"/>
  <c r="U18" i="4"/>
  <c r="V18" i="4"/>
  <c r="W18" i="4"/>
  <c r="W2" i="4"/>
  <c r="V2" i="4"/>
  <c r="U2" i="4"/>
  <c r="M27" i="4"/>
  <c r="I27" i="4"/>
  <c r="N27" i="4" s="1"/>
  <c r="G27" i="4"/>
  <c r="J27" i="4" s="1"/>
  <c r="K27" i="4" s="1"/>
  <c r="R27" i="4" s="1"/>
  <c r="M23" i="4"/>
  <c r="N23" i="4" s="1"/>
  <c r="O23" i="4" s="1"/>
  <c r="P23" i="4" s="1"/>
  <c r="I23" i="4"/>
  <c r="G23" i="4"/>
  <c r="J23" i="4" s="1"/>
  <c r="K23" i="4" s="1"/>
  <c r="R23" i="4" s="1"/>
  <c r="M31" i="4"/>
  <c r="I31" i="4"/>
  <c r="N31" i="4" s="1"/>
  <c r="O31" i="4" s="1"/>
  <c r="P31" i="4" s="1"/>
  <c r="G31" i="4"/>
  <c r="M2" i="4"/>
  <c r="I2" i="4"/>
  <c r="G2" i="4"/>
  <c r="J2" i="4" s="1"/>
  <c r="K2" i="4" s="1"/>
  <c r="R2" i="4" s="1"/>
  <c r="M21" i="4"/>
  <c r="I21" i="4"/>
  <c r="N21" i="4" s="1"/>
  <c r="G21" i="4"/>
  <c r="J21" i="4" s="1"/>
  <c r="K21" i="4" s="1"/>
  <c r="R21" i="4" s="1"/>
  <c r="M12" i="4"/>
  <c r="N12" i="4" s="1"/>
  <c r="O12" i="4" s="1"/>
  <c r="P12" i="4" s="1"/>
  <c r="I12" i="4"/>
  <c r="G12" i="4"/>
  <c r="J12" i="4" s="1"/>
  <c r="K12" i="4" s="1"/>
  <c r="R12" i="4" s="1"/>
  <c r="M35" i="4"/>
  <c r="I35" i="4"/>
  <c r="N35" i="4" s="1"/>
  <c r="O35" i="4" s="1"/>
  <c r="P35" i="4" s="1"/>
  <c r="G35" i="4"/>
  <c r="M29" i="4"/>
  <c r="I29" i="4"/>
  <c r="G29" i="4"/>
  <c r="J29" i="4" s="1"/>
  <c r="K29" i="4" s="1"/>
  <c r="R29" i="4" s="1"/>
  <c r="M33" i="4"/>
  <c r="I33" i="4"/>
  <c r="N33" i="4" s="1"/>
  <c r="G33" i="4"/>
  <c r="J33" i="4" s="1"/>
  <c r="K33" i="4" s="1"/>
  <c r="R33" i="4" s="1"/>
  <c r="M37" i="4"/>
  <c r="N37" i="4" s="1"/>
  <c r="O37" i="4" s="1"/>
  <c r="P37" i="4" s="1"/>
  <c r="I37" i="4"/>
  <c r="G37" i="4"/>
  <c r="J37" i="4" s="1"/>
  <c r="K37" i="4" s="1"/>
  <c r="R37" i="4" s="1"/>
  <c r="M24" i="4"/>
  <c r="I24" i="4"/>
  <c r="N24" i="4" s="1"/>
  <c r="O24" i="4" s="1"/>
  <c r="P24" i="4" s="1"/>
  <c r="G24" i="4"/>
  <c r="M6" i="4"/>
  <c r="I6" i="4"/>
  <c r="G6" i="4"/>
  <c r="J6" i="4" s="1"/>
  <c r="K6" i="4" s="1"/>
  <c r="R6" i="4" s="1"/>
  <c r="M5" i="4"/>
  <c r="I5" i="4"/>
  <c r="N5" i="4" s="1"/>
  <c r="G5" i="4"/>
  <c r="J5" i="4" s="1"/>
  <c r="K5" i="4" s="1"/>
  <c r="R5" i="4" s="1"/>
  <c r="M8" i="4"/>
  <c r="N8" i="4" s="1"/>
  <c r="O8" i="4" s="1"/>
  <c r="P8" i="4" s="1"/>
  <c r="I8" i="4"/>
  <c r="G8" i="4"/>
  <c r="J8" i="4" s="1"/>
  <c r="K8" i="4" s="1"/>
  <c r="R8" i="4" s="1"/>
  <c r="M30" i="4"/>
  <c r="I30" i="4"/>
  <c r="N30" i="4" s="1"/>
  <c r="O30" i="4" s="1"/>
  <c r="P30" i="4" s="1"/>
  <c r="G30" i="4"/>
  <c r="M22" i="4"/>
  <c r="I22" i="4"/>
  <c r="G22" i="4"/>
  <c r="J22" i="4" s="1"/>
  <c r="K22" i="4" s="1"/>
  <c r="R22" i="4" s="1"/>
  <c r="M7" i="4"/>
  <c r="I7" i="4"/>
  <c r="N7" i="4" s="1"/>
  <c r="G7" i="4"/>
  <c r="J7" i="4" s="1"/>
  <c r="K7" i="4" s="1"/>
  <c r="R7" i="4" s="1"/>
  <c r="M32" i="4"/>
  <c r="N32" i="4" s="1"/>
  <c r="O32" i="4" s="1"/>
  <c r="P32" i="4" s="1"/>
  <c r="I32" i="4"/>
  <c r="G32" i="4"/>
  <c r="J32" i="4" s="1"/>
  <c r="K32" i="4" s="1"/>
  <c r="R32" i="4" s="1"/>
  <c r="M38" i="4"/>
  <c r="I38" i="4"/>
  <c r="N38" i="4" s="1"/>
  <c r="O38" i="4" s="1"/>
  <c r="P38" i="4" s="1"/>
  <c r="G38" i="4"/>
  <c r="M9" i="4"/>
  <c r="I9" i="4"/>
  <c r="G9" i="4"/>
  <c r="J9" i="4" s="1"/>
  <c r="K9" i="4" s="1"/>
  <c r="R9" i="4" s="1"/>
  <c r="M26" i="4"/>
  <c r="I26" i="4"/>
  <c r="N26" i="4" s="1"/>
  <c r="G26" i="4"/>
  <c r="J26" i="4" s="1"/>
  <c r="K26" i="4" s="1"/>
  <c r="R26" i="4" s="1"/>
  <c r="M36" i="4"/>
  <c r="N36" i="4" s="1"/>
  <c r="O36" i="4" s="1"/>
  <c r="P36" i="4" s="1"/>
  <c r="I36" i="4"/>
  <c r="G36" i="4"/>
  <c r="J36" i="4" s="1"/>
  <c r="K36" i="4" s="1"/>
  <c r="R36" i="4" s="1"/>
  <c r="M34" i="4"/>
  <c r="I34" i="4"/>
  <c r="N34" i="4" s="1"/>
  <c r="O34" i="4" s="1"/>
  <c r="P34" i="4" s="1"/>
  <c r="G34" i="4"/>
  <c r="M3" i="4"/>
  <c r="I3" i="4"/>
  <c r="G3" i="4"/>
  <c r="J3" i="4" s="1"/>
  <c r="K3" i="4" s="1"/>
  <c r="R3" i="4" s="1"/>
  <c r="M13" i="4"/>
  <c r="I13" i="4"/>
  <c r="N13" i="4" s="1"/>
  <c r="G13" i="4"/>
  <c r="J13" i="4" s="1"/>
  <c r="K13" i="4" s="1"/>
  <c r="R13" i="4" s="1"/>
  <c r="M28" i="4"/>
  <c r="N28" i="4" s="1"/>
  <c r="O28" i="4" s="1"/>
  <c r="P28" i="4" s="1"/>
  <c r="I28" i="4"/>
  <c r="G28" i="4"/>
  <c r="J28" i="4" s="1"/>
  <c r="K28" i="4" s="1"/>
  <c r="R28" i="4" s="1"/>
  <c r="M25" i="4"/>
  <c r="I25" i="4"/>
  <c r="N25" i="4" s="1"/>
  <c r="O25" i="4" s="1"/>
  <c r="P25" i="4" s="1"/>
  <c r="G25" i="4"/>
  <c r="M4" i="4"/>
  <c r="I4" i="4"/>
  <c r="G4" i="4"/>
  <c r="J4" i="4" s="1"/>
  <c r="K4" i="4" s="1"/>
  <c r="R4" i="4" s="1"/>
  <c r="H13" i="1"/>
  <c r="H14" i="1"/>
  <c r="H15" i="1"/>
  <c r="H16" i="1"/>
  <c r="H17" i="1"/>
  <c r="H18" i="1"/>
  <c r="H19" i="1"/>
  <c r="H20" i="1"/>
  <c r="H12" i="1"/>
  <c r="G13" i="1"/>
  <c r="G14" i="1"/>
  <c r="G15" i="1"/>
  <c r="G16" i="1"/>
  <c r="G17" i="1"/>
  <c r="G18" i="1"/>
  <c r="G19" i="1"/>
  <c r="G20" i="1"/>
  <c r="G12" i="1"/>
  <c r="H4" i="1"/>
  <c r="H5" i="1"/>
  <c r="Q5" i="1" s="1"/>
  <c r="H6" i="1"/>
  <c r="H7" i="1"/>
  <c r="H8" i="1"/>
  <c r="H9" i="1"/>
  <c r="H10" i="1"/>
  <c r="H11" i="1"/>
  <c r="H3" i="1"/>
  <c r="G4" i="1"/>
  <c r="G5" i="1"/>
  <c r="G6" i="1"/>
  <c r="G7" i="1"/>
  <c r="G9" i="1"/>
  <c r="G10" i="1"/>
  <c r="G11" i="1"/>
  <c r="G3" i="1"/>
  <c r="H18" i="3"/>
  <c r="D18" i="3"/>
  <c r="H20" i="3"/>
  <c r="D20" i="3"/>
  <c r="H9" i="3"/>
  <c r="D9" i="3"/>
  <c r="H6" i="3"/>
  <c r="D6" i="3"/>
  <c r="H16" i="3"/>
  <c r="D16" i="3"/>
  <c r="H24" i="3"/>
  <c r="D24" i="3"/>
  <c r="H22" i="3"/>
  <c r="D22" i="3"/>
  <c r="H19" i="3"/>
  <c r="D19" i="3"/>
  <c r="H17" i="3"/>
  <c r="D17" i="3"/>
  <c r="H7" i="3"/>
  <c r="D7" i="3"/>
  <c r="H8" i="3"/>
  <c r="D8" i="3"/>
  <c r="H21" i="3"/>
  <c r="D21" i="3"/>
  <c r="H23" i="3"/>
  <c r="D23" i="3"/>
  <c r="H11" i="3"/>
  <c r="P18" i="1" l="1"/>
  <c r="T5" i="1"/>
  <c r="S4" i="1"/>
  <c r="T6" i="1"/>
  <c r="T8" i="1"/>
  <c r="Q8" i="1"/>
  <c r="P14" i="1"/>
  <c r="R14" i="1" s="1"/>
  <c r="Q11" i="1"/>
  <c r="Q14" i="1"/>
  <c r="U20" i="1"/>
  <c r="P3" i="1"/>
  <c r="R3" i="1" s="1"/>
  <c r="P7" i="1"/>
  <c r="Q3" i="1"/>
  <c r="Q4" i="1"/>
  <c r="Q19" i="1"/>
  <c r="U12" i="1"/>
  <c r="S14" i="1"/>
  <c r="U14" i="1"/>
  <c r="T20" i="1"/>
  <c r="U5" i="1"/>
  <c r="U6" i="1"/>
  <c r="U8" i="1"/>
  <c r="T12" i="1"/>
  <c r="I5" i="1"/>
  <c r="I20" i="1"/>
  <c r="I16" i="1"/>
  <c r="U3" i="1"/>
  <c r="U4" i="1"/>
  <c r="U10" i="1"/>
  <c r="T11" i="1"/>
  <c r="P10" i="1"/>
  <c r="Q12" i="1"/>
  <c r="Q17" i="1"/>
  <c r="S13" i="1"/>
  <c r="T15" i="1"/>
  <c r="S16" i="1"/>
  <c r="T17" i="1"/>
  <c r="S18" i="1"/>
  <c r="T19" i="1"/>
  <c r="T4" i="1"/>
  <c r="S6" i="1"/>
  <c r="T7" i="1"/>
  <c r="S8" i="1"/>
  <c r="T10" i="1"/>
  <c r="S11" i="1"/>
  <c r="U11" i="1"/>
  <c r="S12" i="1"/>
  <c r="U18" i="1"/>
  <c r="P12" i="1"/>
  <c r="T13" i="1"/>
  <c r="S15" i="1"/>
  <c r="T16" i="1"/>
  <c r="S17" i="1"/>
  <c r="T18" i="1"/>
  <c r="S19" i="1"/>
  <c r="S3" i="1"/>
  <c r="Q13" i="1"/>
  <c r="U13" i="1"/>
  <c r="T14" i="1"/>
  <c r="U16" i="1"/>
  <c r="S20" i="1"/>
  <c r="I8" i="1"/>
  <c r="I4" i="1"/>
  <c r="P19" i="1"/>
  <c r="I15" i="1"/>
  <c r="U19" i="1"/>
  <c r="S7" i="1"/>
  <c r="P5" i="1"/>
  <c r="R5" i="1" s="1"/>
  <c r="P11" i="1"/>
  <c r="I6" i="1"/>
  <c r="I13" i="1"/>
  <c r="P20" i="1"/>
  <c r="T3" i="1"/>
  <c r="S5" i="1"/>
  <c r="U7" i="1"/>
  <c r="Q7" i="1"/>
  <c r="P17" i="1"/>
  <c r="Q18" i="1"/>
  <c r="R18" i="1" s="1"/>
  <c r="I11" i="1"/>
  <c r="I7" i="1"/>
  <c r="P8" i="1"/>
  <c r="R8" i="1" s="1"/>
  <c r="P6" i="1"/>
  <c r="I18" i="1"/>
  <c r="I14" i="1"/>
  <c r="Q20" i="1"/>
  <c r="P15" i="1"/>
  <c r="P13" i="1"/>
  <c r="R13" i="1" s="1"/>
  <c r="I3" i="1"/>
  <c r="P4" i="1"/>
  <c r="I10" i="1"/>
  <c r="Q6" i="1"/>
  <c r="I12" i="1"/>
  <c r="I17" i="1"/>
  <c r="P16" i="1"/>
  <c r="Q15" i="1"/>
  <c r="I19" i="1"/>
  <c r="Q10" i="1"/>
  <c r="R10" i="1" s="1"/>
  <c r="Q16" i="1"/>
  <c r="R16" i="1" s="1"/>
  <c r="N4" i="4"/>
  <c r="O4" i="4" s="1"/>
  <c r="P4" i="4" s="1"/>
  <c r="O13" i="4"/>
  <c r="P13" i="4" s="1"/>
  <c r="N3" i="4"/>
  <c r="O3" i="4" s="1"/>
  <c r="P3" i="4" s="1"/>
  <c r="S3" i="4" s="1"/>
  <c r="O26" i="4"/>
  <c r="P26" i="4" s="1"/>
  <c r="Q26" i="4" s="1"/>
  <c r="T26" i="4" s="1"/>
  <c r="N9" i="4"/>
  <c r="O9" i="4" s="1"/>
  <c r="P9" i="4" s="1"/>
  <c r="S9" i="4" s="1"/>
  <c r="O7" i="4"/>
  <c r="P7" i="4" s="1"/>
  <c r="N22" i="4"/>
  <c r="O22" i="4" s="1"/>
  <c r="P22" i="4" s="1"/>
  <c r="Q22" i="4" s="1"/>
  <c r="T22" i="4" s="1"/>
  <c r="O5" i="4"/>
  <c r="P5" i="4" s="1"/>
  <c r="S5" i="4" s="1"/>
  <c r="N6" i="4"/>
  <c r="O6" i="4" s="1"/>
  <c r="P6" i="4" s="1"/>
  <c r="Q6" i="4" s="1"/>
  <c r="T6" i="4" s="1"/>
  <c r="O33" i="4"/>
  <c r="P33" i="4" s="1"/>
  <c r="N29" i="4"/>
  <c r="O29" i="4" s="1"/>
  <c r="P29" i="4" s="1"/>
  <c r="O21" i="4"/>
  <c r="P21" i="4" s="1"/>
  <c r="Q21" i="4" s="1"/>
  <c r="T21" i="4" s="1"/>
  <c r="N2" i="4"/>
  <c r="O2" i="4" s="1"/>
  <c r="P2" i="4" s="1"/>
  <c r="S2" i="4" s="1"/>
  <c r="J25" i="4"/>
  <c r="K25" i="4" s="1"/>
  <c r="R25" i="4" s="1"/>
  <c r="J34" i="4"/>
  <c r="K34" i="4" s="1"/>
  <c r="R34" i="4" s="1"/>
  <c r="J38" i="4"/>
  <c r="K38" i="4" s="1"/>
  <c r="R38" i="4" s="1"/>
  <c r="J30" i="4"/>
  <c r="K30" i="4" s="1"/>
  <c r="R30" i="4" s="1"/>
  <c r="J24" i="4"/>
  <c r="K24" i="4" s="1"/>
  <c r="R24" i="4" s="1"/>
  <c r="J35" i="4"/>
  <c r="K35" i="4" s="1"/>
  <c r="R35" i="4" s="1"/>
  <c r="J31" i="4"/>
  <c r="K31" i="4" s="1"/>
  <c r="R31" i="4" s="1"/>
  <c r="S34" i="4"/>
  <c r="S32" i="4"/>
  <c r="Q32" i="4"/>
  <c r="T32" i="4" s="1"/>
  <c r="S8" i="4"/>
  <c r="Q8" i="4"/>
  <c r="T8" i="4" s="1"/>
  <c r="S24" i="4"/>
  <c r="Q24" i="4"/>
  <c r="T24" i="4" s="1"/>
  <c r="S37" i="4"/>
  <c r="Q37" i="4"/>
  <c r="T37" i="4" s="1"/>
  <c r="S35" i="4"/>
  <c r="Q35" i="4"/>
  <c r="T35" i="4" s="1"/>
  <c r="S12" i="4"/>
  <c r="Q12" i="4"/>
  <c r="T12" i="4" s="1"/>
  <c r="S31" i="4"/>
  <c r="S23" i="4"/>
  <c r="Q23" i="4"/>
  <c r="T23" i="4" s="1"/>
  <c r="S28" i="4"/>
  <c r="Q28" i="4"/>
  <c r="T28" i="4" s="1"/>
  <c r="S38" i="4"/>
  <c r="S13" i="4"/>
  <c r="Q13" i="4"/>
  <c r="T13" i="4" s="1"/>
  <c r="S22" i="4"/>
  <c r="S6" i="4"/>
  <c r="S29" i="4"/>
  <c r="Q29" i="4"/>
  <c r="T29" i="4" s="1"/>
  <c r="S25" i="4"/>
  <c r="Q25" i="4"/>
  <c r="T25" i="4" s="1"/>
  <c r="S36" i="4"/>
  <c r="Q36" i="4"/>
  <c r="T36" i="4" s="1"/>
  <c r="S30" i="4"/>
  <c r="S4" i="4"/>
  <c r="Q4" i="4"/>
  <c r="T4" i="4" s="1"/>
  <c r="S7" i="4"/>
  <c r="Q7" i="4"/>
  <c r="T7" i="4" s="1"/>
  <c r="S33" i="4"/>
  <c r="Q33" i="4"/>
  <c r="T33" i="4" s="1"/>
  <c r="O27" i="4"/>
  <c r="P27" i="4" s="1"/>
  <c r="R11" i="1" l="1"/>
  <c r="R7" i="1"/>
  <c r="R19" i="1"/>
  <c r="R12" i="1"/>
  <c r="R4" i="1"/>
  <c r="R20" i="1"/>
  <c r="R17" i="1"/>
  <c r="R15" i="1"/>
  <c r="R6" i="1"/>
  <c r="Q3" i="4"/>
  <c r="T3" i="4" s="1"/>
  <c r="S26" i="4"/>
  <c r="Q31" i="4"/>
  <c r="T31" i="4" s="1"/>
  <c r="Q5" i="4"/>
  <c r="T5" i="4" s="1"/>
  <c r="S21" i="4"/>
  <c r="Q9" i="4"/>
  <c r="T9" i="4" s="1"/>
  <c r="Q2" i="4"/>
  <c r="T2" i="4" s="1"/>
  <c r="Q30" i="4"/>
  <c r="T30" i="4" s="1"/>
  <c r="Q38" i="4"/>
  <c r="T38" i="4" s="1"/>
  <c r="Q34" i="4"/>
  <c r="T34" i="4" s="1"/>
  <c r="S27" i="4"/>
  <c r="Q27" i="4"/>
  <c r="T27" i="4" s="1"/>
</calcChain>
</file>

<file path=xl/sharedStrings.xml><?xml version="1.0" encoding="utf-8"?>
<sst xmlns="http://schemas.openxmlformats.org/spreadsheetml/2006/main" count="209" uniqueCount="121">
  <si>
    <t>Location</t>
  </si>
  <si>
    <t>Device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</si>
  <si>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</si>
  <si>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</si>
  <si>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</si>
  <si>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</si>
  <si>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</si>
  <si>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</si>
  <si>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</si>
  <si>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</si>
  <si>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</si>
  <si>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SedPod</t>
  </si>
  <si>
    <t>Tube</t>
  </si>
  <si>
    <t>SedPod Processing 5/13/14</t>
  </si>
  <si>
    <t>Performed by Jameson Newtson</t>
  </si>
  <si>
    <t>all in grams (g)</t>
  </si>
  <si>
    <t>Mass Beaker</t>
  </si>
  <si>
    <t>Mass Beaker + Sed</t>
  </si>
  <si>
    <t>Mass Sand Fraction</t>
  </si>
  <si>
    <t>Mass Filter</t>
  </si>
  <si>
    <t>Mass Filter + Sed</t>
  </si>
  <si>
    <t>Mass Fine Fraction</t>
  </si>
  <si>
    <t>S2C</t>
  </si>
  <si>
    <t>T3B</t>
  </si>
  <si>
    <t>T2C</t>
  </si>
  <si>
    <t>S1C</t>
  </si>
  <si>
    <t>S1B</t>
  </si>
  <si>
    <t>T1B</t>
  </si>
  <si>
    <t>T2A</t>
  </si>
  <si>
    <t>T3A</t>
  </si>
  <si>
    <t>T3C</t>
  </si>
  <si>
    <t>T1A</t>
  </si>
  <si>
    <t>S2B</t>
  </si>
  <si>
    <t>NO SED</t>
  </si>
  <si>
    <t>S3C</t>
  </si>
  <si>
    <t>S3B</t>
  </si>
  <si>
    <t>S1A</t>
  </si>
  <si>
    <t>S2A</t>
  </si>
  <si>
    <t>T2B</t>
  </si>
  <si>
    <t>T1C</t>
  </si>
  <si>
    <t>?</t>
  </si>
  <si>
    <t>NAN</t>
  </si>
  <si>
    <t>S3A</t>
  </si>
  <si>
    <t>Coarse(g)</t>
  </si>
  <si>
    <t>Fine(g)</t>
  </si>
  <si>
    <t>Total(g)</t>
  </si>
  <si>
    <t>Coarse(%terr)</t>
  </si>
  <si>
    <t>Fine(%terr)</t>
  </si>
  <si>
    <t>Coarse(%carb)</t>
  </si>
  <si>
    <t>CoarseTerr(g)</t>
  </si>
  <si>
    <t>FineTerr(g)</t>
  </si>
  <si>
    <t>TotalTerr(g)</t>
  </si>
  <si>
    <t>Coarse(%organic)</t>
  </si>
  <si>
    <t>Fine(%organic)</t>
  </si>
  <si>
    <t>Fine(%carb)</t>
  </si>
  <si>
    <t>Sample Name/#</t>
  </si>
  <si>
    <t>Sample Date</t>
  </si>
  <si>
    <t>Date of Analysis</t>
  </si>
  <si>
    <t>Mass of Crucible (g)</t>
  </si>
  <si>
    <t>Mass Sample + Crucible (g)</t>
  </si>
  <si>
    <t>Mass Sample (g)</t>
  </si>
  <si>
    <t>Mass After 550 (g)</t>
  </si>
  <si>
    <t>Mass Sample After LOI 550 (g)</t>
  </si>
  <si>
    <t>Organics Mass (g)</t>
  </si>
  <si>
    <t>% Organics</t>
  </si>
  <si>
    <t>Mass After 950 (g)</t>
  </si>
  <si>
    <t>Mass Sample After LOI 950 (g)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</si>
  <si>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Mass (g)</t>
    </r>
  </si>
  <si>
    <t>% Carbon of burned sample</t>
  </si>
  <si>
    <t>% Carbonates * 2.27</t>
  </si>
  <si>
    <t>% Terrigenous of sample</t>
  </si>
  <si>
    <t>Total % Carbonates</t>
  </si>
  <si>
    <t>Total % Terrigenous</t>
  </si>
  <si>
    <t>S1B coarse</t>
  </si>
  <si>
    <t>T1C coarse</t>
  </si>
  <si>
    <t>T2A fine</t>
  </si>
  <si>
    <t>S2C fine</t>
  </si>
  <si>
    <t>S1A fine</t>
  </si>
  <si>
    <t>T3A fine</t>
  </si>
  <si>
    <t>T3B fine</t>
  </si>
  <si>
    <t>T1C fine</t>
  </si>
  <si>
    <t>S2A fine</t>
  </si>
  <si>
    <t>T3C fine</t>
  </si>
  <si>
    <t>T2C fine</t>
  </si>
  <si>
    <t>S1C fine</t>
  </si>
  <si>
    <t>T1A fine</t>
  </si>
  <si>
    <t>T2B fine</t>
  </si>
  <si>
    <t>S2A coarse</t>
  </si>
  <si>
    <t>S1B fine</t>
  </si>
  <si>
    <t>S1C coarse</t>
  </si>
  <si>
    <t>T1B fine</t>
  </si>
  <si>
    <t>T3C coarse</t>
  </si>
  <si>
    <t>T3A coarse</t>
  </si>
  <si>
    <t>T2B coarse</t>
  </si>
  <si>
    <t>T3B coarse</t>
  </si>
  <si>
    <t>S2C coarse</t>
  </si>
  <si>
    <t>T1A coarse</t>
  </si>
  <si>
    <t>S1A coarse</t>
  </si>
  <si>
    <t>T2C coarse</t>
  </si>
  <si>
    <t>T1B coarse</t>
  </si>
  <si>
    <t>T2A coarse</t>
  </si>
  <si>
    <t>fraction</t>
  </si>
  <si>
    <t>coarse</t>
  </si>
  <si>
    <t>fine</t>
  </si>
  <si>
    <t>S2B coarse</t>
  </si>
  <si>
    <t>S2B fine</t>
  </si>
  <si>
    <t>S3A coarse</t>
  </si>
  <si>
    <t>S3A fine</t>
  </si>
  <si>
    <t>S3B coarse</t>
  </si>
  <si>
    <t>S3B fine</t>
  </si>
  <si>
    <t>S3C coarse</t>
  </si>
  <si>
    <t>S3C fine</t>
  </si>
  <si>
    <t>Total % Organics
Fine</t>
  </si>
  <si>
    <t>Total % Organics
Coarse</t>
  </si>
  <si>
    <t>Total(%organic)</t>
  </si>
  <si>
    <t>Total(%carb)</t>
  </si>
  <si>
    <t>Total(%terr)</t>
  </si>
  <si>
    <t>Lat</t>
  </si>
  <si>
    <t>Lon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</si>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</sst>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m/d/yy;@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0" borderId="0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165" fontId="0" fillId="0" borderId="0" xfId="0" applyNumberFormat="1"/>
    <xf numFmtId="0" fontId="2" fillId="0" borderId="4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167" fontId="2" fillId="3" borderId="4" xfId="0" applyNumberFormat="1" applyFont="1" applyFill="1" applyBorder="1" applyAlignment="1">
      <alignment horizontal="center" vertical="center" wrapText="1"/>
    </xf>
    <xf numFmtId="167" fontId="2" fillId="4" borderId="4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7" fontId="0" fillId="0" borderId="0" xfId="0" applyNumberFormat="1"/>
    <xf numFmtId="164" fontId="0" fillId="4" borderId="0" xfId="0" applyNumberFormat="1" applyFill="1"/>
    <xf numFmtId="0" fontId="1" fillId="0" borderId="0" xfId="0" applyFont="1" applyFill="1" applyBorder="1"/>
    <xf numFmtId="49" fontId="0" fillId="0" borderId="0" xfId="0" applyNumberFormat="1"/>
    <xf numFmtId="164" fontId="0" fillId="0" borderId="2" xfId="0" applyNumberFormat="1" applyBorder="1"/>
    <xf numFmtId="2" fontId="0" fillId="0" borderId="1" xfId="0" applyNumberFormat="1" applyBorder="1"/>
    <xf numFmtId="0" fontId="0" fillId="0" borderId="0" xfId="0" applyBorder="1"/>
    <xf numFmtId="0" fontId="1" fillId="0" borderId="0" xfId="0" applyFont="1" applyBorder="1"/>
    <xf numFmtId="14" fontId="0" fillId="0" borderId="0" xfId="0" applyNumberFormat="1" applyBorder="1"/>
    <xf numFmtId="14" fontId="1" fillId="0" borderId="0" xfId="0" applyNumberFormat="1" applyFont="1" applyBorder="1"/>
    <xf numFmtId="14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SedPod Total(%)</a:t>
            </a:r>
          </a:p>
        </c:rich>
      </c:tx>
      <c:layout>
        <c:manualLayout>
          <c:xMode val="edge"/>
          <c:yMode val="edge"/>
          <c:x val="0.36456933508311462"/>
          <c:y val="6.4257011856683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23832925697643945"/>
          <c:w val="0.87232174103237092"/>
          <c:h val="0.53743603391555916"/>
        </c:manualLayout>
      </c:layout>
      <c:barChart>
        <c:barDir val="col"/>
        <c:grouping val="percentStacked"/>
        <c:varyColors val="0"/>
        <c:ser>
          <c:idx val="0"/>
          <c:order val="0"/>
          <c:tx>
            <c:v>% Organics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'CRCP 2014'!$E$3:$F$11</c:f>
              <c:multiLvlStrCache>
                <c:ptCount val="9"/>
                <c:lvl>
                  <c:pt idx="0">
                    <c:v>SedPod</c:v>
                  </c:pt>
                  <c:pt idx="1">
                    <c:v>SedPod</c:v>
                  </c:pt>
                  <c:pt idx="2">
                    <c:v>SedPod</c:v>
                  </c:pt>
                  <c:pt idx="3">
                    <c:v>SedPod</c:v>
                  </c:pt>
                  <c:pt idx="4">
                    <c:v>SedPod</c:v>
                  </c:pt>
                  <c:pt idx="5">
                    <c:v>SedPod</c:v>
                  </c:pt>
                  <c:pt idx="6">
                    <c:v>SedPod</c:v>
                  </c:pt>
                  <c:pt idx="7">
                    <c:v>SedPod</c:v>
                  </c:pt>
                  <c:pt idx="8">
                    <c:v>SedPod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2014'!$S$3:$S$11</c:f>
              <c:numCache>
                <c:formatCode>0.0</c:formatCode>
                <c:ptCount val="9"/>
                <c:pt idx="0">
                  <c:v>6.8169242351573711</c:v>
                </c:pt>
                <c:pt idx="1">
                  <c:v>12.492246913273529</c:v>
                </c:pt>
                <c:pt idx="2">
                  <c:v>11.85961622880367</c:v>
                </c:pt>
                <c:pt idx="3">
                  <c:v>8.8003059705607249</c:v>
                </c:pt>
                <c:pt idx="4">
                  <c:v>0</c:v>
                </c:pt>
                <c:pt idx="5">
                  <c:v>8.4418987286719549</c:v>
                </c:pt>
                <c:pt idx="6" formatCode="@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% Carbonate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'CRCP 2014'!$E$3:$F$11</c:f>
              <c:multiLvlStrCache>
                <c:ptCount val="9"/>
                <c:lvl>
                  <c:pt idx="0">
                    <c:v>SedPod</c:v>
                  </c:pt>
                  <c:pt idx="1">
                    <c:v>SedPod</c:v>
                  </c:pt>
                  <c:pt idx="2">
                    <c:v>SedPod</c:v>
                  </c:pt>
                  <c:pt idx="3">
                    <c:v>SedPod</c:v>
                  </c:pt>
                  <c:pt idx="4">
                    <c:v>SedPod</c:v>
                  </c:pt>
                  <c:pt idx="5">
                    <c:v>SedPod</c:v>
                  </c:pt>
                  <c:pt idx="6">
                    <c:v>SedPod</c:v>
                  </c:pt>
                  <c:pt idx="7">
                    <c:v>SedPod</c:v>
                  </c:pt>
                  <c:pt idx="8">
                    <c:v>SedPod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2014'!$T$3:$T$11</c:f>
              <c:numCache>
                <c:formatCode>0.0</c:formatCode>
                <c:ptCount val="9"/>
                <c:pt idx="0">
                  <c:v>62.420584473647665</c:v>
                </c:pt>
                <c:pt idx="1">
                  <c:v>63.759663110226256</c:v>
                </c:pt>
                <c:pt idx="2">
                  <c:v>72.265627255343546</c:v>
                </c:pt>
                <c:pt idx="3">
                  <c:v>34.167598993804276</c:v>
                </c:pt>
                <c:pt idx="4">
                  <c:v>0</c:v>
                </c:pt>
                <c:pt idx="5">
                  <c:v>83.420942418180346</c:v>
                </c:pt>
                <c:pt idx="6" formatCode="@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v>% Terrigenous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'CRCP 2014'!$E$3:$F$11</c:f>
              <c:multiLvlStrCache>
                <c:ptCount val="9"/>
                <c:lvl>
                  <c:pt idx="0">
                    <c:v>SedPod</c:v>
                  </c:pt>
                  <c:pt idx="1">
                    <c:v>SedPod</c:v>
                  </c:pt>
                  <c:pt idx="2">
                    <c:v>SedPod</c:v>
                  </c:pt>
                  <c:pt idx="3">
                    <c:v>SedPod</c:v>
                  </c:pt>
                  <c:pt idx="4">
                    <c:v>SedPod</c:v>
                  </c:pt>
                  <c:pt idx="5">
                    <c:v>SedPod</c:v>
                  </c:pt>
                  <c:pt idx="6">
                    <c:v>SedPod</c:v>
                  </c:pt>
                  <c:pt idx="7">
                    <c:v>SedPod</c:v>
                  </c:pt>
                  <c:pt idx="8">
                    <c:v>SedPod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2014'!$U$3:$U$11</c:f>
              <c:numCache>
                <c:formatCode>0.0</c:formatCode>
                <c:ptCount val="9"/>
                <c:pt idx="0">
                  <c:v>30.762491291194962</c:v>
                </c:pt>
                <c:pt idx="1">
                  <c:v>23.748089976500218</c:v>
                </c:pt>
                <c:pt idx="2">
                  <c:v>15.874756515852784</c:v>
                </c:pt>
                <c:pt idx="3">
                  <c:v>57.032095035635002</c:v>
                </c:pt>
                <c:pt idx="4">
                  <c:v>0</c:v>
                </c:pt>
                <c:pt idx="5">
                  <c:v>8.1371588531476995</c:v>
                </c:pt>
                <c:pt idx="6" formatCode="@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3859840"/>
        <c:axId val="273863760"/>
      </c:barChart>
      <c:lineChart>
        <c:grouping val="standard"/>
        <c:varyColors val="0"/>
        <c:ser>
          <c:idx val="3"/>
          <c:order val="3"/>
          <c:tx>
            <c:strRef>
              <c:f>'CRCP 2014'!$I$2</c:f>
              <c:strCache>
                <c:ptCount val="1"/>
                <c:pt idx="0">
                  <c:v>Total(g)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'CRCP 2014'!$E$3:$F$11</c:f>
              <c:multiLvlStrCache>
                <c:ptCount val="9"/>
                <c:lvl>
                  <c:pt idx="0">
                    <c:v>SedPod</c:v>
                  </c:pt>
                  <c:pt idx="1">
                    <c:v>SedPod</c:v>
                  </c:pt>
                  <c:pt idx="2">
                    <c:v>SedPod</c:v>
                  </c:pt>
                  <c:pt idx="3">
                    <c:v>SedPod</c:v>
                  </c:pt>
                  <c:pt idx="4">
                    <c:v>SedPod</c:v>
                  </c:pt>
                  <c:pt idx="5">
                    <c:v>SedPod</c:v>
                  </c:pt>
                  <c:pt idx="6">
                    <c:v>SedPod</c:v>
                  </c:pt>
                  <c:pt idx="7">
                    <c:v>SedPod</c:v>
                  </c:pt>
                  <c:pt idx="8">
                    <c:v>SedPod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2014'!$I$3:$I$11</c:f>
              <c:numCache>
                <c:formatCode>0.000</c:formatCode>
                <c:ptCount val="9"/>
                <c:pt idx="0">
                  <c:v>7.7379999999999987</c:v>
                </c:pt>
                <c:pt idx="1">
                  <c:v>2.3820000000000041</c:v>
                </c:pt>
                <c:pt idx="2">
                  <c:v>1.9039999999999975</c:v>
                </c:pt>
                <c:pt idx="3">
                  <c:v>4.6179999999999914</c:v>
                </c:pt>
                <c:pt idx="4">
                  <c:v>0</c:v>
                </c:pt>
                <c:pt idx="5">
                  <c:v>0.16799999999999993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860624"/>
        <c:axId val="273860232"/>
      </c:lineChart>
      <c:catAx>
        <c:axId val="27385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63760"/>
        <c:crosses val="autoZero"/>
        <c:auto val="1"/>
        <c:lblAlgn val="ctr"/>
        <c:lblOffset val="100"/>
        <c:noMultiLvlLbl val="0"/>
      </c:catAx>
      <c:valAx>
        <c:axId val="2738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59840"/>
        <c:crosses val="autoZero"/>
        <c:crossBetween val="between"/>
      </c:valAx>
      <c:valAx>
        <c:axId val="2738602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60624"/>
        <c:crosses val="max"/>
        <c:crossBetween val="between"/>
      </c:valAx>
      <c:catAx>
        <c:axId val="27386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860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64698162729658"/>
          <c:y val="0.10243000874890634"/>
          <c:w val="0.76735301837270342"/>
          <c:h val="0.10843446644923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Tube Total(%)</a:t>
            </a:r>
          </a:p>
        </c:rich>
      </c:tx>
      <c:layout>
        <c:manualLayout>
          <c:xMode val="edge"/>
          <c:yMode val="edge"/>
          <c:x val="0.359013779527559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23832925697643945"/>
          <c:w val="0.87232174103237092"/>
          <c:h val="0.53743603391555916"/>
        </c:manualLayout>
      </c:layout>
      <c:barChart>
        <c:barDir val="col"/>
        <c:grouping val="percentStacked"/>
        <c:varyColors val="0"/>
        <c:ser>
          <c:idx val="0"/>
          <c:order val="0"/>
          <c:tx>
            <c:v>% Organics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'CRCP 2014'!$E$12:$F$20</c:f>
              <c:multiLvlStrCache>
                <c:ptCount val="9"/>
                <c:lvl>
                  <c:pt idx="0">
                    <c:v>Tube</c:v>
                  </c:pt>
                  <c:pt idx="1">
                    <c:v>Tube</c:v>
                  </c:pt>
                  <c:pt idx="2">
                    <c:v>Tube</c:v>
                  </c:pt>
                  <c:pt idx="3">
                    <c:v>Tube</c:v>
                  </c:pt>
                  <c:pt idx="4">
                    <c:v>Tube</c:v>
                  </c:pt>
                  <c:pt idx="5">
                    <c:v>Tube</c:v>
                  </c:pt>
                  <c:pt idx="6">
                    <c:v>Tube</c:v>
                  </c:pt>
                  <c:pt idx="7">
                    <c:v>Tube</c:v>
                  </c:pt>
                  <c:pt idx="8">
                    <c:v>Tube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2014'!$S$12:$S$20</c:f>
              <c:numCache>
                <c:formatCode>0.0</c:formatCode>
                <c:ptCount val="9"/>
                <c:pt idx="0">
                  <c:v>8.3984322587784455</c:v>
                </c:pt>
                <c:pt idx="1">
                  <c:v>7.6876308679348391</c:v>
                </c:pt>
                <c:pt idx="2">
                  <c:v>8.3431309039105397</c:v>
                </c:pt>
                <c:pt idx="3">
                  <c:v>10.445992825366258</c:v>
                </c:pt>
                <c:pt idx="4">
                  <c:v>7.6092613501216739</c:v>
                </c:pt>
                <c:pt idx="5">
                  <c:v>8.5038503057480384</c:v>
                </c:pt>
                <c:pt idx="6">
                  <c:v>6.5345932377688403</c:v>
                </c:pt>
                <c:pt idx="7">
                  <c:v>6.2600171367468018</c:v>
                </c:pt>
                <c:pt idx="8">
                  <c:v>9.2158206297309349</c:v>
                </c:pt>
              </c:numCache>
            </c:numRef>
          </c:val>
        </c:ser>
        <c:ser>
          <c:idx val="1"/>
          <c:order val="1"/>
          <c:tx>
            <c:v>% Carbonate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'CRCP 2014'!$E$12:$F$20</c:f>
              <c:multiLvlStrCache>
                <c:ptCount val="9"/>
                <c:lvl>
                  <c:pt idx="0">
                    <c:v>Tube</c:v>
                  </c:pt>
                  <c:pt idx="1">
                    <c:v>Tube</c:v>
                  </c:pt>
                  <c:pt idx="2">
                    <c:v>Tube</c:v>
                  </c:pt>
                  <c:pt idx="3">
                    <c:v>Tube</c:v>
                  </c:pt>
                  <c:pt idx="4">
                    <c:v>Tube</c:v>
                  </c:pt>
                  <c:pt idx="5">
                    <c:v>Tube</c:v>
                  </c:pt>
                  <c:pt idx="6">
                    <c:v>Tube</c:v>
                  </c:pt>
                  <c:pt idx="7">
                    <c:v>Tube</c:v>
                  </c:pt>
                  <c:pt idx="8">
                    <c:v>Tube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2014'!$T$12:$T$20</c:f>
              <c:numCache>
                <c:formatCode>0.0</c:formatCode>
                <c:ptCount val="9"/>
                <c:pt idx="0">
                  <c:v>59.394668063173029</c:v>
                </c:pt>
                <c:pt idx="1">
                  <c:v>62.251209058172513</c:v>
                </c:pt>
                <c:pt idx="2">
                  <c:v>72.066618035676271</c:v>
                </c:pt>
                <c:pt idx="3">
                  <c:v>31.027658898362922</c:v>
                </c:pt>
                <c:pt idx="4">
                  <c:v>84.020587739175127</c:v>
                </c:pt>
                <c:pt idx="5">
                  <c:v>75.394418082073258</c:v>
                </c:pt>
                <c:pt idx="6">
                  <c:v>87.04230931579886</c:v>
                </c:pt>
                <c:pt idx="7">
                  <c:v>87.401405078070525</c:v>
                </c:pt>
                <c:pt idx="8">
                  <c:v>79.974914353858139</c:v>
                </c:pt>
              </c:numCache>
            </c:numRef>
          </c:val>
        </c:ser>
        <c:ser>
          <c:idx val="2"/>
          <c:order val="2"/>
          <c:tx>
            <c:v>% Terrigenous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'CRCP 2014'!$E$12:$F$20</c:f>
              <c:multiLvlStrCache>
                <c:ptCount val="9"/>
                <c:lvl>
                  <c:pt idx="0">
                    <c:v>Tube</c:v>
                  </c:pt>
                  <c:pt idx="1">
                    <c:v>Tube</c:v>
                  </c:pt>
                  <c:pt idx="2">
                    <c:v>Tube</c:v>
                  </c:pt>
                  <c:pt idx="3">
                    <c:v>Tube</c:v>
                  </c:pt>
                  <c:pt idx="4">
                    <c:v>Tube</c:v>
                  </c:pt>
                  <c:pt idx="5">
                    <c:v>Tube</c:v>
                  </c:pt>
                  <c:pt idx="6">
                    <c:v>Tube</c:v>
                  </c:pt>
                  <c:pt idx="7">
                    <c:v>Tube</c:v>
                  </c:pt>
                  <c:pt idx="8">
                    <c:v>Tube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2014'!$U$12:$U$20</c:f>
              <c:numCache>
                <c:formatCode>0.0</c:formatCode>
                <c:ptCount val="9"/>
                <c:pt idx="0">
                  <c:v>32.206899678048529</c:v>
                </c:pt>
                <c:pt idx="1">
                  <c:v>30.061160073892648</c:v>
                </c:pt>
                <c:pt idx="2">
                  <c:v>19.590251060413181</c:v>
                </c:pt>
                <c:pt idx="3">
                  <c:v>58.526348276270809</c:v>
                </c:pt>
                <c:pt idx="4">
                  <c:v>8.3701509107031988</c:v>
                </c:pt>
                <c:pt idx="5">
                  <c:v>16.101731612178696</c:v>
                </c:pt>
                <c:pt idx="6">
                  <c:v>6.4230974464323065</c:v>
                </c:pt>
                <c:pt idx="7">
                  <c:v>6.3385777851826672</c:v>
                </c:pt>
                <c:pt idx="8">
                  <c:v>10.809265016410926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3861016"/>
        <c:axId val="273864152"/>
      </c:barChart>
      <c:lineChart>
        <c:grouping val="standard"/>
        <c:varyColors val="0"/>
        <c:ser>
          <c:idx val="3"/>
          <c:order val="3"/>
          <c:tx>
            <c:v>Total(g)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'CRCP 2014'!$I$12:$I$20</c:f>
              <c:numCache>
                <c:formatCode>0.000</c:formatCode>
                <c:ptCount val="9"/>
                <c:pt idx="0">
                  <c:v>10.683999999999997</c:v>
                </c:pt>
                <c:pt idx="1">
                  <c:v>46.711999999999996</c:v>
                </c:pt>
                <c:pt idx="2">
                  <c:v>25.385000000000005</c:v>
                </c:pt>
                <c:pt idx="3">
                  <c:v>18.10700000000001</c:v>
                </c:pt>
                <c:pt idx="4">
                  <c:v>6.7278999999999947</c:v>
                </c:pt>
                <c:pt idx="5">
                  <c:v>21.27</c:v>
                </c:pt>
                <c:pt idx="6">
                  <c:v>40.311</c:v>
                </c:pt>
                <c:pt idx="7">
                  <c:v>30.728000000000012</c:v>
                </c:pt>
                <c:pt idx="8">
                  <c:v>2.4529999999999994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44912"/>
        <c:axId val="273864936"/>
      </c:lineChart>
      <c:catAx>
        <c:axId val="27386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64152"/>
        <c:crosses val="autoZero"/>
        <c:auto val="1"/>
        <c:lblAlgn val="ctr"/>
        <c:lblOffset val="100"/>
        <c:noMultiLvlLbl val="0"/>
      </c:catAx>
      <c:valAx>
        <c:axId val="27386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61016"/>
        <c:crosses val="autoZero"/>
        <c:crossBetween val="between"/>
      </c:valAx>
      <c:valAx>
        <c:axId val="2738649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44912"/>
        <c:crosses val="max"/>
        <c:crossBetween val="between"/>
      </c:valAx>
      <c:catAx>
        <c:axId val="27534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273864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64698162729658"/>
          <c:y val="0.10243000874890634"/>
          <c:w val="0.76735301837270342"/>
          <c:h val="0.10895957269081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1</xdr:row>
      <xdr:rowOff>14287</xdr:rowOff>
    </xdr:from>
    <xdr:to>
      <xdr:col>29</xdr:col>
      <xdr:colOff>314325</xdr:colOff>
      <xdr:row>11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13</xdr:row>
      <xdr:rowOff>0</xdr:rowOff>
    </xdr:from>
    <xdr:to>
      <xdr:col>29</xdr:col>
      <xdr:colOff>304800</xdr:colOff>
      <xdr:row>23</xdr:row>
      <xdr:rowOff>61913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pane xSplit="6" ySplit="2" topLeftCell="G3" activePane="bottomRight" state="frozen"/>
      <selection pane="topRight" activeCell="D1" sqref="D1"/>
      <selection pane="bottomLeft" activeCell="A3" sqref="A3"/>
      <selection pane="bottomRight" sqref="A1:A1048576"/>
    </sheetView>
  </sheetViews>
  <sheetFormatPr defaultRowHeight="15" x14ac:dyDescent="0.25"/>
  <cols>
    <col min="1" max="1" width="9.28515625" style="16" bestFit="1" customWidth="1"/>
    <col min="2" max="2" width="9.7109375" style="16" bestFit="1" customWidth="1"/>
    <col min="3" max="3" width="12" customWidth="1"/>
    <col min="4" max="4" width="13.7109375" customWidth="1"/>
    <col min="10" max="10" width="16.7109375" customWidth="1"/>
    <col min="11" max="11" width="13" customWidth="1"/>
    <col min="12" max="12" width="13.7109375" customWidth="1"/>
    <col min="13" max="13" width="14.5703125" customWidth="1"/>
    <col min="14" max="14" width="11.42578125" customWidth="1"/>
    <col min="15" max="15" width="11.140625" customWidth="1"/>
    <col min="16" max="16" width="13.42578125" customWidth="1"/>
    <col min="17" max="17" width="10.7109375" customWidth="1"/>
    <col min="18" max="18" width="12.28515625" customWidth="1"/>
  </cols>
  <sheetData>
    <row r="1" spans="1:22" s="23" customFormat="1" x14ac:dyDescent="0.25">
      <c r="A1" s="25"/>
      <c r="B1" s="25"/>
      <c r="E1" s="24"/>
      <c r="F1" s="24"/>
    </row>
    <row r="2" spans="1:22" s="23" customFormat="1" x14ac:dyDescent="0.25">
      <c r="A2" s="26" t="s">
        <v>119</v>
      </c>
      <c r="B2" s="26" t="s">
        <v>120</v>
      </c>
      <c r="C2" s="24" t="s">
        <v>117</v>
      </c>
      <c r="D2" s="24" t="s">
        <v>118</v>
      </c>
      <c r="E2" s="24" t="s">
        <v>0</v>
      </c>
      <c r="F2" s="24" t="s">
        <v>1</v>
      </c>
      <c r="G2" s="24" t="s">
        <v>43</v>
      </c>
      <c r="H2" s="24" t="s">
        <v>44</v>
      </c>
      <c r="I2" s="24" t="s">
        <v>45</v>
      </c>
      <c r="J2" s="24" t="s">
        <v>52</v>
      </c>
      <c r="K2" s="24" t="s">
        <v>48</v>
      </c>
      <c r="L2" s="24" t="s">
        <v>46</v>
      </c>
      <c r="M2" s="24" t="s">
        <v>53</v>
      </c>
      <c r="N2" s="24" t="s">
        <v>54</v>
      </c>
      <c r="O2" s="24" t="s">
        <v>47</v>
      </c>
      <c r="P2" s="24" t="s">
        <v>49</v>
      </c>
      <c r="Q2" s="24" t="s">
        <v>50</v>
      </c>
      <c r="R2" s="24" t="s">
        <v>51</v>
      </c>
      <c r="S2" s="19" t="s">
        <v>114</v>
      </c>
      <c r="T2" s="19" t="s">
        <v>115</v>
      </c>
      <c r="U2" s="19" t="s">
        <v>116</v>
      </c>
    </row>
    <row r="3" spans="1:22" x14ac:dyDescent="0.25">
      <c r="A3" s="16">
        <v>41703</v>
      </c>
      <c r="B3" s="27">
        <v>41741</v>
      </c>
      <c r="C3">
        <v>-14.290179999999999</v>
      </c>
      <c r="D3">
        <v>-170.6814</v>
      </c>
      <c r="E3" t="s">
        <v>2</v>
      </c>
      <c r="F3" t="s">
        <v>11</v>
      </c>
      <c r="G3" s="10">
        <f>April2014!D6</f>
        <v>7.2169999999999987</v>
      </c>
      <c r="H3" s="10">
        <f>April2014!H6</f>
        <v>0.52099999999999991</v>
      </c>
      <c r="I3" s="10">
        <f>G3+H3</f>
        <v>7.7379999999999987</v>
      </c>
      <c r="J3" s="9">
        <f>April2014LOI!R2</f>
        <v>5.2091110140721781</v>
      </c>
      <c r="K3" s="9">
        <f>April2014LOI!S2</f>
        <v>75.044202786268755</v>
      </c>
      <c r="L3" s="9">
        <f>April2014LOI!T2</f>
        <v>19.746686199659067</v>
      </c>
      <c r="M3" s="9">
        <f>April2014LOI!U2</f>
        <v>8.4247374562425641</v>
      </c>
      <c r="N3" s="9">
        <f>April2014LOI!V2</f>
        <v>49.796966161026575</v>
      </c>
      <c r="O3" s="9">
        <f>April2014LOI!W2</f>
        <v>41.778296382730858</v>
      </c>
      <c r="P3" s="10">
        <f>G3*(L3/100)</f>
        <v>1.4251183430293946</v>
      </c>
      <c r="Q3" s="10">
        <f>H3*(O3/100)</f>
        <v>0.21766492415402772</v>
      </c>
      <c r="R3" s="10">
        <f>P3+Q3</f>
        <v>1.6427832671834222</v>
      </c>
      <c r="S3" s="9">
        <f>(J3+M3)/2</f>
        <v>6.8169242351573711</v>
      </c>
      <c r="T3" s="9">
        <f>(K3+N3)/2</f>
        <v>62.420584473647665</v>
      </c>
      <c r="U3" s="9">
        <f>(L3+O3)/2</f>
        <v>30.762491291194962</v>
      </c>
      <c r="V3" s="9"/>
    </row>
    <row r="4" spans="1:22" x14ac:dyDescent="0.25">
      <c r="A4" s="16">
        <v>41703</v>
      </c>
      <c r="B4" s="27">
        <v>41741</v>
      </c>
      <c r="C4">
        <v>-14.28941</v>
      </c>
      <c r="D4">
        <v>-170.67959999999999</v>
      </c>
      <c r="E4" t="s">
        <v>3</v>
      </c>
      <c r="F4" t="s">
        <v>11</v>
      </c>
      <c r="G4" s="10">
        <f>April2014!D7</f>
        <v>2.2420000000000044</v>
      </c>
      <c r="H4" s="10">
        <f>April2014!H7</f>
        <v>0.1399999999999999</v>
      </c>
      <c r="I4" s="10">
        <f t="shared" ref="I4:I11" si="0">G4+H4</f>
        <v>2.3820000000000041</v>
      </c>
      <c r="J4" s="9">
        <f>April2014LOI!R4</f>
        <v>10.404026151168784</v>
      </c>
      <c r="K4" s="9">
        <f>April2014LOI!S4</f>
        <v>70.691265697756677</v>
      </c>
      <c r="L4" s="9">
        <f>April2014LOI!T4</f>
        <v>18.904708151074537</v>
      </c>
      <c r="M4" s="9">
        <f>April2014LOI!U4</f>
        <v>14.580467675378273</v>
      </c>
      <c r="N4" s="9">
        <f>April2014LOI!V4</f>
        <v>56.828060522695829</v>
      </c>
      <c r="O4" s="9">
        <f>April2014LOI!W4</f>
        <v>28.591471801925898</v>
      </c>
      <c r="P4" s="10">
        <f t="shared" ref="P4:P11" si="1">G4*(L4/100)</f>
        <v>0.42384355674709195</v>
      </c>
      <c r="Q4" s="10">
        <f t="shared" ref="Q4:Q11" si="2">H4*(O4/100)</f>
        <v>4.0028060522696231E-2</v>
      </c>
      <c r="R4" s="10">
        <f t="shared" ref="R4:R11" si="3">P4+Q4</f>
        <v>0.46387161726978821</v>
      </c>
      <c r="S4" s="9">
        <f t="shared" ref="S4:S11" si="4">(J4+M4)/2</f>
        <v>12.492246913273529</v>
      </c>
      <c r="T4" s="9">
        <f t="shared" ref="T4:T11" si="5">(K4+N4)/2</f>
        <v>63.759663110226256</v>
      </c>
      <c r="U4" s="9">
        <f t="shared" ref="U4:U11" si="6">(L4+O4)/2</f>
        <v>23.748089976500218</v>
      </c>
    </row>
    <row r="5" spans="1:22" x14ac:dyDescent="0.25">
      <c r="A5" s="16">
        <v>41703</v>
      </c>
      <c r="B5" s="27">
        <v>41741</v>
      </c>
      <c r="C5">
        <v>-14.28833</v>
      </c>
      <c r="D5">
        <v>-170.67789999999999</v>
      </c>
      <c r="E5" t="s">
        <v>4</v>
      </c>
      <c r="F5" t="s">
        <v>11</v>
      </c>
      <c r="G5" s="10">
        <f>April2014!D8</f>
        <v>1.6839999999999975</v>
      </c>
      <c r="H5" s="10">
        <f>April2014!H8</f>
        <v>0.21999999999999997</v>
      </c>
      <c r="I5" s="10">
        <f t="shared" si="0"/>
        <v>1.9039999999999975</v>
      </c>
      <c r="J5" s="9">
        <f>April2014LOI!R6</f>
        <v>10.573692551505561</v>
      </c>
      <c r="K5" s="9">
        <f>April2014LOI!S6</f>
        <v>75.258954041204362</v>
      </c>
      <c r="L5" s="9">
        <f>April2014LOI!T6</f>
        <v>14.167353407290078</v>
      </c>
      <c r="M5" s="9">
        <f>April2014LOI!U6</f>
        <v>13.14553990610178</v>
      </c>
      <c r="N5" s="9">
        <f>April2014LOI!V6</f>
        <v>69.27230046948273</v>
      </c>
      <c r="O5" s="9">
        <f>April2014LOI!W6</f>
        <v>17.582159624415489</v>
      </c>
      <c r="P5" s="10">
        <f t="shared" si="1"/>
        <v>0.23857823137876458</v>
      </c>
      <c r="Q5" s="10">
        <f t="shared" si="2"/>
        <v>3.868075117371407E-2</v>
      </c>
      <c r="R5" s="10">
        <f t="shared" si="3"/>
        <v>0.27725898255247866</v>
      </c>
      <c r="S5" s="9">
        <f t="shared" si="4"/>
        <v>11.85961622880367</v>
      </c>
      <c r="T5" s="9">
        <f t="shared" si="5"/>
        <v>72.265627255343546</v>
      </c>
      <c r="U5" s="9">
        <f t="shared" si="6"/>
        <v>15.874756515852784</v>
      </c>
    </row>
    <row r="6" spans="1:22" x14ac:dyDescent="0.25">
      <c r="A6" s="16">
        <v>41703</v>
      </c>
      <c r="B6" s="27">
        <v>41741</v>
      </c>
      <c r="C6">
        <v>-14.29177</v>
      </c>
      <c r="D6">
        <v>-170.68219999999999</v>
      </c>
      <c r="E6" t="s">
        <v>5</v>
      </c>
      <c r="F6" t="s">
        <v>11</v>
      </c>
      <c r="G6" s="10">
        <f>April2014!D9</f>
        <v>3.5219999999999914</v>
      </c>
      <c r="H6" s="10">
        <f>April2014!H9</f>
        <v>1.0959999999999999</v>
      </c>
      <c r="I6" s="10">
        <f t="shared" si="0"/>
        <v>4.6179999999999914</v>
      </c>
      <c r="J6" s="9">
        <f>April2014LOI!R8</f>
        <v>9.4117647058824172</v>
      </c>
      <c r="K6" s="9">
        <f>April2014LOI!S8</f>
        <v>44.13533856867673</v>
      </c>
      <c r="L6" s="9">
        <f>April2014LOI!T8</f>
        <v>46.452896725440851</v>
      </c>
      <c r="M6" s="9">
        <f>April2014LOI!U8</f>
        <v>8.1888472352390309</v>
      </c>
      <c r="N6" s="9">
        <f>April2014LOI!V8</f>
        <v>24.199859418931819</v>
      </c>
      <c r="O6" s="9">
        <f>April2014LOI!W8</f>
        <v>67.611293345829154</v>
      </c>
      <c r="P6" s="10">
        <f t="shared" si="1"/>
        <v>1.6360710226700228</v>
      </c>
      <c r="Q6" s="10">
        <f t="shared" si="2"/>
        <v>0.74101977507028738</v>
      </c>
      <c r="R6" s="10">
        <f t="shared" si="3"/>
        <v>2.3770907977403102</v>
      </c>
      <c r="S6" s="9">
        <f t="shared" si="4"/>
        <v>8.8003059705607249</v>
      </c>
      <c r="T6" s="9">
        <f t="shared" si="5"/>
        <v>34.167598993804276</v>
      </c>
      <c r="U6" s="9">
        <f t="shared" si="6"/>
        <v>57.032095035635002</v>
      </c>
    </row>
    <row r="7" spans="1:22" x14ac:dyDescent="0.25">
      <c r="A7" s="16">
        <v>41703</v>
      </c>
      <c r="B7" s="27">
        <v>41741</v>
      </c>
      <c r="C7">
        <v>-14.29142</v>
      </c>
      <c r="D7">
        <v>-170.67930000000001</v>
      </c>
      <c r="E7" t="s">
        <v>6</v>
      </c>
      <c r="F7" t="s">
        <v>11</v>
      </c>
      <c r="G7" s="10">
        <f>April2014!D10</f>
        <v>0</v>
      </c>
      <c r="H7" s="10">
        <f>April2014!H10</f>
        <v>0</v>
      </c>
      <c r="I7" s="10">
        <f t="shared" si="0"/>
        <v>0</v>
      </c>
      <c r="J7" s="9">
        <f>April2014LOI!R10</f>
        <v>0</v>
      </c>
      <c r="K7" s="9">
        <f>April2014LOI!S10</f>
        <v>0</v>
      </c>
      <c r="L7" s="9">
        <f>April2014LOI!T10</f>
        <v>0</v>
      </c>
      <c r="M7" s="9">
        <f>April2014LOI!U10</f>
        <v>0</v>
      </c>
      <c r="N7" s="9">
        <f>April2014LOI!V10</f>
        <v>0</v>
      </c>
      <c r="O7" s="9">
        <f>April2014LOI!W10</f>
        <v>0</v>
      </c>
      <c r="P7" s="10">
        <f t="shared" si="1"/>
        <v>0</v>
      </c>
      <c r="Q7" s="10">
        <f t="shared" si="2"/>
        <v>0</v>
      </c>
      <c r="R7" s="10">
        <f t="shared" si="3"/>
        <v>0</v>
      </c>
      <c r="S7" s="9">
        <f t="shared" si="4"/>
        <v>0</v>
      </c>
      <c r="T7" s="9">
        <f t="shared" si="5"/>
        <v>0</v>
      </c>
      <c r="U7" s="9">
        <f t="shared" si="6"/>
        <v>0</v>
      </c>
    </row>
    <row r="8" spans="1:22" x14ac:dyDescent="0.25">
      <c r="A8" s="16">
        <v>41703</v>
      </c>
      <c r="B8" s="27">
        <v>41741</v>
      </c>
      <c r="C8">
        <v>-14.290330000000001</v>
      </c>
      <c r="D8">
        <v>-170.67670000000001</v>
      </c>
      <c r="E8" t="s">
        <v>7</v>
      </c>
      <c r="F8" t="s">
        <v>11</v>
      </c>
      <c r="G8" s="10">
        <v>0</v>
      </c>
      <c r="H8" s="10">
        <f>April2014!H11</f>
        <v>0.16799999999999993</v>
      </c>
      <c r="I8" s="10">
        <f t="shared" si="0"/>
        <v>0.16799999999999993</v>
      </c>
      <c r="J8" s="9">
        <f>April2014LOI!R12</f>
        <v>7.576866764275267</v>
      </c>
      <c r="K8" s="9">
        <f>April2014LOI!S12</f>
        <v>79.862676915568471</v>
      </c>
      <c r="L8" s="9">
        <f>April2014LOI!T12</f>
        <v>12.560456320156263</v>
      </c>
      <c r="M8" s="9">
        <f>April2014LOI!U12</f>
        <v>9.306930693068642</v>
      </c>
      <c r="N8" s="9">
        <f>April2014LOI!V12</f>
        <v>86.97920792079222</v>
      </c>
      <c r="O8" s="9">
        <f>April2014LOI!W12</f>
        <v>3.7138613861391381</v>
      </c>
      <c r="P8" s="10">
        <f t="shared" si="1"/>
        <v>0</v>
      </c>
      <c r="Q8" s="10">
        <f t="shared" si="2"/>
        <v>6.2392871287137493E-3</v>
      </c>
      <c r="R8" s="10">
        <f t="shared" si="3"/>
        <v>6.2392871287137493E-3</v>
      </c>
      <c r="S8" s="9">
        <f t="shared" si="4"/>
        <v>8.4418987286719549</v>
      </c>
      <c r="T8" s="9">
        <f t="shared" si="5"/>
        <v>83.420942418180346</v>
      </c>
      <c r="U8" s="9">
        <f t="shared" si="6"/>
        <v>8.1371588531476995</v>
      </c>
    </row>
    <row r="9" spans="1:22" x14ac:dyDescent="0.25">
      <c r="A9" s="16">
        <v>41703</v>
      </c>
      <c r="B9" s="27">
        <v>41741</v>
      </c>
      <c r="C9">
        <v>-14.292730000000001</v>
      </c>
      <c r="D9">
        <v>-170.67939999999999</v>
      </c>
      <c r="E9" t="s">
        <v>8</v>
      </c>
      <c r="F9" t="s">
        <v>11</v>
      </c>
      <c r="G9" s="10" t="str">
        <f>April2014!D12</f>
        <v>NAN</v>
      </c>
      <c r="H9" s="10" t="str">
        <f>April2014!H12</f>
        <v>NAN</v>
      </c>
      <c r="I9" s="10" t="s">
        <v>41</v>
      </c>
      <c r="J9" s="10" t="str">
        <f>April2014!G12</f>
        <v>NAN</v>
      </c>
      <c r="K9" s="10" t="str">
        <f>April2014!H12</f>
        <v>NAN</v>
      </c>
      <c r="L9" s="20" t="s">
        <v>41</v>
      </c>
      <c r="M9" s="20" t="s">
        <v>41</v>
      </c>
      <c r="N9" s="20" t="s">
        <v>41</v>
      </c>
      <c r="O9" s="20" t="s">
        <v>41</v>
      </c>
      <c r="P9" s="20" t="s">
        <v>41</v>
      </c>
      <c r="Q9" s="20" t="s">
        <v>41</v>
      </c>
      <c r="R9" s="20" t="s">
        <v>41</v>
      </c>
      <c r="S9" s="20" t="s">
        <v>41</v>
      </c>
      <c r="T9" s="20" t="s">
        <v>41</v>
      </c>
      <c r="U9" s="20" t="s">
        <v>41</v>
      </c>
    </row>
    <row r="10" spans="1:22" x14ac:dyDescent="0.25">
      <c r="A10" s="16">
        <v>41703</v>
      </c>
      <c r="B10" s="27">
        <v>41741</v>
      </c>
      <c r="C10">
        <v>-14.293839999999999</v>
      </c>
      <c r="D10">
        <v>-170.6773</v>
      </c>
      <c r="E10" t="s">
        <v>9</v>
      </c>
      <c r="F10" t="s">
        <v>11</v>
      </c>
      <c r="G10" s="10">
        <f>April2014!D13</f>
        <v>0</v>
      </c>
      <c r="H10" s="10">
        <f>April2014!H13</f>
        <v>0</v>
      </c>
      <c r="I10" s="10">
        <f t="shared" si="0"/>
        <v>0</v>
      </c>
      <c r="J10" s="9">
        <f>April2014LOI!R16</f>
        <v>0</v>
      </c>
      <c r="K10" s="9">
        <f>April2014LOI!S16</f>
        <v>0</v>
      </c>
      <c r="L10" s="9">
        <f>April2014LOI!T16</f>
        <v>0</v>
      </c>
      <c r="M10" s="9">
        <f>April2014LOI!U16</f>
        <v>0</v>
      </c>
      <c r="N10" s="9">
        <f>April2014LOI!V16</f>
        <v>0</v>
      </c>
      <c r="O10" s="9">
        <f>April2014LOI!W16</f>
        <v>0</v>
      </c>
      <c r="P10" s="10">
        <f t="shared" si="1"/>
        <v>0</v>
      </c>
      <c r="Q10" s="10">
        <f t="shared" si="2"/>
        <v>0</v>
      </c>
      <c r="R10" s="10">
        <f t="shared" si="3"/>
        <v>0</v>
      </c>
      <c r="S10" s="9">
        <f t="shared" si="4"/>
        <v>0</v>
      </c>
      <c r="T10" s="9">
        <f t="shared" si="5"/>
        <v>0</v>
      </c>
      <c r="U10" s="9">
        <f t="shared" si="6"/>
        <v>0</v>
      </c>
    </row>
    <row r="11" spans="1:22" x14ac:dyDescent="0.25">
      <c r="A11" s="16">
        <v>41703</v>
      </c>
      <c r="B11" s="27">
        <v>41741</v>
      </c>
      <c r="C11">
        <v>-14.293369999999999</v>
      </c>
      <c r="D11">
        <v>-170.6754</v>
      </c>
      <c r="E11" t="s">
        <v>10</v>
      </c>
      <c r="F11" t="s">
        <v>11</v>
      </c>
      <c r="G11" s="10">
        <f>April2014!D14</f>
        <v>0</v>
      </c>
      <c r="H11" s="10">
        <f>April2014!H14</f>
        <v>0</v>
      </c>
      <c r="I11" s="10">
        <f t="shared" si="0"/>
        <v>0</v>
      </c>
      <c r="J11" s="9">
        <f>April2014LOI!R18</f>
        <v>0</v>
      </c>
      <c r="K11" s="9">
        <f>April2014LOI!S18</f>
        <v>0</v>
      </c>
      <c r="L11" s="9">
        <f>April2014LOI!T18</f>
        <v>0</v>
      </c>
      <c r="M11" s="9">
        <f>April2014LOI!U18</f>
        <v>0</v>
      </c>
      <c r="N11" s="9">
        <f>April2014LOI!V18</f>
        <v>0</v>
      </c>
      <c r="O11" s="9">
        <f>April2014LOI!W18</f>
        <v>0</v>
      </c>
      <c r="P11" s="10">
        <f t="shared" si="1"/>
        <v>0</v>
      </c>
      <c r="Q11" s="10">
        <f t="shared" si="2"/>
        <v>0</v>
      </c>
      <c r="R11" s="10">
        <f t="shared" si="3"/>
        <v>0</v>
      </c>
      <c r="S11" s="9">
        <f t="shared" si="4"/>
        <v>0</v>
      </c>
      <c r="T11" s="9">
        <f t="shared" si="5"/>
        <v>0</v>
      </c>
      <c r="U11" s="9">
        <f t="shared" si="6"/>
        <v>0</v>
      </c>
    </row>
    <row r="12" spans="1:22" x14ac:dyDescent="0.25">
      <c r="A12" s="16">
        <v>41703</v>
      </c>
      <c r="B12" s="27">
        <v>41741</v>
      </c>
      <c r="C12">
        <v>-14.290179999999999</v>
      </c>
      <c r="D12">
        <v>-170.6814</v>
      </c>
      <c r="E12" t="s">
        <v>2</v>
      </c>
      <c r="F12" t="s">
        <v>12</v>
      </c>
      <c r="G12" s="10">
        <f>April2014!D16</f>
        <v>9.070999999999998</v>
      </c>
      <c r="H12" s="10">
        <f>April2014!H16</f>
        <v>1.6130000000000002</v>
      </c>
      <c r="I12" s="10">
        <f>G12+H12</f>
        <v>10.683999999999997</v>
      </c>
      <c r="J12" s="9">
        <f>April2014LOI!R21</f>
        <v>7.6819371727748678</v>
      </c>
      <c r="K12" s="9">
        <f>April2014LOI!S21</f>
        <v>67.81179319371725</v>
      </c>
      <c r="L12" s="9">
        <f>April2014LOI!T21</f>
        <v>24.506269633507884</v>
      </c>
      <c r="M12" s="9">
        <f>April2014LOI!U21</f>
        <v>9.1149273447820232</v>
      </c>
      <c r="N12" s="9">
        <f>April2014LOI!V21</f>
        <v>50.977542932628801</v>
      </c>
      <c r="O12" s="9">
        <f>April2014LOI!W21</f>
        <v>39.907529722589175</v>
      </c>
      <c r="P12" s="10">
        <f>G12*(L12/100)</f>
        <v>2.2229637184554996</v>
      </c>
      <c r="Q12" s="10">
        <f>H12*(O12/100)</f>
        <v>0.64370845442536351</v>
      </c>
      <c r="R12" s="10">
        <f>P12+Q12</f>
        <v>2.8666721728808628</v>
      </c>
      <c r="S12" s="9">
        <f>(J12+M12)/2</f>
        <v>8.3984322587784455</v>
      </c>
      <c r="T12" s="9">
        <f>(K12+N12)/2</f>
        <v>59.394668063173029</v>
      </c>
      <c r="U12" s="9">
        <f>(L12+O12)/2</f>
        <v>32.206899678048529</v>
      </c>
    </row>
    <row r="13" spans="1:22" x14ac:dyDescent="0.25">
      <c r="A13" s="16">
        <v>41703</v>
      </c>
      <c r="B13" s="27">
        <v>41741</v>
      </c>
      <c r="C13">
        <v>-14.28941</v>
      </c>
      <c r="D13">
        <v>-170.67959999999999</v>
      </c>
      <c r="E13" t="s">
        <v>3</v>
      </c>
      <c r="F13" t="s">
        <v>12</v>
      </c>
      <c r="G13" s="10">
        <f>April2014!D17</f>
        <v>44.081999999999994</v>
      </c>
      <c r="H13" s="10">
        <f>April2014!H17</f>
        <v>2.6300000000000003</v>
      </c>
      <c r="I13" s="10">
        <f t="shared" ref="I13:I20" si="7">G13+H13</f>
        <v>46.711999999999996</v>
      </c>
      <c r="J13" s="9">
        <f>April2014LOI!R23</f>
        <v>6.011890922376887</v>
      </c>
      <c r="K13" s="9">
        <f>April2014LOI!S23</f>
        <v>72.954860995781686</v>
      </c>
      <c r="L13" s="9">
        <f>April2014LOI!T23</f>
        <v>21.033248081841428</v>
      </c>
      <c r="M13" s="9">
        <f>April2014LOI!U23</f>
        <v>9.3633708134927911</v>
      </c>
      <c r="N13" s="9">
        <f>April2014LOI!V23</f>
        <v>51.54755712056334</v>
      </c>
      <c r="O13" s="9">
        <f>April2014LOI!W23</f>
        <v>39.089072065943867</v>
      </c>
      <c r="P13" s="10">
        <f t="shared" ref="P13:P20" si="8">G13*(L13/100)</f>
        <v>9.2718764194373371</v>
      </c>
      <c r="Q13" s="10">
        <f t="shared" ref="Q13:Q20" si="9">H13*(O13/100)</f>
        <v>1.028042595334324</v>
      </c>
      <c r="R13" s="10">
        <f t="shared" ref="R13:R20" si="10">P13+Q13</f>
        <v>10.29991901477166</v>
      </c>
      <c r="S13" s="9">
        <f t="shared" ref="S13:S20" si="11">(J13+M13)/2</f>
        <v>7.6876308679348391</v>
      </c>
      <c r="T13" s="9">
        <f t="shared" ref="T13:T20" si="12">(K13+N13)/2</f>
        <v>62.251209058172513</v>
      </c>
      <c r="U13" s="9">
        <f t="shared" ref="U13:U20" si="13">(L13+O13)/2</f>
        <v>30.061160073892648</v>
      </c>
    </row>
    <row r="14" spans="1:22" x14ac:dyDescent="0.25">
      <c r="A14" s="16">
        <v>41703</v>
      </c>
      <c r="B14" s="27">
        <v>41741</v>
      </c>
      <c r="C14">
        <v>-14.28833</v>
      </c>
      <c r="D14">
        <v>-170.67789999999999</v>
      </c>
      <c r="E14" t="s">
        <v>4</v>
      </c>
      <c r="F14" t="s">
        <v>12</v>
      </c>
      <c r="G14" s="10">
        <f>April2014!D18</f>
        <v>23.510000000000005</v>
      </c>
      <c r="H14" s="10">
        <f>April2014!H18</f>
        <v>1.875</v>
      </c>
      <c r="I14" s="10">
        <f t="shared" si="7"/>
        <v>25.385000000000005</v>
      </c>
      <c r="J14" s="9">
        <f>April2014LOI!R25</f>
        <v>6.8297355043100323</v>
      </c>
      <c r="K14" s="9">
        <f>April2014LOI!S25</f>
        <v>78.493086765392135</v>
      </c>
      <c r="L14" s="9">
        <f>April2014LOI!T25</f>
        <v>14.677177730297831</v>
      </c>
      <c r="M14" s="9">
        <f>April2014LOI!U25</f>
        <v>9.8565263035110462</v>
      </c>
      <c r="N14" s="9">
        <f>April2014LOI!V25</f>
        <v>65.640149305960421</v>
      </c>
      <c r="O14" s="9">
        <f>April2014LOI!W25</f>
        <v>24.503324390528533</v>
      </c>
      <c r="P14" s="10">
        <f t="shared" si="8"/>
        <v>3.4506044843930206</v>
      </c>
      <c r="Q14" s="10">
        <f t="shared" si="9"/>
        <v>0.45943733232241002</v>
      </c>
      <c r="R14" s="10">
        <f t="shared" si="10"/>
        <v>3.9100418167154305</v>
      </c>
      <c r="S14" s="9">
        <f t="shared" si="11"/>
        <v>8.3431309039105397</v>
      </c>
      <c r="T14" s="9">
        <f t="shared" si="12"/>
        <v>72.066618035676271</v>
      </c>
      <c r="U14" s="9">
        <f t="shared" si="13"/>
        <v>19.590251060413181</v>
      </c>
    </row>
    <row r="15" spans="1:22" x14ac:dyDescent="0.25">
      <c r="A15" s="16">
        <v>41703</v>
      </c>
      <c r="B15" s="27">
        <v>41741</v>
      </c>
      <c r="C15">
        <v>-14.29177</v>
      </c>
      <c r="D15">
        <v>-170.68219999999999</v>
      </c>
      <c r="E15" t="s">
        <v>5</v>
      </c>
      <c r="F15" t="s">
        <v>12</v>
      </c>
      <c r="G15" s="10">
        <f>April2014!D19</f>
        <v>15.51400000000001</v>
      </c>
      <c r="H15" s="10">
        <f>April2014!H19</f>
        <v>2.593</v>
      </c>
      <c r="I15" s="10">
        <f t="shared" si="7"/>
        <v>18.10700000000001</v>
      </c>
      <c r="J15" s="9">
        <f>April2014LOI!R27</f>
        <v>11.403250815377227</v>
      </c>
      <c r="K15" s="9">
        <f>April2014LOI!S27</f>
        <v>33.926201678874996</v>
      </c>
      <c r="L15" s="9">
        <f>April2014LOI!T27</f>
        <v>54.67054750574777</v>
      </c>
      <c r="M15" s="9">
        <f>April2014LOI!U27</f>
        <v>9.4887348353552881</v>
      </c>
      <c r="N15" s="9">
        <f>April2014LOI!V27</f>
        <v>28.129116117850852</v>
      </c>
      <c r="O15" s="9">
        <f>April2014LOI!W27</f>
        <v>62.382149046793856</v>
      </c>
      <c r="P15" s="10">
        <f t="shared" si="8"/>
        <v>8.4815887400417136</v>
      </c>
      <c r="Q15" s="10">
        <f t="shared" si="9"/>
        <v>1.6175691247833646</v>
      </c>
      <c r="R15" s="10">
        <f t="shared" si="10"/>
        <v>10.099157864825077</v>
      </c>
      <c r="S15" s="9">
        <f t="shared" si="11"/>
        <v>10.445992825366258</v>
      </c>
      <c r="T15" s="9">
        <f t="shared" si="12"/>
        <v>31.027658898362922</v>
      </c>
      <c r="U15" s="9">
        <f t="shared" si="13"/>
        <v>58.526348276270809</v>
      </c>
    </row>
    <row r="16" spans="1:22" x14ac:dyDescent="0.25">
      <c r="A16" s="16">
        <v>41703</v>
      </c>
      <c r="B16" s="27">
        <v>41741</v>
      </c>
      <c r="C16">
        <v>-14.29142</v>
      </c>
      <c r="D16">
        <v>-170.67930000000001</v>
      </c>
      <c r="E16" t="s">
        <v>6</v>
      </c>
      <c r="F16" t="s">
        <v>12</v>
      </c>
      <c r="G16" s="10">
        <f>April2014!D20</f>
        <v>5.1239999999999952</v>
      </c>
      <c r="H16" s="10">
        <f>April2014!H20</f>
        <v>1.6038999999999999</v>
      </c>
      <c r="I16" s="10">
        <f t="shared" si="7"/>
        <v>6.7278999999999947</v>
      </c>
      <c r="J16" s="9">
        <f>April2014LOI!R29</f>
        <v>6.3496816176617594</v>
      </c>
      <c r="K16" s="9">
        <f>April2014LOI!S29</f>
        <v>87.638122043236152</v>
      </c>
      <c r="L16" s="9">
        <f>April2014LOI!T29</f>
        <v>6.0121963391020889</v>
      </c>
      <c r="M16" s="9">
        <f>April2014LOI!U29</f>
        <v>8.8688410825815875</v>
      </c>
      <c r="N16" s="9">
        <f>April2014LOI!V29</f>
        <v>80.403053435114103</v>
      </c>
      <c r="O16" s="9">
        <f>April2014LOI!W29</f>
        <v>10.72810548230431</v>
      </c>
      <c r="P16" s="10">
        <f t="shared" si="8"/>
        <v>0.30806494041559074</v>
      </c>
      <c r="Q16" s="10">
        <f t="shared" si="9"/>
        <v>0.17206808383067881</v>
      </c>
      <c r="R16" s="10">
        <f t="shared" si="10"/>
        <v>0.48013302424626958</v>
      </c>
      <c r="S16" s="9">
        <f t="shared" si="11"/>
        <v>7.6092613501216739</v>
      </c>
      <c r="T16" s="9">
        <f t="shared" si="12"/>
        <v>84.020587739175127</v>
      </c>
      <c r="U16" s="9">
        <f t="shared" si="13"/>
        <v>8.3701509107031988</v>
      </c>
    </row>
    <row r="17" spans="1:21" x14ac:dyDescent="0.25">
      <c r="A17" s="16">
        <v>41703</v>
      </c>
      <c r="B17" s="27">
        <v>41741</v>
      </c>
      <c r="C17">
        <v>-14.290330000000001</v>
      </c>
      <c r="D17">
        <v>-170.67670000000001</v>
      </c>
      <c r="E17" t="s">
        <v>7</v>
      </c>
      <c r="F17" t="s">
        <v>12</v>
      </c>
      <c r="G17" s="10">
        <f>April2014!D21</f>
        <v>20.079999999999998</v>
      </c>
      <c r="H17" s="10">
        <f>April2014!H21</f>
        <v>1.19</v>
      </c>
      <c r="I17" s="10">
        <f t="shared" si="7"/>
        <v>21.27</v>
      </c>
      <c r="J17" s="9">
        <f>April2014LOI!R31</f>
        <v>7.4483508517579065</v>
      </c>
      <c r="K17" s="9">
        <f>April2014LOI!S31</f>
        <v>77.63639776316468</v>
      </c>
      <c r="L17" s="9">
        <f>April2014LOI!T31</f>
        <v>14.915251385077413</v>
      </c>
      <c r="M17" s="9">
        <f>April2014LOI!U31</f>
        <v>9.5593497597381685</v>
      </c>
      <c r="N17" s="9">
        <f>April2014LOI!V31</f>
        <v>73.15243840098185</v>
      </c>
      <c r="O17" s="9">
        <f>April2014LOI!W31</f>
        <v>17.288211839279981</v>
      </c>
      <c r="P17" s="10">
        <f t="shared" si="8"/>
        <v>2.9949824781235441</v>
      </c>
      <c r="Q17" s="10">
        <f t="shared" si="9"/>
        <v>0.20572972088743177</v>
      </c>
      <c r="R17" s="10">
        <f t="shared" si="10"/>
        <v>3.2007121990109759</v>
      </c>
      <c r="S17" s="9">
        <f t="shared" si="11"/>
        <v>8.5038503057480384</v>
      </c>
      <c r="T17" s="9">
        <f t="shared" si="12"/>
        <v>75.394418082073258</v>
      </c>
      <c r="U17" s="9">
        <f t="shared" si="13"/>
        <v>16.101731612178696</v>
      </c>
    </row>
    <row r="18" spans="1:21" x14ac:dyDescent="0.25">
      <c r="A18" s="16">
        <v>41703</v>
      </c>
      <c r="B18" s="27">
        <v>41741</v>
      </c>
      <c r="C18">
        <v>-14.292730000000001</v>
      </c>
      <c r="D18">
        <v>-170.67939999999999</v>
      </c>
      <c r="E18" t="s">
        <v>8</v>
      </c>
      <c r="F18" t="s">
        <v>12</v>
      </c>
      <c r="G18" s="10">
        <f>April2014!D22</f>
        <v>39.299999999999997</v>
      </c>
      <c r="H18" s="10">
        <f>April2014!H22</f>
        <v>1.0110000000000001</v>
      </c>
      <c r="I18" s="10">
        <f t="shared" si="7"/>
        <v>40.311</v>
      </c>
      <c r="J18" s="9">
        <f>April2014LOI!R33</f>
        <v>5.1305754564363131</v>
      </c>
      <c r="K18" s="9">
        <f>April2014LOI!S33</f>
        <v>90.121937832216361</v>
      </c>
      <c r="L18" s="9">
        <f>April2014LOI!T33</f>
        <v>4.7474867113473262</v>
      </c>
      <c r="M18" s="9">
        <f>April2014LOI!U33</f>
        <v>7.9386110191013675</v>
      </c>
      <c r="N18" s="9">
        <f>April2014LOI!V33</f>
        <v>83.962680799381346</v>
      </c>
      <c r="O18" s="9">
        <f>April2014LOI!W33</f>
        <v>8.0987081815172868</v>
      </c>
      <c r="P18" s="10">
        <f t="shared" si="8"/>
        <v>1.8657622775594991</v>
      </c>
      <c r="Q18" s="10">
        <f t="shared" si="9"/>
        <v>8.1877939715139778E-2</v>
      </c>
      <c r="R18" s="10">
        <f t="shared" si="10"/>
        <v>1.9476402172746388</v>
      </c>
      <c r="S18" s="9">
        <f t="shared" si="11"/>
        <v>6.5345932377688403</v>
      </c>
      <c r="T18" s="9">
        <f t="shared" si="12"/>
        <v>87.04230931579886</v>
      </c>
      <c r="U18" s="9">
        <f t="shared" si="13"/>
        <v>6.4230974464323065</v>
      </c>
    </row>
    <row r="19" spans="1:21" x14ac:dyDescent="0.25">
      <c r="A19" s="16">
        <v>41703</v>
      </c>
      <c r="B19" s="27">
        <v>41741</v>
      </c>
      <c r="C19">
        <v>-14.293839999999999</v>
      </c>
      <c r="D19">
        <v>-170.6773</v>
      </c>
      <c r="E19" t="s">
        <v>9</v>
      </c>
      <c r="F19" t="s">
        <v>12</v>
      </c>
      <c r="G19" s="10">
        <f>April2014!D23</f>
        <v>29.550000000000011</v>
      </c>
      <c r="H19" s="10">
        <f>April2014!H23</f>
        <v>1.1780000000000002</v>
      </c>
      <c r="I19" s="10">
        <f t="shared" si="7"/>
        <v>30.728000000000012</v>
      </c>
      <c r="J19" s="9">
        <f>April2014LOI!R35</f>
        <v>4.6182881947721039</v>
      </c>
      <c r="K19" s="9">
        <f>April2014LOI!S35</f>
        <v>91.164159667830532</v>
      </c>
      <c r="L19" s="9">
        <f>April2014LOI!T35</f>
        <v>4.2175521373973641</v>
      </c>
      <c r="M19" s="9">
        <f>April2014LOI!U35</f>
        <v>7.9017460787214988</v>
      </c>
      <c r="N19" s="9">
        <f>April2014LOI!V35</f>
        <v>83.638650488310532</v>
      </c>
      <c r="O19" s="9">
        <f>April2014LOI!W35</f>
        <v>8.4596034329679703</v>
      </c>
      <c r="P19" s="10">
        <f t="shared" si="8"/>
        <v>1.2462866566009216</v>
      </c>
      <c r="Q19" s="10">
        <f t="shared" si="9"/>
        <v>9.9654128440362699E-2</v>
      </c>
      <c r="R19" s="10">
        <f t="shared" si="10"/>
        <v>1.3459407850412843</v>
      </c>
      <c r="S19" s="9">
        <f t="shared" si="11"/>
        <v>6.2600171367468018</v>
      </c>
      <c r="T19" s="9">
        <f>(K19+N19)/2</f>
        <v>87.401405078070525</v>
      </c>
      <c r="U19" s="9">
        <f t="shared" si="13"/>
        <v>6.3385777851826672</v>
      </c>
    </row>
    <row r="20" spans="1:21" x14ac:dyDescent="0.25">
      <c r="A20" s="16">
        <v>41703</v>
      </c>
      <c r="B20" s="27">
        <v>41741</v>
      </c>
      <c r="C20">
        <v>-14.293369999999999</v>
      </c>
      <c r="D20">
        <v>-170.6754</v>
      </c>
      <c r="E20" t="s">
        <v>10</v>
      </c>
      <c r="F20" t="s">
        <v>12</v>
      </c>
      <c r="G20" s="10">
        <f>April2014!D24</f>
        <v>1.2319999999999993</v>
      </c>
      <c r="H20" s="10">
        <f>April2014!H24</f>
        <v>1.2210000000000001</v>
      </c>
      <c r="I20" s="10">
        <f t="shared" si="7"/>
        <v>2.4529999999999994</v>
      </c>
      <c r="J20" s="9">
        <f>April2014LOI!R37</f>
        <v>10.351893095768457</v>
      </c>
      <c r="K20" s="9">
        <f>April2014LOI!S37</f>
        <v>80.58752783964367</v>
      </c>
      <c r="L20" s="9">
        <f>April2014LOI!T37</f>
        <v>9.0605790645878734</v>
      </c>
      <c r="M20" s="9">
        <f>April2014LOI!U37</f>
        <v>8.079748163693413</v>
      </c>
      <c r="N20" s="9">
        <f>April2014LOI!V37</f>
        <v>79.362300868072609</v>
      </c>
      <c r="O20" s="9">
        <f>April2014LOI!W37</f>
        <v>12.557950968233978</v>
      </c>
      <c r="P20" s="10">
        <f t="shared" si="8"/>
        <v>0.11162633407572253</v>
      </c>
      <c r="Q20" s="10">
        <f t="shared" si="9"/>
        <v>0.15333258132213687</v>
      </c>
      <c r="R20" s="10">
        <f t="shared" si="10"/>
        <v>0.26495891539785943</v>
      </c>
      <c r="S20" s="9">
        <f t="shared" si="11"/>
        <v>9.2158206297309349</v>
      </c>
      <c r="T20" s="9">
        <f t="shared" si="12"/>
        <v>79.974914353858139</v>
      </c>
      <c r="U20" s="9">
        <f t="shared" si="13"/>
        <v>10.809265016410926</v>
      </c>
    </row>
    <row r="22" spans="1:21" x14ac:dyDescent="0.25">
      <c r="E22" s="1"/>
      <c r="F22" s="1"/>
      <c r="G22" s="1"/>
    </row>
    <row r="23" spans="1:21" x14ac:dyDescent="0.25">
      <c r="E23" s="1"/>
      <c r="F2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Z20" sqref="Z20"/>
    </sheetView>
  </sheetViews>
  <sheetFormatPr defaultRowHeight="15" x14ac:dyDescent="0.25"/>
  <cols>
    <col min="1" max="1" width="10.7109375" customWidth="1"/>
    <col min="2" max="2" width="6.85546875" customWidth="1"/>
    <col min="3" max="3" width="14.85546875" customWidth="1"/>
    <col min="18" max="20" width="9.5703125" bestFit="1" customWidth="1"/>
  </cols>
  <sheetData>
    <row r="1" spans="1:23" ht="64.5" thickBot="1" x14ac:dyDescent="0.3">
      <c r="A1" s="11" t="s">
        <v>55</v>
      </c>
      <c r="B1" s="11" t="s">
        <v>101</v>
      </c>
      <c r="C1" s="12" t="s">
        <v>56</v>
      </c>
      <c r="D1" s="12" t="s">
        <v>57</v>
      </c>
      <c r="E1" s="13" t="s">
        <v>58</v>
      </c>
      <c r="F1" s="13" t="s">
        <v>59</v>
      </c>
      <c r="G1" s="13" t="s">
        <v>60</v>
      </c>
      <c r="H1" s="13" t="s">
        <v>61</v>
      </c>
      <c r="I1" s="13" t="s">
        <v>62</v>
      </c>
      <c r="J1" s="14" t="s">
        <v>63</v>
      </c>
      <c r="K1" s="13" t="s">
        <v>64</v>
      </c>
      <c r="L1" s="13" t="s">
        <v>65</v>
      </c>
      <c r="M1" s="13" t="s">
        <v>66</v>
      </c>
      <c r="N1" s="14" t="s">
        <v>67</v>
      </c>
      <c r="O1" s="13" t="s">
        <v>68</v>
      </c>
      <c r="P1" s="13" t="s">
        <v>69</v>
      </c>
      <c r="Q1" s="13" t="s">
        <v>70</v>
      </c>
      <c r="R1" s="15" t="s">
        <v>113</v>
      </c>
      <c r="S1" s="15" t="s">
        <v>71</v>
      </c>
      <c r="T1" s="15" t="s">
        <v>72</v>
      </c>
      <c r="U1" s="15" t="s">
        <v>112</v>
      </c>
      <c r="V1" s="15" t="s">
        <v>71</v>
      </c>
      <c r="W1" s="15" t="s">
        <v>72</v>
      </c>
    </row>
    <row r="2" spans="1:23" x14ac:dyDescent="0.25">
      <c r="A2" t="s">
        <v>97</v>
      </c>
      <c r="B2" t="s">
        <v>102</v>
      </c>
      <c r="C2" s="16">
        <v>41741</v>
      </c>
      <c r="D2" s="16">
        <v>41891</v>
      </c>
      <c r="E2">
        <v>15.992900000000001</v>
      </c>
      <c r="F2">
        <v>23.091999999999999</v>
      </c>
      <c r="G2" s="17">
        <f t="shared" ref="G2:G9" si="0">F2-E2</f>
        <v>7.0990999999999982</v>
      </c>
      <c r="H2">
        <v>22.722200000000001</v>
      </c>
      <c r="I2" s="17">
        <f t="shared" ref="I2:I9" si="1">H2-E2</f>
        <v>6.7293000000000003</v>
      </c>
      <c r="J2">
        <f t="shared" ref="J2:J9" si="2">G2-I2</f>
        <v>0.36979999999999791</v>
      </c>
      <c r="K2">
        <f t="shared" ref="K2:K9" si="3">(J2/G2)*100</f>
        <v>5.2091110140721781</v>
      </c>
      <c r="L2">
        <v>20.375299999999999</v>
      </c>
      <c r="M2" s="17">
        <f t="shared" ref="M2:M9" si="4">L2-E2</f>
        <v>4.3823999999999987</v>
      </c>
      <c r="N2" s="17">
        <f t="shared" ref="N2:N9" si="5">I2-M2</f>
        <v>2.3469000000000015</v>
      </c>
      <c r="O2">
        <f t="shared" ref="O2:O9" si="6">(N2/G2)*100</f>
        <v>33.059120170162444</v>
      </c>
      <c r="P2">
        <f t="shared" ref="P2:P9" si="7">O2*2.27</f>
        <v>75.044202786268755</v>
      </c>
      <c r="Q2">
        <f t="shared" ref="Q2:Q9" si="8">100-P2-K2</f>
        <v>19.746686199659067</v>
      </c>
      <c r="R2" s="18">
        <f t="shared" ref="R2:R9" si="9">K2</f>
        <v>5.2091110140721781</v>
      </c>
      <c r="S2" s="18">
        <f t="shared" ref="S2:T9" si="10">P2</f>
        <v>75.044202786268755</v>
      </c>
      <c r="T2" s="18">
        <f t="shared" si="10"/>
        <v>19.746686199659067</v>
      </c>
      <c r="U2" s="9">
        <f>R3</f>
        <v>8.4247374562425641</v>
      </c>
      <c r="V2" s="9">
        <f>S3</f>
        <v>49.796966161026575</v>
      </c>
      <c r="W2" s="9">
        <f>T3</f>
        <v>41.778296382730858</v>
      </c>
    </row>
    <row r="3" spans="1:23" x14ac:dyDescent="0.25">
      <c r="A3" t="s">
        <v>77</v>
      </c>
      <c r="B3" t="s">
        <v>103</v>
      </c>
      <c r="C3" s="16">
        <v>41741</v>
      </c>
      <c r="D3" s="16">
        <v>41891</v>
      </c>
      <c r="E3">
        <v>14.9133</v>
      </c>
      <c r="F3">
        <v>15.341799999999999</v>
      </c>
      <c r="G3" s="17">
        <f t="shared" si="0"/>
        <v>0.42849999999999966</v>
      </c>
      <c r="H3">
        <v>15.3057</v>
      </c>
      <c r="I3" s="17">
        <f t="shared" si="1"/>
        <v>0.3924000000000003</v>
      </c>
      <c r="J3">
        <f t="shared" si="2"/>
        <v>3.6099999999999355E-2</v>
      </c>
      <c r="K3">
        <f t="shared" si="3"/>
        <v>8.4247374562425641</v>
      </c>
      <c r="L3">
        <v>15.2117</v>
      </c>
      <c r="M3">
        <f t="shared" si="4"/>
        <v>0.29840000000000089</v>
      </c>
      <c r="N3">
        <f t="shared" si="5"/>
        <v>9.3999999999999417E-2</v>
      </c>
      <c r="O3">
        <f t="shared" si="6"/>
        <v>21.936989498249591</v>
      </c>
      <c r="P3">
        <f t="shared" si="7"/>
        <v>49.796966161026575</v>
      </c>
      <c r="Q3">
        <f t="shared" si="8"/>
        <v>41.778296382730858</v>
      </c>
      <c r="R3" s="18">
        <f t="shared" si="9"/>
        <v>8.4247374562425641</v>
      </c>
      <c r="S3" s="18">
        <f t="shared" si="10"/>
        <v>49.796966161026575</v>
      </c>
      <c r="T3" s="18">
        <f t="shared" si="10"/>
        <v>41.778296382730858</v>
      </c>
    </row>
    <row r="4" spans="1:23" x14ac:dyDescent="0.25">
      <c r="A4" t="s">
        <v>73</v>
      </c>
      <c r="B4" t="s">
        <v>102</v>
      </c>
      <c r="C4" s="16">
        <v>41741</v>
      </c>
      <c r="D4" s="16">
        <v>41891</v>
      </c>
      <c r="E4">
        <v>16.3169</v>
      </c>
      <c r="F4">
        <v>18.443000000000001</v>
      </c>
      <c r="G4" s="17">
        <f t="shared" si="0"/>
        <v>2.126100000000001</v>
      </c>
      <c r="H4">
        <v>18.221800000000002</v>
      </c>
      <c r="I4" s="17">
        <f t="shared" si="1"/>
        <v>1.9049000000000014</v>
      </c>
      <c r="J4">
        <f t="shared" si="2"/>
        <v>0.22119999999999962</v>
      </c>
      <c r="K4">
        <f t="shared" si="3"/>
        <v>10.404026151168784</v>
      </c>
      <c r="L4">
        <v>17.559699999999999</v>
      </c>
      <c r="M4" s="17">
        <f t="shared" si="4"/>
        <v>1.242799999999999</v>
      </c>
      <c r="N4" s="17">
        <f t="shared" si="5"/>
        <v>0.66210000000000235</v>
      </c>
      <c r="O4">
        <f t="shared" si="6"/>
        <v>31.141526739099856</v>
      </c>
      <c r="P4">
        <f t="shared" si="7"/>
        <v>70.691265697756677</v>
      </c>
      <c r="Q4">
        <f t="shared" si="8"/>
        <v>18.904708151074537</v>
      </c>
      <c r="R4" s="18">
        <f t="shared" si="9"/>
        <v>10.404026151168784</v>
      </c>
      <c r="S4" s="18">
        <f t="shared" si="10"/>
        <v>70.691265697756677</v>
      </c>
      <c r="T4" s="18">
        <f t="shared" si="10"/>
        <v>18.904708151074537</v>
      </c>
      <c r="U4" s="9">
        <f t="shared" ref="U4" si="11">R5</f>
        <v>14.580467675378273</v>
      </c>
      <c r="V4" s="9">
        <f t="shared" ref="V4" si="12">S5</f>
        <v>56.828060522695829</v>
      </c>
      <c r="W4" s="9">
        <f t="shared" ref="W4" si="13">T5</f>
        <v>28.591471801925898</v>
      </c>
    </row>
    <row r="5" spans="1:23" x14ac:dyDescent="0.25">
      <c r="A5" t="s">
        <v>88</v>
      </c>
      <c r="B5" t="s">
        <v>103</v>
      </c>
      <c r="C5" s="16">
        <v>41741</v>
      </c>
      <c r="D5" s="16">
        <v>41891</v>
      </c>
      <c r="E5">
        <v>16.2819</v>
      </c>
      <c r="F5">
        <v>16.354600000000001</v>
      </c>
      <c r="G5" s="17">
        <f t="shared" si="0"/>
        <v>7.2700000000001097E-2</v>
      </c>
      <c r="H5">
        <v>16.344000000000001</v>
      </c>
      <c r="I5" s="17">
        <f t="shared" si="1"/>
        <v>6.2100000000000932E-2</v>
      </c>
      <c r="J5">
        <f t="shared" si="2"/>
        <v>1.0600000000000165E-2</v>
      </c>
      <c r="K5">
        <f t="shared" si="3"/>
        <v>14.580467675378273</v>
      </c>
      <c r="L5">
        <v>16.325800000000001</v>
      </c>
      <c r="M5" s="17">
        <f t="shared" si="4"/>
        <v>4.3900000000000716E-2</v>
      </c>
      <c r="N5" s="17">
        <f t="shared" si="5"/>
        <v>1.8200000000000216E-2</v>
      </c>
      <c r="O5">
        <f t="shared" si="6"/>
        <v>25.034387895460718</v>
      </c>
      <c r="P5">
        <f t="shared" si="7"/>
        <v>56.828060522695829</v>
      </c>
      <c r="Q5">
        <f t="shared" si="8"/>
        <v>28.591471801925898</v>
      </c>
      <c r="R5" s="18">
        <f t="shared" si="9"/>
        <v>14.580467675378273</v>
      </c>
      <c r="S5" s="18">
        <f t="shared" si="10"/>
        <v>56.828060522695829</v>
      </c>
      <c r="T5" s="18">
        <f t="shared" si="10"/>
        <v>28.591471801925898</v>
      </c>
    </row>
    <row r="6" spans="1:23" x14ac:dyDescent="0.25">
      <c r="A6" t="s">
        <v>89</v>
      </c>
      <c r="B6" t="s">
        <v>102</v>
      </c>
      <c r="C6" s="16">
        <v>41741</v>
      </c>
      <c r="D6" s="16">
        <v>41891</v>
      </c>
      <c r="E6">
        <v>10.7242</v>
      </c>
      <c r="F6">
        <v>12.3017</v>
      </c>
      <c r="G6" s="17">
        <f t="shared" si="0"/>
        <v>1.5775000000000006</v>
      </c>
      <c r="H6">
        <v>12.1349</v>
      </c>
      <c r="I6" s="17">
        <f t="shared" si="1"/>
        <v>1.4107000000000003</v>
      </c>
      <c r="J6">
        <f t="shared" si="2"/>
        <v>0.16680000000000028</v>
      </c>
      <c r="K6">
        <f t="shared" si="3"/>
        <v>10.573692551505561</v>
      </c>
      <c r="L6">
        <v>11.6119</v>
      </c>
      <c r="M6" s="17">
        <f t="shared" si="4"/>
        <v>0.8877000000000006</v>
      </c>
      <c r="N6" s="17">
        <f t="shared" si="5"/>
        <v>0.52299999999999969</v>
      </c>
      <c r="O6">
        <f t="shared" si="6"/>
        <v>33.153724247226592</v>
      </c>
      <c r="P6">
        <f t="shared" si="7"/>
        <v>75.258954041204362</v>
      </c>
      <c r="Q6">
        <f t="shared" si="8"/>
        <v>14.167353407290078</v>
      </c>
      <c r="R6" s="18">
        <f t="shared" si="9"/>
        <v>10.573692551505561</v>
      </c>
      <c r="S6" s="18">
        <f t="shared" si="10"/>
        <v>75.258954041204362</v>
      </c>
      <c r="T6" s="18">
        <f t="shared" si="10"/>
        <v>14.167353407290078</v>
      </c>
      <c r="U6" s="9">
        <f t="shared" ref="U6" si="14">R7</f>
        <v>13.14553990610178</v>
      </c>
      <c r="V6" s="9">
        <f t="shared" ref="V6" si="15">S7</f>
        <v>69.27230046948273</v>
      </c>
      <c r="W6" s="9">
        <f t="shared" ref="W6" si="16">T7</f>
        <v>17.582159624415489</v>
      </c>
    </row>
    <row r="7" spans="1:23" x14ac:dyDescent="0.25">
      <c r="A7" t="s">
        <v>84</v>
      </c>
      <c r="B7" t="s">
        <v>103</v>
      </c>
      <c r="C7" s="16">
        <v>41741</v>
      </c>
      <c r="D7" s="16">
        <v>41891</v>
      </c>
      <c r="E7">
        <v>15.972799999999999</v>
      </c>
      <c r="F7">
        <v>16.058</v>
      </c>
      <c r="G7" s="17">
        <f t="shared" si="0"/>
        <v>8.5200000000000387E-2</v>
      </c>
      <c r="H7">
        <v>16.046800000000001</v>
      </c>
      <c r="I7" s="17">
        <f t="shared" si="1"/>
        <v>7.400000000000162E-2</v>
      </c>
      <c r="J7">
        <f t="shared" si="2"/>
        <v>1.1199999999998766E-2</v>
      </c>
      <c r="K7">
        <f t="shared" si="3"/>
        <v>13.14553990610178</v>
      </c>
      <c r="L7">
        <v>16.020800000000001</v>
      </c>
      <c r="M7">
        <f t="shared" si="4"/>
        <v>4.8000000000001819E-2</v>
      </c>
      <c r="N7">
        <f t="shared" si="5"/>
        <v>2.5999999999999801E-2</v>
      </c>
      <c r="O7">
        <f t="shared" si="6"/>
        <v>30.516431924882259</v>
      </c>
      <c r="P7">
        <f t="shared" si="7"/>
        <v>69.27230046948273</v>
      </c>
      <c r="Q7">
        <f t="shared" si="8"/>
        <v>17.582159624415489</v>
      </c>
      <c r="R7" s="18">
        <f t="shared" si="9"/>
        <v>13.14553990610178</v>
      </c>
      <c r="S7" s="18">
        <f t="shared" si="10"/>
        <v>69.27230046948273</v>
      </c>
      <c r="T7" s="18">
        <f t="shared" si="10"/>
        <v>17.582159624415489</v>
      </c>
    </row>
    <row r="8" spans="1:23" x14ac:dyDescent="0.25">
      <c r="A8" t="s">
        <v>87</v>
      </c>
      <c r="B8" t="s">
        <v>102</v>
      </c>
      <c r="C8" s="16">
        <v>41741</v>
      </c>
      <c r="D8" s="16">
        <v>41891</v>
      </c>
      <c r="E8">
        <v>16.0275</v>
      </c>
      <c r="F8">
        <v>19.402000000000001</v>
      </c>
      <c r="G8" s="17">
        <f t="shared" si="0"/>
        <v>3.3745000000000012</v>
      </c>
      <c r="H8">
        <v>19.084399999999999</v>
      </c>
      <c r="I8" s="17">
        <f t="shared" si="1"/>
        <v>3.0568999999999988</v>
      </c>
      <c r="J8">
        <f t="shared" si="2"/>
        <v>0.31760000000000232</v>
      </c>
      <c r="K8">
        <f t="shared" si="3"/>
        <v>9.4117647058824172</v>
      </c>
      <c r="L8">
        <v>18.4283</v>
      </c>
      <c r="M8" s="17">
        <f t="shared" si="4"/>
        <v>2.4008000000000003</v>
      </c>
      <c r="N8" s="17">
        <f t="shared" si="5"/>
        <v>0.65609999999999857</v>
      </c>
      <c r="O8">
        <f t="shared" si="6"/>
        <v>19.442880426729836</v>
      </c>
      <c r="P8">
        <f t="shared" si="7"/>
        <v>44.13533856867673</v>
      </c>
      <c r="Q8">
        <f t="shared" si="8"/>
        <v>46.452896725440851</v>
      </c>
      <c r="R8" s="18">
        <f t="shared" si="9"/>
        <v>9.4117647058824172</v>
      </c>
      <c r="S8" s="18">
        <f t="shared" si="10"/>
        <v>44.13533856867673</v>
      </c>
      <c r="T8" s="18">
        <f t="shared" si="10"/>
        <v>46.452896725440851</v>
      </c>
      <c r="U8" s="9">
        <f t="shared" ref="U8" si="17">R9</f>
        <v>8.1888472352390309</v>
      </c>
      <c r="V8" s="9">
        <f t="shared" ref="V8" si="18">S9</f>
        <v>24.199859418931819</v>
      </c>
      <c r="W8" s="9">
        <f t="shared" ref="W8" si="19">T9</f>
        <v>67.611293345829154</v>
      </c>
    </row>
    <row r="9" spans="1:23" x14ac:dyDescent="0.25">
      <c r="A9" t="s">
        <v>81</v>
      </c>
      <c r="B9" t="s">
        <v>103</v>
      </c>
      <c r="C9" s="16">
        <v>41741</v>
      </c>
      <c r="D9" s="16">
        <v>41891</v>
      </c>
      <c r="E9">
        <v>15.5009</v>
      </c>
      <c r="F9">
        <v>16.354500000000002</v>
      </c>
      <c r="G9" s="17">
        <f t="shared" si="0"/>
        <v>0.85360000000000191</v>
      </c>
      <c r="H9">
        <v>16.284600000000001</v>
      </c>
      <c r="I9" s="17">
        <f t="shared" si="1"/>
        <v>0.7837000000000014</v>
      </c>
      <c r="J9">
        <f t="shared" si="2"/>
        <v>6.9900000000000517E-2</v>
      </c>
      <c r="K9">
        <f t="shared" si="3"/>
        <v>8.1888472352390309</v>
      </c>
      <c r="L9">
        <v>16.1936</v>
      </c>
      <c r="M9">
        <f t="shared" si="4"/>
        <v>0.69270000000000032</v>
      </c>
      <c r="N9">
        <f t="shared" si="5"/>
        <v>9.100000000000108E-2</v>
      </c>
      <c r="O9">
        <f t="shared" si="6"/>
        <v>10.660731021555867</v>
      </c>
      <c r="P9">
        <f t="shared" si="7"/>
        <v>24.199859418931819</v>
      </c>
      <c r="Q9">
        <f t="shared" si="8"/>
        <v>67.611293345829154</v>
      </c>
      <c r="R9" s="18">
        <f t="shared" si="9"/>
        <v>8.1888472352390309</v>
      </c>
      <c r="S9" s="18">
        <f t="shared" si="10"/>
        <v>24.199859418931819</v>
      </c>
      <c r="T9" s="18">
        <f t="shared" si="10"/>
        <v>67.611293345829154</v>
      </c>
    </row>
    <row r="10" spans="1:23" x14ac:dyDescent="0.25">
      <c r="A10" t="s">
        <v>104</v>
      </c>
      <c r="B10" t="s">
        <v>102</v>
      </c>
      <c r="C10" s="16"/>
      <c r="D10" s="16"/>
      <c r="G10" s="17"/>
      <c r="I10" s="17"/>
      <c r="R10" s="18"/>
      <c r="S10" s="18"/>
      <c r="T10" s="18"/>
      <c r="U10" s="9">
        <f t="shared" ref="U10" si="20">R11</f>
        <v>0</v>
      </c>
      <c r="V10" s="9">
        <f t="shared" ref="V10" si="21">S11</f>
        <v>0</v>
      </c>
      <c r="W10" s="9">
        <f t="shared" ref="W10" si="22">T11</f>
        <v>0</v>
      </c>
    </row>
    <row r="11" spans="1:23" x14ac:dyDescent="0.25">
      <c r="A11" t="s">
        <v>105</v>
      </c>
      <c r="B11" t="s">
        <v>103</v>
      </c>
      <c r="C11" s="16"/>
      <c r="D11" s="16"/>
      <c r="G11" s="17"/>
      <c r="I11" s="17"/>
      <c r="R11" s="18"/>
      <c r="S11" s="18"/>
      <c r="T11" s="18"/>
    </row>
    <row r="12" spans="1:23" x14ac:dyDescent="0.25">
      <c r="A12" t="s">
        <v>95</v>
      </c>
      <c r="B12" t="s">
        <v>102</v>
      </c>
      <c r="C12" s="16">
        <v>41741</v>
      </c>
      <c r="D12" s="16">
        <v>41891</v>
      </c>
      <c r="E12">
        <v>13.627700000000001</v>
      </c>
      <c r="F12">
        <v>16.906099999999999</v>
      </c>
      <c r="G12" s="17">
        <f>F12-E12</f>
        <v>3.2783999999999978</v>
      </c>
      <c r="H12">
        <v>16.657699999999998</v>
      </c>
      <c r="I12" s="17">
        <f>H12-E12</f>
        <v>3.0299999999999976</v>
      </c>
      <c r="J12">
        <f>G12-I12</f>
        <v>0.24840000000000018</v>
      </c>
      <c r="K12">
        <f>(J12/G12)*100</f>
        <v>7.576866764275267</v>
      </c>
      <c r="L12">
        <v>15.504300000000001</v>
      </c>
      <c r="M12" s="17">
        <f>L12-E12</f>
        <v>1.8765999999999998</v>
      </c>
      <c r="N12" s="17">
        <f>I12-M12</f>
        <v>1.1533999999999978</v>
      </c>
      <c r="O12">
        <f>(N12/G12)*100</f>
        <v>35.181795998047782</v>
      </c>
      <c r="P12">
        <f>O12*2.27</f>
        <v>79.862676915568471</v>
      </c>
      <c r="Q12">
        <f>100-P12-K12</f>
        <v>12.560456320156263</v>
      </c>
      <c r="R12" s="18">
        <f>K12</f>
        <v>7.576866764275267</v>
      </c>
      <c r="S12" s="18">
        <f>P12</f>
        <v>79.862676915568471</v>
      </c>
      <c r="T12" s="18">
        <f>Q12</f>
        <v>12.560456320156263</v>
      </c>
      <c r="U12" s="9">
        <f t="shared" ref="U12" si="23">R13</f>
        <v>9.306930693068642</v>
      </c>
      <c r="V12" s="9">
        <f t="shared" ref="V12" si="24">S13</f>
        <v>86.97920792079222</v>
      </c>
      <c r="W12" s="9">
        <f t="shared" ref="W12" si="25">T13</f>
        <v>3.7138613861391381</v>
      </c>
    </row>
    <row r="13" spans="1:23" x14ac:dyDescent="0.25">
      <c r="A13" t="s">
        <v>76</v>
      </c>
      <c r="B13" t="s">
        <v>103</v>
      </c>
      <c r="C13" s="16">
        <v>41741</v>
      </c>
      <c r="D13" s="16">
        <v>41891</v>
      </c>
      <c r="E13">
        <v>15.672599999999999</v>
      </c>
      <c r="F13">
        <v>15.7736</v>
      </c>
      <c r="G13" s="17">
        <f>F13-E13</f>
        <v>0.10100000000000087</v>
      </c>
      <c r="H13">
        <v>15.764200000000001</v>
      </c>
      <c r="I13" s="17">
        <f>H13-E13</f>
        <v>9.1600000000001458E-2</v>
      </c>
      <c r="J13">
        <f>G13-I13</f>
        <v>9.3999999999994088E-3</v>
      </c>
      <c r="K13">
        <f>(J13/G13)*100</f>
        <v>9.306930693068642</v>
      </c>
      <c r="L13">
        <v>15.7255</v>
      </c>
      <c r="M13">
        <f>L13-E13</f>
        <v>5.2900000000001057E-2</v>
      </c>
      <c r="N13">
        <f>I13-M13</f>
        <v>3.8700000000000401E-2</v>
      </c>
      <c r="O13">
        <f>(N13/G13)*100</f>
        <v>38.316831683168381</v>
      </c>
      <c r="P13">
        <f>O13*2.27</f>
        <v>86.97920792079222</v>
      </c>
      <c r="Q13">
        <f>100-P13-K13</f>
        <v>3.7138613861391381</v>
      </c>
      <c r="R13" s="18">
        <f>K13</f>
        <v>9.306930693068642</v>
      </c>
      <c r="S13" s="18">
        <f>P13</f>
        <v>86.97920792079222</v>
      </c>
      <c r="T13" s="18">
        <f>Q13</f>
        <v>3.7138613861391381</v>
      </c>
    </row>
    <row r="14" spans="1:23" x14ac:dyDescent="0.25">
      <c r="A14" t="s">
        <v>106</v>
      </c>
      <c r="B14" t="s">
        <v>102</v>
      </c>
      <c r="C14" s="16"/>
      <c r="D14" s="16"/>
      <c r="G14" s="17"/>
      <c r="I14" s="17"/>
      <c r="R14" s="18"/>
      <c r="S14" s="18"/>
      <c r="T14" s="18"/>
      <c r="U14" s="9">
        <f t="shared" ref="U14" si="26">R15</f>
        <v>0</v>
      </c>
      <c r="V14" s="9">
        <f t="shared" ref="V14" si="27">S15</f>
        <v>0</v>
      </c>
      <c r="W14" s="9">
        <f t="shared" ref="W14" si="28">T15</f>
        <v>0</v>
      </c>
    </row>
    <row r="15" spans="1:23" x14ac:dyDescent="0.25">
      <c r="A15" t="s">
        <v>107</v>
      </c>
      <c r="B15" t="s">
        <v>103</v>
      </c>
      <c r="C15" s="16"/>
      <c r="D15" s="16"/>
      <c r="G15" s="17"/>
      <c r="I15" s="17"/>
      <c r="R15" s="18"/>
      <c r="S15" s="18"/>
      <c r="T15" s="18"/>
    </row>
    <row r="16" spans="1:23" x14ac:dyDescent="0.25">
      <c r="A16" t="s">
        <v>108</v>
      </c>
      <c r="B16" t="s">
        <v>102</v>
      </c>
      <c r="C16" s="16"/>
      <c r="D16" s="16"/>
      <c r="G16" s="17"/>
      <c r="I16" s="17"/>
      <c r="R16" s="18"/>
      <c r="S16" s="18"/>
      <c r="T16" s="18"/>
      <c r="U16" s="9">
        <f t="shared" ref="U16" si="29">R17</f>
        <v>0</v>
      </c>
      <c r="V16" s="9">
        <f t="shared" ref="V16" si="30">S17</f>
        <v>0</v>
      </c>
      <c r="W16" s="9">
        <f t="shared" ref="W16" si="31">T17</f>
        <v>0</v>
      </c>
    </row>
    <row r="17" spans="1:23" x14ac:dyDescent="0.25">
      <c r="A17" t="s">
        <v>109</v>
      </c>
      <c r="B17" t="s">
        <v>103</v>
      </c>
      <c r="C17" s="16"/>
      <c r="D17" s="16"/>
      <c r="G17" s="17"/>
      <c r="I17" s="17"/>
      <c r="R17" s="18"/>
      <c r="S17" s="18"/>
      <c r="T17" s="18"/>
    </row>
    <row r="18" spans="1:23" x14ac:dyDescent="0.25">
      <c r="A18" t="s">
        <v>110</v>
      </c>
      <c r="B18" t="s">
        <v>102</v>
      </c>
      <c r="C18" s="16"/>
      <c r="D18" s="16"/>
      <c r="G18" s="17"/>
      <c r="I18" s="17"/>
      <c r="R18" s="18"/>
      <c r="S18" s="18"/>
      <c r="T18" s="18"/>
      <c r="U18" s="9">
        <f t="shared" ref="U18" si="32">R19</f>
        <v>0</v>
      </c>
      <c r="V18" s="9">
        <f t="shared" ref="V18" si="33">S19</f>
        <v>0</v>
      </c>
      <c r="W18" s="9">
        <f t="shared" ref="W18" si="34">T19</f>
        <v>0</v>
      </c>
    </row>
    <row r="19" spans="1:23" x14ac:dyDescent="0.25">
      <c r="A19" t="s">
        <v>111</v>
      </c>
      <c r="B19" t="s">
        <v>103</v>
      </c>
      <c r="C19" s="16"/>
      <c r="D19" s="16"/>
      <c r="G19" s="17"/>
      <c r="I19" s="17"/>
      <c r="R19" s="18"/>
      <c r="S19" s="18"/>
      <c r="T19" s="18"/>
    </row>
    <row r="20" spans="1:23" x14ac:dyDescent="0.25">
      <c r="C20" s="16"/>
      <c r="D20" s="16"/>
      <c r="G20" s="17"/>
      <c r="I20" s="17"/>
      <c r="R20" s="18"/>
      <c r="S20" s="18"/>
      <c r="T20" s="18"/>
    </row>
    <row r="21" spans="1:23" x14ac:dyDescent="0.25">
      <c r="A21" t="s">
        <v>96</v>
      </c>
      <c r="B21" t="s">
        <v>102</v>
      </c>
      <c r="C21" s="16">
        <v>41741</v>
      </c>
      <c r="D21" s="16">
        <v>41891</v>
      </c>
      <c r="E21">
        <v>15.882899999999999</v>
      </c>
      <c r="F21">
        <v>23.5229</v>
      </c>
      <c r="G21" s="17">
        <f t="shared" ref="G21:G38" si="35">F21-E21</f>
        <v>7.6400000000000006</v>
      </c>
      <c r="H21">
        <v>22.936</v>
      </c>
      <c r="I21" s="17">
        <f t="shared" ref="I21:I38" si="36">H21-E21</f>
        <v>7.0531000000000006</v>
      </c>
      <c r="J21">
        <f t="shared" ref="J21:J38" si="37">G21-I21</f>
        <v>0.58689999999999998</v>
      </c>
      <c r="K21">
        <f t="shared" ref="K21:K38" si="38">(J21/G21)*100</f>
        <v>7.6819371727748678</v>
      </c>
      <c r="L21">
        <v>20.653700000000001</v>
      </c>
      <c r="M21" s="17">
        <f t="shared" ref="M21:M38" si="39">L21-E21</f>
        <v>4.7708000000000013</v>
      </c>
      <c r="N21" s="17">
        <f t="shared" ref="N21:N38" si="40">I21-M21</f>
        <v>2.2822999999999993</v>
      </c>
      <c r="O21">
        <f t="shared" ref="O21:O38" si="41">(N21/G21)*100</f>
        <v>29.873036649214647</v>
      </c>
      <c r="P21">
        <f t="shared" ref="P21:P38" si="42">O21*2.27</f>
        <v>67.81179319371725</v>
      </c>
      <c r="Q21">
        <f t="shared" ref="Q21:Q38" si="43">100-P21-K21</f>
        <v>24.506269633507884</v>
      </c>
      <c r="R21" s="18">
        <f t="shared" ref="R21:R38" si="44">K21</f>
        <v>7.6819371727748678</v>
      </c>
      <c r="S21" s="18">
        <f t="shared" ref="S21:S38" si="45">P21</f>
        <v>67.81179319371725</v>
      </c>
      <c r="T21" s="18">
        <f t="shared" ref="T21:T38" si="46">Q21</f>
        <v>24.506269633507884</v>
      </c>
      <c r="U21" s="9">
        <f>R22</f>
        <v>9.1149273447820232</v>
      </c>
      <c r="V21" s="9">
        <f>S22</f>
        <v>50.977542932628801</v>
      </c>
      <c r="W21" s="9">
        <f>T22</f>
        <v>39.907529722589175</v>
      </c>
    </row>
    <row r="22" spans="1:23" x14ac:dyDescent="0.25">
      <c r="A22" t="s">
        <v>85</v>
      </c>
      <c r="B22" t="s">
        <v>103</v>
      </c>
      <c r="C22" s="16">
        <v>41741</v>
      </c>
      <c r="D22" s="16">
        <v>41891</v>
      </c>
      <c r="E22">
        <v>13.749599999999999</v>
      </c>
      <c r="F22">
        <v>15.187900000000001</v>
      </c>
      <c r="G22" s="17">
        <f t="shared" si="35"/>
        <v>1.4383000000000017</v>
      </c>
      <c r="H22">
        <v>15.056800000000001</v>
      </c>
      <c r="I22" s="17">
        <f t="shared" si="36"/>
        <v>1.3072000000000017</v>
      </c>
      <c r="J22">
        <f t="shared" si="37"/>
        <v>0.13109999999999999</v>
      </c>
      <c r="K22">
        <f t="shared" si="38"/>
        <v>9.1149273447820232</v>
      </c>
      <c r="L22">
        <v>14.7338</v>
      </c>
      <c r="M22">
        <f t="shared" si="39"/>
        <v>0.9842000000000013</v>
      </c>
      <c r="N22">
        <f t="shared" si="40"/>
        <v>0.3230000000000004</v>
      </c>
      <c r="O22">
        <f t="shared" si="41"/>
        <v>22.457067371202115</v>
      </c>
      <c r="P22">
        <f t="shared" si="42"/>
        <v>50.977542932628801</v>
      </c>
      <c r="Q22">
        <f t="shared" si="43"/>
        <v>39.907529722589175</v>
      </c>
      <c r="R22" s="18">
        <f t="shared" si="44"/>
        <v>9.1149273447820232</v>
      </c>
      <c r="S22" s="18">
        <f t="shared" si="45"/>
        <v>50.977542932628801</v>
      </c>
      <c r="T22" s="18">
        <f t="shared" si="46"/>
        <v>39.907529722589175</v>
      </c>
    </row>
    <row r="23" spans="1:23" x14ac:dyDescent="0.25">
      <c r="A23" t="s">
        <v>99</v>
      </c>
      <c r="B23" t="s">
        <v>102</v>
      </c>
      <c r="C23" s="16">
        <v>41741</v>
      </c>
      <c r="D23" s="16">
        <v>41891</v>
      </c>
      <c r="E23">
        <v>16.159300000000002</v>
      </c>
      <c r="F23">
        <v>25.191400000000002</v>
      </c>
      <c r="G23" s="17">
        <f t="shared" si="35"/>
        <v>9.0320999999999998</v>
      </c>
      <c r="H23">
        <v>24.648399999999999</v>
      </c>
      <c r="I23" s="17">
        <f t="shared" si="36"/>
        <v>8.489099999999997</v>
      </c>
      <c r="J23">
        <f t="shared" si="37"/>
        <v>0.54300000000000281</v>
      </c>
      <c r="K23">
        <f t="shared" si="38"/>
        <v>6.011890922376887</v>
      </c>
      <c r="L23">
        <v>21.7456</v>
      </c>
      <c r="M23" s="17">
        <f t="shared" si="39"/>
        <v>5.5862999999999978</v>
      </c>
      <c r="N23" s="17">
        <f t="shared" si="40"/>
        <v>2.9027999999999992</v>
      </c>
      <c r="O23">
        <f t="shared" si="41"/>
        <v>32.138705284485326</v>
      </c>
      <c r="P23">
        <f t="shared" si="42"/>
        <v>72.954860995781686</v>
      </c>
      <c r="Q23">
        <f t="shared" si="43"/>
        <v>21.033248081841428</v>
      </c>
      <c r="R23" s="18">
        <f t="shared" si="44"/>
        <v>6.011890922376887</v>
      </c>
      <c r="S23" s="18">
        <f t="shared" si="45"/>
        <v>72.954860995781686</v>
      </c>
      <c r="T23" s="18">
        <f t="shared" si="46"/>
        <v>21.033248081841428</v>
      </c>
      <c r="U23" s="9">
        <f t="shared" ref="U23" si="47">R24</f>
        <v>9.3633708134927911</v>
      </c>
      <c r="V23" s="9">
        <f t="shared" ref="V23" si="48">S24</f>
        <v>51.54755712056334</v>
      </c>
      <c r="W23" s="9">
        <f t="shared" ref="W23" si="49">T24</f>
        <v>39.089072065943867</v>
      </c>
    </row>
    <row r="24" spans="1:23" x14ac:dyDescent="0.25">
      <c r="A24" t="s">
        <v>90</v>
      </c>
      <c r="B24" t="s">
        <v>103</v>
      </c>
      <c r="C24" s="16">
        <v>41741</v>
      </c>
      <c r="D24" s="16">
        <v>41891</v>
      </c>
      <c r="E24">
        <v>14.9817</v>
      </c>
      <c r="F24">
        <v>17.480799999999999</v>
      </c>
      <c r="G24" s="17">
        <f t="shared" si="35"/>
        <v>2.4990999999999985</v>
      </c>
      <c r="H24">
        <v>17.2468</v>
      </c>
      <c r="I24" s="17">
        <f t="shared" si="36"/>
        <v>2.2651000000000003</v>
      </c>
      <c r="J24">
        <f t="shared" si="37"/>
        <v>0.23399999999999821</v>
      </c>
      <c r="K24">
        <f t="shared" si="38"/>
        <v>9.3633708134927911</v>
      </c>
      <c r="L24">
        <v>16.679300000000001</v>
      </c>
      <c r="M24" s="17">
        <f t="shared" si="39"/>
        <v>1.6976000000000013</v>
      </c>
      <c r="N24" s="17">
        <f t="shared" si="40"/>
        <v>0.56749999999999901</v>
      </c>
      <c r="O24">
        <f t="shared" si="41"/>
        <v>22.708174942979444</v>
      </c>
      <c r="P24">
        <f t="shared" si="42"/>
        <v>51.54755712056334</v>
      </c>
      <c r="Q24">
        <f t="shared" si="43"/>
        <v>39.089072065943867</v>
      </c>
      <c r="R24" s="18">
        <f t="shared" si="44"/>
        <v>9.3633708134927911</v>
      </c>
      <c r="S24" s="18">
        <f t="shared" si="45"/>
        <v>51.54755712056334</v>
      </c>
      <c r="T24" s="18">
        <f t="shared" si="46"/>
        <v>39.089072065943867</v>
      </c>
    </row>
    <row r="25" spans="1:23" x14ac:dyDescent="0.25">
      <c r="A25" t="s">
        <v>74</v>
      </c>
      <c r="B25" t="s">
        <v>102</v>
      </c>
      <c r="C25" s="16">
        <v>41741</v>
      </c>
      <c r="D25" s="16">
        <v>41891</v>
      </c>
      <c r="E25">
        <v>15.726100000000001</v>
      </c>
      <c r="F25">
        <v>23.869900000000001</v>
      </c>
      <c r="G25" s="17">
        <f t="shared" si="35"/>
        <v>8.1438000000000006</v>
      </c>
      <c r="H25">
        <v>23.313700000000001</v>
      </c>
      <c r="I25" s="17">
        <f t="shared" si="36"/>
        <v>7.5876000000000001</v>
      </c>
      <c r="J25">
        <f t="shared" si="37"/>
        <v>0.55620000000000047</v>
      </c>
      <c r="K25">
        <f t="shared" si="38"/>
        <v>6.8297355043100323</v>
      </c>
      <c r="L25">
        <v>20.497699999999998</v>
      </c>
      <c r="M25">
        <f t="shared" si="39"/>
        <v>4.7715999999999976</v>
      </c>
      <c r="N25">
        <f t="shared" si="40"/>
        <v>2.8160000000000025</v>
      </c>
      <c r="O25">
        <f t="shared" si="41"/>
        <v>34.578452319556007</v>
      </c>
      <c r="P25">
        <f t="shared" si="42"/>
        <v>78.493086765392135</v>
      </c>
      <c r="Q25">
        <f t="shared" si="43"/>
        <v>14.677177730297831</v>
      </c>
      <c r="R25" s="18">
        <f t="shared" si="44"/>
        <v>6.8297355043100323</v>
      </c>
      <c r="S25" s="18">
        <f t="shared" si="45"/>
        <v>78.493086765392135</v>
      </c>
      <c r="T25" s="18">
        <f t="shared" si="46"/>
        <v>14.677177730297831</v>
      </c>
      <c r="U25" s="9">
        <f t="shared" ref="U25" si="50">R26</f>
        <v>9.8565263035110462</v>
      </c>
      <c r="V25" s="9">
        <f t="shared" ref="V25" si="51">S26</f>
        <v>65.640149305960421</v>
      </c>
      <c r="W25" s="9">
        <f t="shared" ref="W25" si="52">T26</f>
        <v>24.503324390528533</v>
      </c>
    </row>
    <row r="26" spans="1:23" x14ac:dyDescent="0.25">
      <c r="A26" t="s">
        <v>80</v>
      </c>
      <c r="B26" t="s">
        <v>103</v>
      </c>
      <c r="C26" s="16">
        <v>41741</v>
      </c>
      <c r="D26" s="16">
        <v>41891</v>
      </c>
      <c r="E26">
        <v>16.343</v>
      </c>
      <c r="F26">
        <v>18.057600000000001</v>
      </c>
      <c r="G26" s="17">
        <f t="shared" si="35"/>
        <v>1.7146000000000008</v>
      </c>
      <c r="H26">
        <v>17.8886</v>
      </c>
      <c r="I26" s="17">
        <f t="shared" si="36"/>
        <v>1.5456000000000003</v>
      </c>
      <c r="J26">
        <f t="shared" si="37"/>
        <v>0.16900000000000048</v>
      </c>
      <c r="K26">
        <f t="shared" si="38"/>
        <v>9.8565263035110462</v>
      </c>
      <c r="L26">
        <v>17.392800000000001</v>
      </c>
      <c r="M26">
        <f t="shared" si="39"/>
        <v>1.0498000000000012</v>
      </c>
      <c r="N26">
        <f t="shared" si="40"/>
        <v>0.49579999999999913</v>
      </c>
      <c r="O26">
        <f t="shared" si="41"/>
        <v>28.916365333022213</v>
      </c>
      <c r="P26">
        <f t="shared" si="42"/>
        <v>65.640149305960421</v>
      </c>
      <c r="Q26">
        <f t="shared" si="43"/>
        <v>24.503324390528533</v>
      </c>
      <c r="R26" s="18">
        <f t="shared" si="44"/>
        <v>9.8565263035110462</v>
      </c>
      <c r="S26" s="18">
        <f t="shared" si="45"/>
        <v>65.640149305960421</v>
      </c>
      <c r="T26" s="18">
        <f t="shared" si="46"/>
        <v>24.503324390528533</v>
      </c>
    </row>
    <row r="27" spans="1:23" x14ac:dyDescent="0.25">
      <c r="A27" t="s">
        <v>100</v>
      </c>
      <c r="B27" t="s">
        <v>102</v>
      </c>
      <c r="C27" s="16">
        <v>41741</v>
      </c>
      <c r="D27" s="16">
        <v>41891</v>
      </c>
      <c r="E27">
        <v>14.8674</v>
      </c>
      <c r="F27">
        <v>22.348600000000001</v>
      </c>
      <c r="G27" s="17">
        <f t="shared" si="35"/>
        <v>7.4812000000000012</v>
      </c>
      <c r="H27">
        <v>21.4955</v>
      </c>
      <c r="I27" s="17">
        <f t="shared" si="36"/>
        <v>6.6280999999999999</v>
      </c>
      <c r="J27">
        <f t="shared" si="37"/>
        <v>0.8531000000000013</v>
      </c>
      <c r="K27">
        <f t="shared" si="38"/>
        <v>11.403250815377227</v>
      </c>
      <c r="L27">
        <v>20.377400000000002</v>
      </c>
      <c r="M27" s="17">
        <f t="shared" si="39"/>
        <v>5.5100000000000016</v>
      </c>
      <c r="N27" s="17">
        <f t="shared" si="40"/>
        <v>1.1180999999999983</v>
      </c>
      <c r="O27">
        <f t="shared" si="41"/>
        <v>14.945463294658587</v>
      </c>
      <c r="P27">
        <f t="shared" si="42"/>
        <v>33.926201678874996</v>
      </c>
      <c r="Q27">
        <f t="shared" si="43"/>
        <v>54.67054750574777</v>
      </c>
      <c r="R27" s="18">
        <f t="shared" si="44"/>
        <v>11.403250815377227</v>
      </c>
      <c r="S27" s="18">
        <f t="shared" si="45"/>
        <v>33.926201678874996</v>
      </c>
      <c r="T27" s="18">
        <f t="shared" si="46"/>
        <v>54.67054750574777</v>
      </c>
      <c r="U27" s="9">
        <f t="shared" ref="U27" si="53">R28</f>
        <v>9.4887348353552881</v>
      </c>
      <c r="V27" s="9">
        <f t="shared" ref="V27" si="54">S28</f>
        <v>28.129116117850852</v>
      </c>
      <c r="W27" s="9">
        <f t="shared" ref="W27" si="55">T28</f>
        <v>62.382149046793856</v>
      </c>
    </row>
    <row r="28" spans="1:23" x14ac:dyDescent="0.25">
      <c r="A28" t="s">
        <v>75</v>
      </c>
      <c r="B28" t="s">
        <v>103</v>
      </c>
      <c r="C28" s="16">
        <v>41741</v>
      </c>
      <c r="D28" s="16">
        <v>41891</v>
      </c>
      <c r="E28">
        <v>14.7058</v>
      </c>
      <c r="F28">
        <v>17.244599999999998</v>
      </c>
      <c r="G28" s="17">
        <f t="shared" si="35"/>
        <v>2.5387999999999984</v>
      </c>
      <c r="H28">
        <v>17.003699999999998</v>
      </c>
      <c r="I28" s="17">
        <f t="shared" si="36"/>
        <v>2.2978999999999985</v>
      </c>
      <c r="J28">
        <f t="shared" si="37"/>
        <v>0.24089999999999989</v>
      </c>
      <c r="K28">
        <f t="shared" si="38"/>
        <v>9.4887348353552881</v>
      </c>
      <c r="L28">
        <v>16.6891</v>
      </c>
      <c r="M28">
        <f t="shared" si="39"/>
        <v>1.9832999999999998</v>
      </c>
      <c r="N28">
        <f t="shared" si="40"/>
        <v>0.31459999999999866</v>
      </c>
      <c r="O28">
        <f t="shared" si="41"/>
        <v>12.391681109185397</v>
      </c>
      <c r="P28">
        <f t="shared" si="42"/>
        <v>28.129116117850852</v>
      </c>
      <c r="Q28">
        <f t="shared" si="43"/>
        <v>62.382149046793856</v>
      </c>
      <c r="R28" s="18">
        <f t="shared" si="44"/>
        <v>9.4887348353552881</v>
      </c>
      <c r="S28" s="18">
        <f t="shared" si="45"/>
        <v>28.129116117850852</v>
      </c>
      <c r="T28" s="18">
        <f t="shared" si="46"/>
        <v>62.382149046793856</v>
      </c>
    </row>
    <row r="29" spans="1:23" x14ac:dyDescent="0.25">
      <c r="A29" t="s">
        <v>93</v>
      </c>
      <c r="B29" t="s">
        <v>102</v>
      </c>
      <c r="C29" s="16">
        <v>41741</v>
      </c>
      <c r="D29" s="16">
        <v>41891</v>
      </c>
      <c r="E29">
        <v>15.4443</v>
      </c>
      <c r="F29">
        <v>20.454000000000001</v>
      </c>
      <c r="G29" s="17">
        <f t="shared" si="35"/>
        <v>5.0097000000000005</v>
      </c>
      <c r="H29">
        <v>20.135899999999999</v>
      </c>
      <c r="I29" s="17">
        <f t="shared" si="36"/>
        <v>4.6915999999999993</v>
      </c>
      <c r="J29">
        <f t="shared" si="37"/>
        <v>0.31810000000000116</v>
      </c>
      <c r="K29">
        <f t="shared" si="38"/>
        <v>6.3496816176617594</v>
      </c>
      <c r="L29">
        <v>18.201799999999999</v>
      </c>
      <c r="M29" s="17">
        <f t="shared" si="39"/>
        <v>2.7574999999999985</v>
      </c>
      <c r="N29" s="17">
        <f t="shared" si="40"/>
        <v>1.9341000000000008</v>
      </c>
      <c r="O29">
        <f t="shared" si="41"/>
        <v>38.607102221689935</v>
      </c>
      <c r="P29">
        <f t="shared" si="42"/>
        <v>87.638122043236152</v>
      </c>
      <c r="Q29">
        <f t="shared" si="43"/>
        <v>6.0121963391020889</v>
      </c>
      <c r="R29" s="18">
        <f t="shared" si="44"/>
        <v>6.3496816176617594</v>
      </c>
      <c r="S29" s="18">
        <f t="shared" si="45"/>
        <v>87.638122043236152</v>
      </c>
      <c r="T29" s="18">
        <f t="shared" si="46"/>
        <v>6.0121963391020889</v>
      </c>
      <c r="U29" s="9">
        <f t="shared" ref="U29" si="56">R30</f>
        <v>8.8688410825815875</v>
      </c>
      <c r="V29" s="9">
        <f t="shared" ref="V29" si="57">S30</f>
        <v>80.403053435114103</v>
      </c>
      <c r="W29" s="9">
        <f t="shared" ref="W29" si="58">T30</f>
        <v>10.72810548230431</v>
      </c>
    </row>
    <row r="30" spans="1:23" x14ac:dyDescent="0.25">
      <c r="A30" t="s">
        <v>86</v>
      </c>
      <c r="B30" t="s">
        <v>103</v>
      </c>
      <c r="C30" s="16">
        <v>41741</v>
      </c>
      <c r="D30" s="16">
        <v>41891</v>
      </c>
      <c r="E30">
        <v>17.1204</v>
      </c>
      <c r="F30">
        <v>18.561399999999999</v>
      </c>
      <c r="G30" s="17">
        <f t="shared" si="35"/>
        <v>1.4409999999999989</v>
      </c>
      <c r="H30">
        <v>18.433599999999998</v>
      </c>
      <c r="I30" s="17">
        <f t="shared" si="36"/>
        <v>1.3131999999999984</v>
      </c>
      <c r="J30">
        <f t="shared" si="37"/>
        <v>0.12780000000000058</v>
      </c>
      <c r="K30">
        <f t="shared" si="38"/>
        <v>8.8688410825815875</v>
      </c>
      <c r="L30">
        <v>17.923200000000001</v>
      </c>
      <c r="M30">
        <f t="shared" si="39"/>
        <v>0.80280000000000129</v>
      </c>
      <c r="N30">
        <f t="shared" si="40"/>
        <v>0.51039999999999708</v>
      </c>
      <c r="O30">
        <f t="shared" si="41"/>
        <v>35.419847328244096</v>
      </c>
      <c r="P30">
        <f t="shared" si="42"/>
        <v>80.403053435114103</v>
      </c>
      <c r="Q30">
        <f t="shared" si="43"/>
        <v>10.72810548230431</v>
      </c>
      <c r="R30" s="18">
        <f t="shared" si="44"/>
        <v>8.8688410825815875</v>
      </c>
      <c r="S30" s="18">
        <f t="shared" si="45"/>
        <v>80.403053435114103</v>
      </c>
      <c r="T30" s="18">
        <f t="shared" si="46"/>
        <v>10.72810548230431</v>
      </c>
    </row>
    <row r="31" spans="1:23" x14ac:dyDescent="0.25">
      <c r="A31" t="s">
        <v>98</v>
      </c>
      <c r="B31" t="s">
        <v>102</v>
      </c>
      <c r="C31" s="16">
        <v>41741</v>
      </c>
      <c r="D31" s="16">
        <v>41891</v>
      </c>
      <c r="E31">
        <v>16.1463</v>
      </c>
      <c r="F31">
        <v>23.871500000000001</v>
      </c>
      <c r="G31" s="17">
        <f t="shared" si="35"/>
        <v>7.725200000000001</v>
      </c>
      <c r="H31">
        <v>23.296099999999999</v>
      </c>
      <c r="I31" s="17">
        <f t="shared" si="36"/>
        <v>7.149799999999999</v>
      </c>
      <c r="J31">
        <f t="shared" si="37"/>
        <v>0.57540000000000191</v>
      </c>
      <c r="K31">
        <f t="shared" si="38"/>
        <v>7.4483508517579065</v>
      </c>
      <c r="L31">
        <v>20.654</v>
      </c>
      <c r="M31" s="17">
        <f t="shared" si="39"/>
        <v>4.5076999999999998</v>
      </c>
      <c r="N31" s="17">
        <f t="shared" si="40"/>
        <v>2.6420999999999992</v>
      </c>
      <c r="O31">
        <f t="shared" si="41"/>
        <v>34.201056283332456</v>
      </c>
      <c r="P31">
        <f t="shared" si="42"/>
        <v>77.63639776316468</v>
      </c>
      <c r="Q31">
        <f t="shared" si="43"/>
        <v>14.915251385077413</v>
      </c>
      <c r="R31" s="18">
        <f t="shared" si="44"/>
        <v>7.4483508517579065</v>
      </c>
      <c r="S31" s="18">
        <f t="shared" si="45"/>
        <v>77.63639776316468</v>
      </c>
      <c r="T31" s="18">
        <f t="shared" si="46"/>
        <v>14.915251385077413</v>
      </c>
      <c r="U31" s="9">
        <f t="shared" ref="U31" si="59">R32</f>
        <v>9.5593497597381685</v>
      </c>
      <c r="V31" s="9">
        <f t="shared" ref="V31" si="60">S32</f>
        <v>73.15243840098185</v>
      </c>
      <c r="W31" s="9">
        <f t="shared" ref="W31" si="61">T32</f>
        <v>17.288211839279981</v>
      </c>
    </row>
    <row r="32" spans="1:23" x14ac:dyDescent="0.25">
      <c r="A32" t="s">
        <v>83</v>
      </c>
      <c r="B32" t="s">
        <v>103</v>
      </c>
      <c r="C32" s="16">
        <v>41741</v>
      </c>
      <c r="D32" s="16">
        <v>41891</v>
      </c>
      <c r="E32">
        <v>16.270900000000001</v>
      </c>
      <c r="F32">
        <v>17.248999999999999</v>
      </c>
      <c r="G32" s="17">
        <f t="shared" si="35"/>
        <v>0.97809999999999775</v>
      </c>
      <c r="H32">
        <v>17.1555</v>
      </c>
      <c r="I32" s="17">
        <f t="shared" si="36"/>
        <v>0.88459999999999894</v>
      </c>
      <c r="J32">
        <f t="shared" si="37"/>
        <v>9.3499999999998806E-2</v>
      </c>
      <c r="K32">
        <f t="shared" si="38"/>
        <v>9.5593497597381685</v>
      </c>
      <c r="L32">
        <v>16.840299999999999</v>
      </c>
      <c r="M32">
        <f t="shared" si="39"/>
        <v>0.56939999999999813</v>
      </c>
      <c r="N32">
        <f t="shared" si="40"/>
        <v>0.31520000000000081</v>
      </c>
      <c r="O32">
        <f t="shared" si="41"/>
        <v>32.225743788978789</v>
      </c>
      <c r="P32">
        <f t="shared" si="42"/>
        <v>73.15243840098185</v>
      </c>
      <c r="Q32">
        <f t="shared" si="43"/>
        <v>17.288211839279981</v>
      </c>
      <c r="R32" s="18">
        <f t="shared" si="44"/>
        <v>9.5593497597381685</v>
      </c>
      <c r="S32" s="18">
        <f t="shared" si="45"/>
        <v>73.15243840098185</v>
      </c>
      <c r="T32" s="18">
        <f t="shared" si="46"/>
        <v>17.288211839279981</v>
      </c>
    </row>
    <row r="33" spans="1:23" x14ac:dyDescent="0.25">
      <c r="A33" t="s">
        <v>92</v>
      </c>
      <c r="B33" t="s">
        <v>102</v>
      </c>
      <c r="C33" s="16">
        <v>41741</v>
      </c>
      <c r="D33" s="16">
        <v>41891</v>
      </c>
      <c r="E33">
        <v>14.9359</v>
      </c>
      <c r="F33">
        <v>25.320699999999999</v>
      </c>
      <c r="G33" s="17">
        <f t="shared" si="35"/>
        <v>10.384799999999998</v>
      </c>
      <c r="H33">
        <v>24.7879</v>
      </c>
      <c r="I33" s="17">
        <f t="shared" si="36"/>
        <v>9.8520000000000003</v>
      </c>
      <c r="J33">
        <f t="shared" si="37"/>
        <v>0.53279999999999816</v>
      </c>
      <c r="K33">
        <f t="shared" si="38"/>
        <v>5.1305754564363131</v>
      </c>
      <c r="L33">
        <v>20.664999999999999</v>
      </c>
      <c r="M33" s="17">
        <f t="shared" si="39"/>
        <v>5.729099999999999</v>
      </c>
      <c r="N33" s="17">
        <f t="shared" si="40"/>
        <v>4.1229000000000013</v>
      </c>
      <c r="O33">
        <f t="shared" si="41"/>
        <v>39.701294199214253</v>
      </c>
      <c r="P33">
        <f t="shared" si="42"/>
        <v>90.121937832216361</v>
      </c>
      <c r="Q33">
        <f t="shared" si="43"/>
        <v>4.7474867113473262</v>
      </c>
      <c r="R33" s="18">
        <f t="shared" si="44"/>
        <v>5.1305754564363131</v>
      </c>
      <c r="S33" s="18">
        <f t="shared" si="45"/>
        <v>90.121937832216361</v>
      </c>
      <c r="T33" s="18">
        <f t="shared" si="46"/>
        <v>4.7474867113473262</v>
      </c>
      <c r="U33" s="9">
        <f t="shared" ref="U33" si="62">R34</f>
        <v>7.9386110191013675</v>
      </c>
      <c r="V33" s="9">
        <f t="shared" ref="V33" si="63">S34</f>
        <v>83.962680799381346</v>
      </c>
      <c r="W33" s="9">
        <f t="shared" ref="W33" si="64">T34</f>
        <v>8.0987081815172868</v>
      </c>
    </row>
    <row r="34" spans="1:23" x14ac:dyDescent="0.25">
      <c r="A34" t="s">
        <v>78</v>
      </c>
      <c r="B34" t="s">
        <v>103</v>
      </c>
      <c r="C34" s="16">
        <v>41741</v>
      </c>
      <c r="D34" s="16">
        <v>41891</v>
      </c>
      <c r="E34">
        <v>15.078099999999999</v>
      </c>
      <c r="F34">
        <v>15.9838</v>
      </c>
      <c r="G34" s="17">
        <f t="shared" si="35"/>
        <v>0.90570000000000128</v>
      </c>
      <c r="H34">
        <v>15.911899999999999</v>
      </c>
      <c r="I34" s="17">
        <f t="shared" si="36"/>
        <v>0.8338000000000001</v>
      </c>
      <c r="J34">
        <f t="shared" si="37"/>
        <v>7.1900000000001185E-2</v>
      </c>
      <c r="K34">
        <f t="shared" si="38"/>
        <v>7.9386110191013675</v>
      </c>
      <c r="L34">
        <v>15.5769</v>
      </c>
      <c r="M34">
        <f t="shared" si="39"/>
        <v>0.49880000000000102</v>
      </c>
      <c r="N34">
        <f t="shared" si="40"/>
        <v>0.33499999999999908</v>
      </c>
      <c r="O34">
        <f t="shared" si="41"/>
        <v>36.987965109859623</v>
      </c>
      <c r="P34">
        <f t="shared" si="42"/>
        <v>83.962680799381346</v>
      </c>
      <c r="Q34">
        <f t="shared" si="43"/>
        <v>8.0987081815172868</v>
      </c>
      <c r="R34" s="18">
        <f t="shared" si="44"/>
        <v>7.9386110191013675</v>
      </c>
      <c r="S34" s="18">
        <f t="shared" si="45"/>
        <v>83.962680799381346</v>
      </c>
      <c r="T34" s="18">
        <f t="shared" si="46"/>
        <v>8.0987081815172868</v>
      </c>
    </row>
    <row r="35" spans="1:23" x14ac:dyDescent="0.25">
      <c r="A35" t="s">
        <v>94</v>
      </c>
      <c r="B35" t="s">
        <v>102</v>
      </c>
      <c r="C35" s="16">
        <v>41741</v>
      </c>
      <c r="D35" s="16">
        <v>41891</v>
      </c>
      <c r="E35">
        <v>15.030900000000001</v>
      </c>
      <c r="F35">
        <v>25.6279</v>
      </c>
      <c r="G35" s="17">
        <f t="shared" si="35"/>
        <v>10.597</v>
      </c>
      <c r="H35">
        <v>25.138500000000001</v>
      </c>
      <c r="I35" s="17">
        <f t="shared" si="36"/>
        <v>10.1076</v>
      </c>
      <c r="J35">
        <f t="shared" si="37"/>
        <v>0.48939999999999984</v>
      </c>
      <c r="K35">
        <f t="shared" si="38"/>
        <v>4.6182881947721039</v>
      </c>
      <c r="L35">
        <v>20.8827</v>
      </c>
      <c r="M35" s="17">
        <f t="shared" si="39"/>
        <v>5.851799999999999</v>
      </c>
      <c r="N35" s="17">
        <f t="shared" si="40"/>
        <v>4.2558000000000007</v>
      </c>
      <c r="O35">
        <f t="shared" si="41"/>
        <v>40.160422761158827</v>
      </c>
      <c r="P35">
        <f t="shared" si="42"/>
        <v>91.164159667830532</v>
      </c>
      <c r="Q35">
        <f t="shared" si="43"/>
        <v>4.2175521373973641</v>
      </c>
      <c r="R35" s="18">
        <f t="shared" si="44"/>
        <v>4.6182881947721039</v>
      </c>
      <c r="S35" s="18">
        <f t="shared" si="45"/>
        <v>91.164159667830532</v>
      </c>
      <c r="T35" s="18">
        <f t="shared" si="46"/>
        <v>4.2175521373973641</v>
      </c>
      <c r="U35" s="9">
        <f t="shared" ref="U35" si="65">R36</f>
        <v>7.9017460787214988</v>
      </c>
      <c r="V35" s="9">
        <f t="shared" ref="V35" si="66">S36</f>
        <v>83.638650488310532</v>
      </c>
      <c r="W35" s="9">
        <f t="shared" ref="W35" si="67">T36</f>
        <v>8.4596034329679703</v>
      </c>
    </row>
    <row r="36" spans="1:23" x14ac:dyDescent="0.25">
      <c r="A36" t="s">
        <v>79</v>
      </c>
      <c r="B36" t="s">
        <v>103</v>
      </c>
      <c r="C36" s="16">
        <v>41741</v>
      </c>
      <c r="D36" s="16">
        <v>41891</v>
      </c>
      <c r="E36">
        <v>14.885400000000001</v>
      </c>
      <c r="F36">
        <v>15.899100000000001</v>
      </c>
      <c r="G36" s="17">
        <f t="shared" si="35"/>
        <v>1.0137</v>
      </c>
      <c r="H36">
        <v>15.819000000000001</v>
      </c>
      <c r="I36" s="17">
        <f t="shared" si="36"/>
        <v>0.93360000000000021</v>
      </c>
      <c r="J36">
        <f t="shared" si="37"/>
        <v>8.0099999999999838E-2</v>
      </c>
      <c r="K36">
        <f t="shared" si="38"/>
        <v>7.9017460787214988</v>
      </c>
      <c r="L36">
        <v>15.445499999999999</v>
      </c>
      <c r="M36">
        <f t="shared" si="39"/>
        <v>0.56009999999999849</v>
      </c>
      <c r="N36">
        <f t="shared" si="40"/>
        <v>0.37350000000000172</v>
      </c>
      <c r="O36">
        <f t="shared" si="41"/>
        <v>36.845220479431951</v>
      </c>
      <c r="P36">
        <f t="shared" si="42"/>
        <v>83.638650488310532</v>
      </c>
      <c r="Q36">
        <f t="shared" si="43"/>
        <v>8.4596034329679703</v>
      </c>
      <c r="R36" s="18">
        <f t="shared" si="44"/>
        <v>7.9017460787214988</v>
      </c>
      <c r="S36" s="18">
        <f t="shared" si="45"/>
        <v>83.638650488310532</v>
      </c>
      <c r="T36" s="18">
        <f t="shared" si="46"/>
        <v>8.4596034329679703</v>
      </c>
    </row>
    <row r="37" spans="1:23" x14ac:dyDescent="0.25">
      <c r="A37" t="s">
        <v>91</v>
      </c>
      <c r="B37" t="s">
        <v>102</v>
      </c>
      <c r="C37" s="16">
        <v>41741</v>
      </c>
      <c r="D37" s="16">
        <v>41891</v>
      </c>
      <c r="E37">
        <v>14.8276</v>
      </c>
      <c r="F37">
        <v>15.950100000000001</v>
      </c>
      <c r="G37" s="17">
        <f t="shared" si="35"/>
        <v>1.1225000000000005</v>
      </c>
      <c r="H37">
        <v>15.8339</v>
      </c>
      <c r="I37" s="17">
        <f t="shared" si="36"/>
        <v>1.0062999999999995</v>
      </c>
      <c r="J37">
        <f t="shared" si="37"/>
        <v>0.11620000000000097</v>
      </c>
      <c r="K37">
        <f t="shared" si="38"/>
        <v>10.351893095768457</v>
      </c>
      <c r="L37">
        <v>15.4354</v>
      </c>
      <c r="M37" s="17">
        <f t="shared" si="39"/>
        <v>0.60779999999999923</v>
      </c>
      <c r="N37" s="17">
        <f t="shared" si="40"/>
        <v>0.3985000000000003</v>
      </c>
      <c r="O37">
        <f t="shared" si="41"/>
        <v>35.501113585746111</v>
      </c>
      <c r="P37">
        <f t="shared" si="42"/>
        <v>80.58752783964367</v>
      </c>
      <c r="Q37">
        <f t="shared" si="43"/>
        <v>9.0605790645878734</v>
      </c>
      <c r="R37" s="18">
        <f t="shared" si="44"/>
        <v>10.351893095768457</v>
      </c>
      <c r="S37" s="18">
        <f t="shared" si="45"/>
        <v>80.58752783964367</v>
      </c>
      <c r="T37" s="18">
        <f t="shared" si="46"/>
        <v>9.0605790645878734</v>
      </c>
      <c r="U37" s="9">
        <f t="shared" ref="U37" si="68">R38</f>
        <v>8.079748163693413</v>
      </c>
      <c r="V37" s="9">
        <f t="shared" ref="V37" si="69">S38</f>
        <v>79.362300868072609</v>
      </c>
      <c r="W37" s="9">
        <f t="shared" ref="W37" si="70">T38</f>
        <v>12.557950968233978</v>
      </c>
    </row>
    <row r="38" spans="1:23" x14ac:dyDescent="0.25">
      <c r="A38" t="s">
        <v>82</v>
      </c>
      <c r="B38" t="s">
        <v>103</v>
      </c>
      <c r="C38" s="16">
        <v>41741</v>
      </c>
      <c r="D38" s="16">
        <v>41891</v>
      </c>
      <c r="E38">
        <v>15.900399999999999</v>
      </c>
      <c r="F38">
        <v>16.948699999999999</v>
      </c>
      <c r="G38" s="17">
        <f t="shared" si="35"/>
        <v>1.0482999999999993</v>
      </c>
      <c r="H38">
        <v>16.864000000000001</v>
      </c>
      <c r="I38" s="17">
        <f t="shared" si="36"/>
        <v>0.96360000000000134</v>
      </c>
      <c r="J38">
        <f t="shared" si="37"/>
        <v>8.4699999999997999E-2</v>
      </c>
      <c r="K38">
        <f t="shared" si="38"/>
        <v>8.079748163693413</v>
      </c>
      <c r="L38">
        <v>16.497499999999999</v>
      </c>
      <c r="M38">
        <f t="shared" si="39"/>
        <v>0.5970999999999993</v>
      </c>
      <c r="N38">
        <f t="shared" si="40"/>
        <v>0.36650000000000205</v>
      </c>
      <c r="O38">
        <f t="shared" si="41"/>
        <v>34.961366021177362</v>
      </c>
      <c r="P38">
        <f t="shared" si="42"/>
        <v>79.362300868072609</v>
      </c>
      <c r="Q38">
        <f t="shared" si="43"/>
        <v>12.557950968233978</v>
      </c>
      <c r="R38" s="18">
        <f t="shared" si="44"/>
        <v>8.079748163693413</v>
      </c>
      <c r="S38" s="18">
        <f t="shared" si="45"/>
        <v>79.362300868072609</v>
      </c>
      <c r="T38" s="18">
        <f t="shared" si="46"/>
        <v>12.557950968233978</v>
      </c>
    </row>
  </sheetData>
  <sortState ref="A2:S29">
    <sortCondition ref="A2:A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6" sqref="D6:D24"/>
    </sheetView>
  </sheetViews>
  <sheetFormatPr defaultRowHeight="15" x14ac:dyDescent="0.25"/>
  <cols>
    <col min="2" max="8" width="12.28515625" customWidth="1"/>
  </cols>
  <sheetData>
    <row r="1" spans="1:8" x14ac:dyDescent="0.25">
      <c r="A1" t="s">
        <v>13</v>
      </c>
    </row>
    <row r="2" spans="1:8" x14ac:dyDescent="0.25">
      <c r="A2" t="s">
        <v>14</v>
      </c>
    </row>
    <row r="3" spans="1:8" x14ac:dyDescent="0.25">
      <c r="A3" t="s">
        <v>15</v>
      </c>
    </row>
    <row r="5" spans="1:8" x14ac:dyDescent="0.25">
      <c r="A5" s="2" t="s">
        <v>11</v>
      </c>
      <c r="B5" s="2" t="s">
        <v>16</v>
      </c>
      <c r="C5" s="2" t="s">
        <v>17</v>
      </c>
      <c r="D5" s="3" t="s">
        <v>18</v>
      </c>
      <c r="E5" s="4"/>
      <c r="F5" s="5" t="s">
        <v>19</v>
      </c>
      <c r="G5" s="2" t="s">
        <v>20</v>
      </c>
      <c r="H5" s="2" t="s">
        <v>21</v>
      </c>
    </row>
    <row r="6" spans="1:8" x14ac:dyDescent="0.25">
      <c r="A6" s="6" t="s">
        <v>36</v>
      </c>
      <c r="B6" s="6">
        <v>69.311999999999998</v>
      </c>
      <c r="C6" s="6">
        <v>76.528999999999996</v>
      </c>
      <c r="D6" s="7">
        <f>C6-B6</f>
        <v>7.2169999999999987</v>
      </c>
      <c r="E6" s="4"/>
      <c r="F6" s="8">
        <v>1.7410000000000001</v>
      </c>
      <c r="G6" s="6">
        <v>2.262</v>
      </c>
      <c r="H6" s="6">
        <f>G6-F6</f>
        <v>0.52099999999999991</v>
      </c>
    </row>
    <row r="7" spans="1:8" x14ac:dyDescent="0.25">
      <c r="A7" s="6" t="s">
        <v>26</v>
      </c>
      <c r="B7" s="6">
        <v>70.331999999999994</v>
      </c>
      <c r="C7" s="6">
        <v>72.573999999999998</v>
      </c>
      <c r="D7" s="7">
        <f>C7-B7</f>
        <v>2.2420000000000044</v>
      </c>
      <c r="E7" s="4"/>
      <c r="F7" s="8">
        <v>1.7450000000000001</v>
      </c>
      <c r="G7" s="6">
        <v>1.885</v>
      </c>
      <c r="H7" s="6">
        <f>G7-F7</f>
        <v>0.1399999999999999</v>
      </c>
    </row>
    <row r="8" spans="1:8" x14ac:dyDescent="0.25">
      <c r="A8" s="6" t="s">
        <v>25</v>
      </c>
      <c r="B8" s="6">
        <v>68.287000000000006</v>
      </c>
      <c r="C8" s="6">
        <v>69.971000000000004</v>
      </c>
      <c r="D8" s="7">
        <f>C8-B8</f>
        <v>1.6839999999999975</v>
      </c>
      <c r="E8" s="4"/>
      <c r="F8" s="8">
        <v>1.76</v>
      </c>
      <c r="G8" s="6">
        <v>1.98</v>
      </c>
      <c r="H8" s="6">
        <f>G8-F8</f>
        <v>0.21999999999999997</v>
      </c>
    </row>
    <row r="9" spans="1:8" x14ac:dyDescent="0.25">
      <c r="A9" s="6" t="s">
        <v>37</v>
      </c>
      <c r="B9" s="6">
        <v>70.462000000000003</v>
      </c>
      <c r="C9" s="6">
        <v>73.983999999999995</v>
      </c>
      <c r="D9" s="7">
        <f>C9-B9</f>
        <v>3.5219999999999914</v>
      </c>
      <c r="E9" s="4"/>
      <c r="F9" s="8">
        <v>1.704</v>
      </c>
      <c r="G9" s="6">
        <v>2.8</v>
      </c>
      <c r="H9" s="6">
        <f>G9-F9</f>
        <v>1.0959999999999999</v>
      </c>
    </row>
    <row r="10" spans="1:8" x14ac:dyDescent="0.25">
      <c r="A10" s="6" t="s">
        <v>32</v>
      </c>
      <c r="B10" s="6" t="s">
        <v>33</v>
      </c>
      <c r="C10" s="6"/>
      <c r="D10" s="21">
        <v>0</v>
      </c>
      <c r="E10" s="4"/>
      <c r="F10" s="8"/>
      <c r="G10" s="6"/>
      <c r="H10" s="22">
        <v>0</v>
      </c>
    </row>
    <row r="11" spans="1:8" x14ac:dyDescent="0.25">
      <c r="A11" s="6" t="s">
        <v>22</v>
      </c>
      <c r="B11" s="6">
        <v>66.997</v>
      </c>
      <c r="C11" s="6" t="s">
        <v>40</v>
      </c>
      <c r="D11" s="21" t="s">
        <v>40</v>
      </c>
      <c r="E11" s="4"/>
      <c r="F11" s="8">
        <v>1.7290000000000001</v>
      </c>
      <c r="G11" s="6">
        <v>1.897</v>
      </c>
      <c r="H11" s="22">
        <f>G11-F11</f>
        <v>0.16799999999999993</v>
      </c>
    </row>
    <row r="12" spans="1:8" x14ac:dyDescent="0.25">
      <c r="A12" s="6" t="s">
        <v>42</v>
      </c>
      <c r="B12" s="6" t="s">
        <v>41</v>
      </c>
      <c r="C12" s="6" t="s">
        <v>41</v>
      </c>
      <c r="D12" s="21" t="s">
        <v>41</v>
      </c>
      <c r="E12" s="4"/>
      <c r="F12" s="8" t="s">
        <v>41</v>
      </c>
      <c r="G12" s="6" t="s">
        <v>41</v>
      </c>
      <c r="H12" s="22" t="s">
        <v>41</v>
      </c>
    </row>
    <row r="13" spans="1:8" x14ac:dyDescent="0.25">
      <c r="A13" s="6" t="s">
        <v>35</v>
      </c>
      <c r="B13" s="6" t="s">
        <v>33</v>
      </c>
      <c r="C13" s="6"/>
      <c r="D13" s="21">
        <v>0</v>
      </c>
      <c r="E13" s="4"/>
      <c r="F13" s="8"/>
      <c r="G13" s="6"/>
      <c r="H13" s="22">
        <v>0</v>
      </c>
    </row>
    <row r="14" spans="1:8" x14ac:dyDescent="0.25">
      <c r="A14" s="6" t="s">
        <v>34</v>
      </c>
      <c r="B14" s="6" t="s">
        <v>33</v>
      </c>
      <c r="C14" s="6"/>
      <c r="D14" s="21">
        <v>0</v>
      </c>
      <c r="E14" s="4"/>
      <c r="F14" s="8"/>
      <c r="G14" s="6"/>
      <c r="H14" s="22">
        <v>0</v>
      </c>
    </row>
    <row r="15" spans="1:8" x14ac:dyDescent="0.25">
      <c r="A15" s="2" t="s">
        <v>12</v>
      </c>
      <c r="B15" s="2" t="s">
        <v>16</v>
      </c>
      <c r="C15" s="2" t="s">
        <v>17</v>
      </c>
      <c r="D15" s="3" t="s">
        <v>18</v>
      </c>
      <c r="E15" s="4"/>
      <c r="F15" s="5" t="s">
        <v>19</v>
      </c>
      <c r="G15" s="2" t="s">
        <v>20</v>
      </c>
      <c r="H15" s="2" t="s">
        <v>21</v>
      </c>
    </row>
    <row r="16" spans="1:8" x14ac:dyDescent="0.25">
      <c r="A16" s="6" t="s">
        <v>31</v>
      </c>
      <c r="B16" s="6">
        <v>69.686999999999998</v>
      </c>
      <c r="C16" s="6">
        <v>78.757999999999996</v>
      </c>
      <c r="D16" s="7">
        <f t="shared" ref="D16:D24" si="0">C16-B16</f>
        <v>9.070999999999998</v>
      </c>
      <c r="E16" s="4"/>
      <c r="F16" s="8">
        <v>1.728</v>
      </c>
      <c r="G16" s="6">
        <v>3.3410000000000002</v>
      </c>
      <c r="H16" s="6">
        <f t="shared" ref="H16:H24" si="1">G16-F16</f>
        <v>1.6130000000000002</v>
      </c>
    </row>
    <row r="17" spans="1:8" x14ac:dyDescent="0.25">
      <c r="A17" s="6" t="s">
        <v>27</v>
      </c>
      <c r="B17" s="6">
        <v>66.864000000000004</v>
      </c>
      <c r="C17" s="6">
        <v>110.946</v>
      </c>
      <c r="D17" s="7">
        <f t="shared" si="0"/>
        <v>44.081999999999994</v>
      </c>
      <c r="E17" s="4"/>
      <c r="F17" s="8">
        <v>1.6850000000000001</v>
      </c>
      <c r="G17" s="6">
        <v>4.3150000000000004</v>
      </c>
      <c r="H17" s="6">
        <f t="shared" si="1"/>
        <v>2.6300000000000003</v>
      </c>
    </row>
    <row r="18" spans="1:8" x14ac:dyDescent="0.25">
      <c r="A18" s="6" t="s">
        <v>39</v>
      </c>
      <c r="B18" s="6">
        <v>82.994</v>
      </c>
      <c r="C18" s="6">
        <v>106.504</v>
      </c>
      <c r="D18" s="7">
        <f t="shared" si="0"/>
        <v>23.510000000000005</v>
      </c>
      <c r="E18" s="4"/>
      <c r="F18" s="8">
        <v>1.722</v>
      </c>
      <c r="G18" s="6">
        <v>3.597</v>
      </c>
      <c r="H18" s="6">
        <f t="shared" si="1"/>
        <v>1.875</v>
      </c>
    </row>
    <row r="19" spans="1:8" x14ac:dyDescent="0.25">
      <c r="A19" s="6" t="s">
        <v>28</v>
      </c>
      <c r="B19" s="6">
        <v>70.200999999999993</v>
      </c>
      <c r="C19" s="6">
        <v>85.715000000000003</v>
      </c>
      <c r="D19" s="7">
        <f t="shared" si="0"/>
        <v>15.51400000000001</v>
      </c>
      <c r="E19" s="4"/>
      <c r="F19" s="8">
        <v>1.7809999999999999</v>
      </c>
      <c r="G19" s="6">
        <v>4.3739999999999997</v>
      </c>
      <c r="H19" s="6">
        <f t="shared" si="1"/>
        <v>2.593</v>
      </c>
    </row>
    <row r="20" spans="1:8" x14ac:dyDescent="0.25">
      <c r="A20" s="6" t="s">
        <v>38</v>
      </c>
      <c r="B20" s="6">
        <v>68.066000000000003</v>
      </c>
      <c r="C20" s="6">
        <v>73.19</v>
      </c>
      <c r="D20" s="7">
        <f t="shared" si="0"/>
        <v>5.1239999999999952</v>
      </c>
      <c r="E20" s="4"/>
      <c r="F20" s="8">
        <v>1.7330000000000001</v>
      </c>
      <c r="G20" s="6">
        <v>3.3369</v>
      </c>
      <c r="H20" s="6">
        <f t="shared" si="1"/>
        <v>1.6038999999999999</v>
      </c>
    </row>
    <row r="21" spans="1:8" x14ac:dyDescent="0.25">
      <c r="A21" s="6" t="s">
        <v>24</v>
      </c>
      <c r="B21" s="6">
        <v>69.863</v>
      </c>
      <c r="C21" s="6">
        <v>89.942999999999998</v>
      </c>
      <c r="D21" s="7">
        <f t="shared" si="0"/>
        <v>20.079999999999998</v>
      </c>
      <c r="E21" s="4"/>
      <c r="F21" s="8">
        <v>1.734</v>
      </c>
      <c r="G21" s="6">
        <v>2.9239999999999999</v>
      </c>
      <c r="H21" s="6">
        <f t="shared" si="1"/>
        <v>1.19</v>
      </c>
    </row>
    <row r="22" spans="1:8" x14ac:dyDescent="0.25">
      <c r="A22" s="6" t="s">
        <v>29</v>
      </c>
      <c r="B22" s="6">
        <v>67.430999999999997</v>
      </c>
      <c r="C22" s="6">
        <v>106.73099999999999</v>
      </c>
      <c r="D22" s="7">
        <f t="shared" si="0"/>
        <v>39.299999999999997</v>
      </c>
      <c r="E22" s="4"/>
      <c r="F22" s="8">
        <v>1.758</v>
      </c>
      <c r="G22" s="6">
        <v>2.7690000000000001</v>
      </c>
      <c r="H22" s="6">
        <f t="shared" si="1"/>
        <v>1.0110000000000001</v>
      </c>
    </row>
    <row r="23" spans="1:8" x14ac:dyDescent="0.25">
      <c r="A23" s="6" t="s">
        <v>23</v>
      </c>
      <c r="B23" s="6">
        <v>70.215999999999994</v>
      </c>
      <c r="C23" s="6">
        <v>99.766000000000005</v>
      </c>
      <c r="D23" s="7">
        <f t="shared" si="0"/>
        <v>29.550000000000011</v>
      </c>
      <c r="E23" s="4"/>
      <c r="F23" s="8">
        <v>1.6950000000000001</v>
      </c>
      <c r="G23" s="6">
        <v>2.8730000000000002</v>
      </c>
      <c r="H23" s="6">
        <f t="shared" si="1"/>
        <v>1.1780000000000002</v>
      </c>
    </row>
    <row r="24" spans="1:8" x14ac:dyDescent="0.25">
      <c r="A24" s="6" t="s">
        <v>30</v>
      </c>
      <c r="B24" s="6">
        <v>66.338999999999999</v>
      </c>
      <c r="C24" s="6">
        <v>67.570999999999998</v>
      </c>
      <c r="D24" s="7">
        <f t="shared" si="0"/>
        <v>1.2319999999999993</v>
      </c>
      <c r="E24" s="4"/>
      <c r="F24" s="8">
        <v>1.746</v>
      </c>
      <c r="G24" s="6">
        <v>2.9670000000000001</v>
      </c>
      <c r="H24" s="6">
        <f t="shared" si="1"/>
        <v>1.2210000000000001</v>
      </c>
    </row>
  </sheetData>
  <sortState ref="A6:H22">
    <sortCondition ref="A6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CRCP 2014</vt:lpstr>
      <vt:lpstr>April2014LOI</vt:lpstr>
      <vt:lpstr>Pilot 2013</vt:lpstr>
      <vt:lpstr>April2014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2014-09-14T19:50:39Z</dcterms:created>
  <dcterms:modified xsi:type="dcterms:W3CDTF">2014-09-15T11:14:53Z</dcterms:modified>
</cp:coreProperties>
</file>