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Nuuuli-Sediment-Flux\Data\Q\Cross_Section_Surveys\"/>
    </mc:Choice>
  </mc:AlternateContent>
  <bookViews>
    <workbookView xWindow="0" yWindow="0" windowWidth="19200" windowHeight="11595" activeTab="1"/>
  </bookViews>
  <sheets>
    <sheet name="N2-1" sheetId="1" r:id="rId1"/>
    <sheet name="N2-1_m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G20" i="2"/>
  <c r="H20" i="2" s="1"/>
  <c r="I20" i="2" s="1"/>
  <c r="M20" i="2" s="1"/>
  <c r="L21" i="2" s="1"/>
  <c r="J20" i="2"/>
  <c r="K20" i="2" s="1"/>
  <c r="F21" i="2"/>
  <c r="G21" i="2"/>
  <c r="H21" i="2" s="1"/>
  <c r="I21" i="2" s="1"/>
  <c r="M21" i="2" s="1"/>
  <c r="J21" i="2"/>
  <c r="K21" i="2"/>
  <c r="H19" i="2"/>
  <c r="G19" i="2"/>
  <c r="F19" i="2"/>
  <c r="K19" i="2" s="1"/>
  <c r="J18" i="2"/>
  <c r="G18" i="2"/>
  <c r="H18" i="2" s="1"/>
  <c r="F18" i="2"/>
  <c r="J19" i="2" s="1"/>
  <c r="H17" i="2"/>
  <c r="G17" i="2"/>
  <c r="F17" i="2"/>
  <c r="J16" i="2"/>
  <c r="G16" i="2"/>
  <c r="H16" i="2" s="1"/>
  <c r="F16" i="2"/>
  <c r="K16" i="2" s="1"/>
  <c r="H15" i="2"/>
  <c r="G15" i="2"/>
  <c r="F15" i="2"/>
  <c r="J14" i="2"/>
  <c r="G14" i="2"/>
  <c r="H14" i="2" s="1"/>
  <c r="F14" i="2"/>
  <c r="K14" i="2" s="1"/>
  <c r="H13" i="2"/>
  <c r="G13" i="2"/>
  <c r="F13" i="2"/>
  <c r="J12" i="2"/>
  <c r="G12" i="2"/>
  <c r="H12" i="2" s="1"/>
  <c r="F12" i="2"/>
  <c r="K12" i="2" s="1"/>
  <c r="H11" i="2"/>
  <c r="G11" i="2"/>
  <c r="F11" i="2"/>
  <c r="J10" i="2"/>
  <c r="G10" i="2"/>
  <c r="H10" i="2" s="1"/>
  <c r="F10" i="2"/>
  <c r="K10" i="2" s="1"/>
  <c r="H9" i="2"/>
  <c r="G9" i="2"/>
  <c r="F9" i="2"/>
  <c r="J8" i="2"/>
  <c r="G8" i="2"/>
  <c r="H8" i="2" s="1"/>
  <c r="F8" i="2"/>
  <c r="K8" i="2" s="1"/>
  <c r="H7" i="2"/>
  <c r="G7" i="2"/>
  <c r="F7" i="2"/>
  <c r="J6" i="2"/>
  <c r="H6" i="2"/>
  <c r="G6" i="2"/>
  <c r="F6" i="2"/>
  <c r="K6" i="2" s="1"/>
  <c r="H20" i="1"/>
  <c r="G20" i="1"/>
  <c r="F20" i="1"/>
  <c r="G19" i="1"/>
  <c r="H19" i="1" s="1"/>
  <c r="F19" i="1"/>
  <c r="H18" i="1"/>
  <c r="G18" i="1"/>
  <c r="F18" i="1"/>
  <c r="H17" i="1"/>
  <c r="G17" i="1"/>
  <c r="F17" i="1"/>
  <c r="H16" i="1"/>
  <c r="G16" i="1"/>
  <c r="F16" i="1"/>
  <c r="G15" i="1"/>
  <c r="H15" i="1" s="1"/>
  <c r="F15" i="1"/>
  <c r="H14" i="1"/>
  <c r="G14" i="1"/>
  <c r="F14" i="1"/>
  <c r="H13" i="1"/>
  <c r="G13" i="1"/>
  <c r="F13" i="1"/>
  <c r="H12" i="1"/>
  <c r="G12" i="1"/>
  <c r="F12" i="1"/>
  <c r="G11" i="1"/>
  <c r="H11" i="1" s="1"/>
  <c r="F11" i="1"/>
  <c r="H10" i="1"/>
  <c r="G10" i="1"/>
  <c r="F10" i="1"/>
  <c r="H9" i="1"/>
  <c r="G9" i="1"/>
  <c r="F9" i="1"/>
  <c r="H8" i="1"/>
  <c r="G8" i="1"/>
  <c r="F8" i="1"/>
  <c r="G7" i="1"/>
  <c r="H7" i="1" s="1"/>
  <c r="F7" i="1"/>
  <c r="Q21" i="2" l="1"/>
  <c r="Q20" i="2"/>
  <c r="I8" i="2"/>
  <c r="M8" i="2" s="1"/>
  <c r="L9" i="2" s="1"/>
  <c r="I9" i="2"/>
  <c r="M9" i="2" s="1"/>
  <c r="L10" i="2" s="1"/>
  <c r="I13" i="2"/>
  <c r="M13" i="2" s="1"/>
  <c r="L14" i="2" s="1"/>
  <c r="I16" i="2"/>
  <c r="M16" i="2" s="1"/>
  <c r="L17" i="2" s="1"/>
  <c r="I17" i="2"/>
  <c r="M17" i="2" s="1"/>
  <c r="L18" i="2" s="1"/>
  <c r="N21" i="2"/>
  <c r="I12" i="2"/>
  <c r="M12" i="2" s="1"/>
  <c r="L13" i="2" s="1"/>
  <c r="I6" i="2"/>
  <c r="M6" i="2" s="1"/>
  <c r="L7" i="2" s="1"/>
  <c r="I7" i="2"/>
  <c r="I10" i="2"/>
  <c r="M10" i="2" s="1"/>
  <c r="L11" i="2" s="1"/>
  <c r="I11" i="2"/>
  <c r="M11" i="2" s="1"/>
  <c r="L12" i="2" s="1"/>
  <c r="I14" i="2"/>
  <c r="M14" i="2" s="1"/>
  <c r="L15" i="2" s="1"/>
  <c r="I15" i="2"/>
  <c r="M15" i="2" s="1"/>
  <c r="L16" i="2" s="1"/>
  <c r="I18" i="2"/>
  <c r="M18" i="2" s="1"/>
  <c r="L19" i="2" s="1"/>
  <c r="I19" i="2"/>
  <c r="M19" i="2" s="1"/>
  <c r="L20" i="2" s="1"/>
  <c r="N20" i="2" s="1"/>
  <c r="Q16" i="2"/>
  <c r="K7" i="2"/>
  <c r="Q19" i="2"/>
  <c r="N19" i="2"/>
  <c r="Q10" i="2"/>
  <c r="N10" i="2"/>
  <c r="N14" i="2"/>
  <c r="Q8" i="2"/>
  <c r="N12" i="2"/>
  <c r="Q12" i="2"/>
  <c r="M7" i="2"/>
  <c r="L8" i="2" s="1"/>
  <c r="N8" i="2" s="1"/>
  <c r="K13" i="2"/>
  <c r="K17" i="2"/>
  <c r="K18" i="2"/>
  <c r="J7" i="2"/>
  <c r="J9" i="2"/>
  <c r="K9" i="2" s="1"/>
  <c r="J11" i="2"/>
  <c r="K11" i="2" s="1"/>
  <c r="J13" i="2"/>
  <c r="J15" i="2"/>
  <c r="K15" i="2" s="1"/>
  <c r="J17" i="2"/>
  <c r="N6" i="2" l="1"/>
  <c r="Q14" i="2"/>
  <c r="P5" i="2"/>
  <c r="N16" i="2"/>
  <c r="Q11" i="2"/>
  <c r="N11" i="2"/>
  <c r="Q15" i="2"/>
  <c r="N15" i="2"/>
  <c r="Q9" i="2"/>
  <c r="N9" i="2"/>
  <c r="Q13" i="2"/>
  <c r="N13" i="2"/>
  <c r="Q7" i="2"/>
  <c r="N7" i="2"/>
  <c r="Q17" i="2"/>
  <c r="N17" i="2"/>
  <c r="Q18" i="2"/>
  <c r="N18" i="2"/>
  <c r="O5" i="2" l="1"/>
  <c r="R5" i="2"/>
</calcChain>
</file>

<file path=xl/sharedStrings.xml><?xml version="1.0" encoding="utf-8"?>
<sst xmlns="http://schemas.openxmlformats.org/spreadsheetml/2006/main" count="40" uniqueCount="21">
  <si>
    <t>N2 Bridge Cross Section 1</t>
  </si>
  <si>
    <t>Dist</t>
  </si>
  <si>
    <t>Rod Reading</t>
  </si>
  <si>
    <t>Depth</t>
  </si>
  <si>
    <t>ft</t>
  </si>
  <si>
    <t>in</t>
  </si>
  <si>
    <t>cm</t>
  </si>
  <si>
    <t>W.L.</t>
  </si>
  <si>
    <t>landmark</t>
  </si>
  <si>
    <t>1' 9.75"</t>
  </si>
  <si>
    <t>stage</t>
  </si>
  <si>
    <t>m</t>
  </si>
  <si>
    <t>Area</t>
  </si>
  <si>
    <t>Avg Area</t>
  </si>
  <si>
    <t>depth</t>
  </si>
  <si>
    <t>y</t>
  </si>
  <si>
    <t>dist_prev</t>
  </si>
  <si>
    <t>width</t>
  </si>
  <si>
    <t>a</t>
  </si>
  <si>
    <t>b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</si>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</sst>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0" xfId="0" applyBorder="1"/>
    <xf numFmtId="165" fontId="0" fillId="0" borderId="0" xfId="0" applyNumberFormat="1" applyBorder="1"/>
    <xf numFmtId="0" fontId="1" fillId="2" borderId="2" xfId="0" applyFont="1" applyFill="1" applyBorder="1"/>
    <xf numFmtId="0" fontId="1" fillId="2" borderId="0" xfId="0" applyFont="1" applyFill="1" applyBorder="1"/>
    <xf numFmtId="166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N2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'N2-1'!$H$4:$H$5</c:f>
              <c:strCache>
                <c:ptCount val="2"/>
                <c:pt idx="0">
                  <c:v>Depth</c:v>
                </c:pt>
                <c:pt idx="1">
                  <c:v>cm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'N2-1'!$B$6:$B$21</c:f>
              <c:numCache>
                <c:formatCode>General</c:formatCode>
                <c:ptCount val="16"/>
                <c:pt idx="0">
                  <c:v>1.66</c:v>
                </c:pt>
                <c:pt idx="1">
                  <c:v>1.66</c:v>
                </c:pt>
                <c:pt idx="2">
                  <c:v>1.833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14.833</c:v>
                </c:pt>
                <c:pt idx="15">
                  <c:v>14.833</c:v>
                </c:pt>
              </c:numCache>
            </c:numRef>
          </c:xVal>
          <c:yVal>
            <c:numRef>
              <c:f>'N2-1'!$H$6:$H$21</c:f>
              <c:numCache>
                <c:formatCode>0.0</c:formatCode>
                <c:ptCount val="16"/>
                <c:pt idx="0" formatCode="General">
                  <c:v>0</c:v>
                </c:pt>
                <c:pt idx="1">
                  <c:v>-135.255</c:v>
                </c:pt>
                <c:pt idx="2">
                  <c:v>-178.435</c:v>
                </c:pt>
                <c:pt idx="3">
                  <c:v>-180.97499999999999</c:v>
                </c:pt>
                <c:pt idx="4">
                  <c:v>-184.15</c:v>
                </c:pt>
                <c:pt idx="5">
                  <c:v>-177.16499999999999</c:v>
                </c:pt>
                <c:pt idx="6">
                  <c:v>-180.34</c:v>
                </c:pt>
                <c:pt idx="7">
                  <c:v>-180.97499999999999</c:v>
                </c:pt>
                <c:pt idx="8">
                  <c:v>-180.97499999999999</c:v>
                </c:pt>
                <c:pt idx="9">
                  <c:v>-185.42000000000002</c:v>
                </c:pt>
                <c:pt idx="10">
                  <c:v>-152.4</c:v>
                </c:pt>
                <c:pt idx="11">
                  <c:v>-176.53</c:v>
                </c:pt>
                <c:pt idx="12">
                  <c:v>-174.625</c:v>
                </c:pt>
                <c:pt idx="13">
                  <c:v>-181.61</c:v>
                </c:pt>
                <c:pt idx="14">
                  <c:v>-174.625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50944"/>
        <c:axId val="519349016"/>
      </c:scatterChart>
      <c:valAx>
        <c:axId val="502550944"/>
        <c:scaling>
          <c:orientation val="maxMin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9349016"/>
        <c:crosses val="autoZero"/>
        <c:crossBetween val="midCat"/>
      </c:valAx>
      <c:valAx>
        <c:axId val="519349016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5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N2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'N2-1_m'!$H$4:$H$5</c:f>
              <c:strCache>
                <c:ptCount val="2"/>
                <c:pt idx="0">
                  <c:v>m</c:v>
                </c:pt>
                <c:pt idx="1">
                  <c:v>depth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'N2-1_m'!$B$6:$B$21</c:f>
              <c:numCache>
                <c:formatCode>General</c:formatCode>
                <c:ptCount val="16"/>
                <c:pt idx="0">
                  <c:v>1.66</c:v>
                </c:pt>
                <c:pt idx="1">
                  <c:v>1.66</c:v>
                </c:pt>
                <c:pt idx="2">
                  <c:v>1.833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14.833</c:v>
                </c:pt>
                <c:pt idx="15">
                  <c:v>14.833</c:v>
                </c:pt>
              </c:numCache>
            </c:numRef>
          </c:xVal>
          <c:yVal>
            <c:numRef>
              <c:f>'N2-1_m'!$H$6:$H$21</c:f>
              <c:numCache>
                <c:formatCode>0.00</c:formatCode>
                <c:ptCount val="16"/>
                <c:pt idx="0">
                  <c:v>-1.3525499999999999</c:v>
                </c:pt>
                <c:pt idx="1">
                  <c:v>-1.3525499999999999</c:v>
                </c:pt>
                <c:pt idx="2">
                  <c:v>-1.7843499999999999</c:v>
                </c:pt>
                <c:pt idx="3">
                  <c:v>-1.80975</c:v>
                </c:pt>
                <c:pt idx="4">
                  <c:v>-1.8414999999999999</c:v>
                </c:pt>
                <c:pt idx="5">
                  <c:v>-1.7716499999999999</c:v>
                </c:pt>
                <c:pt idx="6">
                  <c:v>-1.8033999999999999</c:v>
                </c:pt>
                <c:pt idx="7">
                  <c:v>-1.80975</c:v>
                </c:pt>
                <c:pt idx="8">
                  <c:v>-1.80975</c:v>
                </c:pt>
                <c:pt idx="9">
                  <c:v>-1.8541999999999998</c:v>
                </c:pt>
                <c:pt idx="10">
                  <c:v>-1.524</c:v>
                </c:pt>
                <c:pt idx="11">
                  <c:v>-1.7652999999999999</c:v>
                </c:pt>
                <c:pt idx="12">
                  <c:v>-1.7462499999999999</c:v>
                </c:pt>
                <c:pt idx="13">
                  <c:v>-1.8160999999999998</c:v>
                </c:pt>
                <c:pt idx="14">
                  <c:v>-1.7462499999999999</c:v>
                </c:pt>
                <c:pt idx="15">
                  <c:v>-1.7462499999999999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05328"/>
        <c:axId val="506708072"/>
      </c:scatterChart>
      <c:valAx>
        <c:axId val="506705328"/>
        <c:scaling>
          <c:orientation val="maxMin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6708072"/>
        <c:crosses val="autoZero"/>
        <c:crossBetween val="midCat"/>
      </c:valAx>
      <c:valAx>
        <c:axId val="50670807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0670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22</xdr:row>
      <xdr:rowOff>66674</xdr:rowOff>
    </xdr:from>
    <xdr:to>
      <xdr:col>17</xdr:col>
      <xdr:colOff>314325</xdr:colOff>
      <xdr:row>34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22</xdr:row>
      <xdr:rowOff>66674</xdr:rowOff>
    </xdr:from>
    <xdr:to>
      <xdr:col>17</xdr:col>
      <xdr:colOff>314325</xdr:colOff>
      <xdr:row>34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ocuments/GitHub/Nuuuli-Sediment-Flux/Data/Q/Nuuuli_CrossS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-1"/>
      <sheetName val="N1-2"/>
      <sheetName val="N1-3"/>
      <sheetName val="N2-1"/>
      <sheetName val="N2-2"/>
    </sheetNames>
    <sheetDataSet>
      <sheetData sheetId="0"/>
      <sheetData sheetId="1"/>
      <sheetData sheetId="2"/>
      <sheetData sheetId="3">
        <row r="4">
          <cell r="H4" t="str">
            <v>Depth</v>
          </cell>
        </row>
        <row r="5">
          <cell r="H5" t="str">
            <v>cm</v>
          </cell>
        </row>
        <row r="6">
          <cell r="B6">
            <v>1.66</v>
          </cell>
          <cell r="H6">
            <v>0</v>
          </cell>
        </row>
        <row r="7">
          <cell r="B7">
            <v>1.66</v>
          </cell>
          <cell r="H7">
            <v>-135.255</v>
          </cell>
        </row>
        <row r="8">
          <cell r="B8">
            <v>1.833</v>
          </cell>
          <cell r="H8">
            <v>-178.435</v>
          </cell>
        </row>
        <row r="9">
          <cell r="B9">
            <v>3</v>
          </cell>
          <cell r="H9">
            <v>-180.97499999999999</v>
          </cell>
        </row>
        <row r="10">
          <cell r="B10">
            <v>4</v>
          </cell>
          <cell r="H10">
            <v>-184.15</v>
          </cell>
        </row>
        <row r="11">
          <cell r="B11">
            <v>5</v>
          </cell>
          <cell r="H11">
            <v>-177.16499999999999</v>
          </cell>
        </row>
        <row r="12">
          <cell r="B12">
            <v>6</v>
          </cell>
          <cell r="H12">
            <v>-180.34</v>
          </cell>
        </row>
        <row r="13">
          <cell r="B13">
            <v>7</v>
          </cell>
          <cell r="H13">
            <v>-180.97499999999999</v>
          </cell>
        </row>
        <row r="14">
          <cell r="B14">
            <v>8</v>
          </cell>
          <cell r="H14">
            <v>-180.97499999999999</v>
          </cell>
        </row>
        <row r="15">
          <cell r="B15">
            <v>9</v>
          </cell>
          <cell r="H15">
            <v>-185.42000000000002</v>
          </cell>
        </row>
        <row r="16">
          <cell r="B16">
            <v>10</v>
          </cell>
          <cell r="H16">
            <v>-152.4</v>
          </cell>
        </row>
        <row r="17">
          <cell r="B17">
            <v>11</v>
          </cell>
          <cell r="H17">
            <v>-176.53</v>
          </cell>
        </row>
        <row r="18">
          <cell r="B18">
            <v>12</v>
          </cell>
          <cell r="H18">
            <v>-174.625</v>
          </cell>
        </row>
        <row r="19">
          <cell r="B19">
            <v>13</v>
          </cell>
          <cell r="H19">
            <v>-181.61</v>
          </cell>
        </row>
        <row r="20">
          <cell r="B20">
            <v>14.833</v>
          </cell>
          <cell r="H20">
            <v>-174.625</v>
          </cell>
        </row>
        <row r="21">
          <cell r="B21">
            <v>14.833</v>
          </cell>
          <cell r="H21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workbookViewId="0">
      <selection activeCell="N22" sqref="N22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0</v>
      </c>
      <c r="C2" s="1"/>
    </row>
    <row r="3" spans="1:8" ht="15.75" x14ac:dyDescent="0.25">
      <c r="B3" s="2">
        <v>41452</v>
      </c>
      <c r="C3" s="1">
        <v>1130</v>
      </c>
    </row>
    <row r="4" spans="1:8" x14ac:dyDescent="0.25">
      <c r="B4" s="3" t="s">
        <v>1</v>
      </c>
      <c r="C4" s="3" t="s">
        <v>2</v>
      </c>
      <c r="D4" s="3"/>
      <c r="E4" s="4"/>
      <c r="F4" s="3" t="s">
        <v>1</v>
      </c>
      <c r="G4" s="3" t="s">
        <v>2</v>
      </c>
      <c r="H4" s="3" t="s">
        <v>3</v>
      </c>
    </row>
    <row r="5" spans="1:8" x14ac:dyDescent="0.25">
      <c r="B5" s="5" t="s">
        <v>4</v>
      </c>
      <c r="C5" s="5" t="s">
        <v>4</v>
      </c>
      <c r="D5" s="5" t="s">
        <v>5</v>
      </c>
      <c r="E5" s="4"/>
      <c r="F5" s="5" t="s">
        <v>6</v>
      </c>
      <c r="G5" s="5" t="s">
        <v>6</v>
      </c>
      <c r="H5" s="5" t="s">
        <v>6</v>
      </c>
    </row>
    <row r="6" spans="1:8" x14ac:dyDescent="0.25">
      <c r="B6" s="5">
        <v>1.66</v>
      </c>
      <c r="C6" s="5">
        <v>4</v>
      </c>
      <c r="D6" s="5">
        <v>5.25</v>
      </c>
      <c r="E6" s="4"/>
      <c r="F6" s="5"/>
      <c r="G6" s="5"/>
      <c r="H6" s="5">
        <v>0</v>
      </c>
    </row>
    <row r="7" spans="1:8" x14ac:dyDescent="0.25">
      <c r="A7" t="s">
        <v>7</v>
      </c>
      <c r="B7" s="6">
        <v>1.66</v>
      </c>
      <c r="C7" s="6">
        <v>4</v>
      </c>
      <c r="D7" s="6">
        <v>5.25</v>
      </c>
      <c r="E7" s="7"/>
      <c r="F7" s="8">
        <f>B7*12*2.54</f>
        <v>50.596799999999995</v>
      </c>
      <c r="G7" s="8">
        <f>((C7*12)+D7)*2.54</f>
        <v>135.255</v>
      </c>
      <c r="H7" s="8">
        <f>-G7</f>
        <v>-135.255</v>
      </c>
    </row>
    <row r="8" spans="1:8" x14ac:dyDescent="0.25">
      <c r="B8" s="7">
        <v>1.833</v>
      </c>
      <c r="C8" s="7">
        <v>5</v>
      </c>
      <c r="D8" s="7">
        <v>10.25</v>
      </c>
      <c r="E8" s="7"/>
      <c r="F8" s="8">
        <f t="shared" ref="F8:F20" si="0">B8*12*2.54</f>
        <v>55.869839999999996</v>
      </c>
      <c r="G8" s="8">
        <f t="shared" ref="G8:G20" si="1">((C8*12)+D8)*2.54</f>
        <v>178.435</v>
      </c>
      <c r="H8" s="8">
        <f t="shared" ref="H8:H20" si="2">-G8</f>
        <v>-178.435</v>
      </c>
    </row>
    <row r="9" spans="1:8" x14ac:dyDescent="0.25">
      <c r="B9" s="7">
        <v>3</v>
      </c>
      <c r="C9" s="7">
        <v>5</v>
      </c>
      <c r="D9" s="7">
        <v>11.25</v>
      </c>
      <c r="E9" s="7"/>
      <c r="F9" s="8">
        <f t="shared" si="0"/>
        <v>91.44</v>
      </c>
      <c r="G9" s="8">
        <f t="shared" si="1"/>
        <v>180.97499999999999</v>
      </c>
      <c r="H9" s="8">
        <f t="shared" si="2"/>
        <v>-180.97499999999999</v>
      </c>
    </row>
    <row r="10" spans="1:8" x14ac:dyDescent="0.25">
      <c r="B10" s="7">
        <v>4</v>
      </c>
      <c r="C10" s="7">
        <v>6</v>
      </c>
      <c r="D10" s="7">
        <v>0.5</v>
      </c>
      <c r="E10" s="7"/>
      <c r="F10" s="8">
        <f t="shared" si="0"/>
        <v>121.92</v>
      </c>
      <c r="G10" s="8">
        <f t="shared" si="1"/>
        <v>184.15</v>
      </c>
      <c r="H10" s="8">
        <f t="shared" si="2"/>
        <v>-184.15</v>
      </c>
    </row>
    <row r="11" spans="1:8" x14ac:dyDescent="0.25">
      <c r="B11" s="7">
        <v>5</v>
      </c>
      <c r="C11" s="7">
        <v>5</v>
      </c>
      <c r="D11" s="7">
        <v>9.75</v>
      </c>
      <c r="E11" s="7"/>
      <c r="F11" s="8">
        <f t="shared" si="0"/>
        <v>152.4</v>
      </c>
      <c r="G11" s="8">
        <f t="shared" si="1"/>
        <v>177.16499999999999</v>
      </c>
      <c r="H11" s="8">
        <f t="shared" si="2"/>
        <v>-177.16499999999999</v>
      </c>
    </row>
    <row r="12" spans="1:8" x14ac:dyDescent="0.25">
      <c r="B12" s="7">
        <v>6</v>
      </c>
      <c r="C12" s="7">
        <v>5</v>
      </c>
      <c r="D12" s="7">
        <v>11</v>
      </c>
      <c r="E12" s="7"/>
      <c r="F12" s="8">
        <f t="shared" si="0"/>
        <v>182.88</v>
      </c>
      <c r="G12" s="8">
        <f t="shared" si="1"/>
        <v>180.34</v>
      </c>
      <c r="H12" s="8">
        <f t="shared" si="2"/>
        <v>-180.34</v>
      </c>
    </row>
    <row r="13" spans="1:8" x14ac:dyDescent="0.25">
      <c r="B13" s="7">
        <v>7</v>
      </c>
      <c r="C13" s="7">
        <v>5</v>
      </c>
      <c r="D13" s="7">
        <v>11.25</v>
      </c>
      <c r="E13" s="7"/>
      <c r="F13" s="8">
        <f t="shared" si="0"/>
        <v>213.36</v>
      </c>
      <c r="G13" s="8">
        <f t="shared" si="1"/>
        <v>180.97499999999999</v>
      </c>
      <c r="H13" s="8">
        <f t="shared" si="2"/>
        <v>-180.97499999999999</v>
      </c>
    </row>
    <row r="14" spans="1:8" x14ac:dyDescent="0.25">
      <c r="B14" s="7">
        <v>8</v>
      </c>
      <c r="C14" s="7">
        <v>5</v>
      </c>
      <c r="D14" s="7">
        <v>11.25</v>
      </c>
      <c r="E14" s="7"/>
      <c r="F14" s="8">
        <f t="shared" si="0"/>
        <v>243.84</v>
      </c>
      <c r="G14" s="8">
        <f t="shared" si="1"/>
        <v>180.97499999999999</v>
      </c>
      <c r="H14" s="8">
        <f t="shared" si="2"/>
        <v>-180.97499999999999</v>
      </c>
    </row>
    <row r="15" spans="1:8" x14ac:dyDescent="0.25">
      <c r="B15" s="7">
        <v>9</v>
      </c>
      <c r="C15" s="7">
        <v>6</v>
      </c>
      <c r="D15" s="7">
        <v>1</v>
      </c>
      <c r="E15" s="7"/>
      <c r="F15" s="8">
        <f t="shared" si="0"/>
        <v>274.32</v>
      </c>
      <c r="G15" s="8">
        <f t="shared" si="1"/>
        <v>185.42000000000002</v>
      </c>
      <c r="H15" s="8">
        <f t="shared" si="2"/>
        <v>-185.42000000000002</v>
      </c>
    </row>
    <row r="16" spans="1:8" x14ac:dyDescent="0.25">
      <c r="B16" s="7">
        <v>10</v>
      </c>
      <c r="C16" s="7">
        <v>5</v>
      </c>
      <c r="D16" s="7">
        <v>0</v>
      </c>
      <c r="E16" s="7"/>
      <c r="F16" s="8">
        <f t="shared" si="0"/>
        <v>304.8</v>
      </c>
      <c r="G16" s="8">
        <f t="shared" si="1"/>
        <v>152.4</v>
      </c>
      <c r="H16" s="8">
        <f t="shared" si="2"/>
        <v>-152.4</v>
      </c>
    </row>
    <row r="17" spans="1:8" x14ac:dyDescent="0.25">
      <c r="B17" s="7">
        <v>11</v>
      </c>
      <c r="C17" s="7">
        <v>5</v>
      </c>
      <c r="D17" s="7">
        <v>9.5</v>
      </c>
      <c r="E17" s="7"/>
      <c r="F17" s="8">
        <f t="shared" si="0"/>
        <v>335.28000000000003</v>
      </c>
      <c r="G17" s="8">
        <f t="shared" si="1"/>
        <v>176.53</v>
      </c>
      <c r="H17" s="8">
        <f t="shared" si="2"/>
        <v>-176.53</v>
      </c>
    </row>
    <row r="18" spans="1:8" x14ac:dyDescent="0.25">
      <c r="B18" s="7">
        <v>12</v>
      </c>
      <c r="C18" s="7">
        <v>5</v>
      </c>
      <c r="D18" s="7">
        <v>8.75</v>
      </c>
      <c r="E18" s="7"/>
      <c r="F18" s="8">
        <f t="shared" si="0"/>
        <v>365.76</v>
      </c>
      <c r="G18" s="8">
        <f t="shared" si="1"/>
        <v>174.625</v>
      </c>
      <c r="H18" s="8">
        <f t="shared" si="2"/>
        <v>-174.625</v>
      </c>
    </row>
    <row r="19" spans="1:8" x14ac:dyDescent="0.25">
      <c r="B19" s="7">
        <v>13</v>
      </c>
      <c r="C19" s="7">
        <v>5</v>
      </c>
      <c r="D19" s="7">
        <v>11.5</v>
      </c>
      <c r="E19" s="7"/>
      <c r="F19" s="8">
        <f t="shared" si="0"/>
        <v>396.24</v>
      </c>
      <c r="G19" s="8">
        <f t="shared" si="1"/>
        <v>181.61</v>
      </c>
      <c r="H19" s="8">
        <f t="shared" si="2"/>
        <v>-181.61</v>
      </c>
    </row>
    <row r="20" spans="1:8" x14ac:dyDescent="0.25">
      <c r="B20" s="7">
        <v>14.833</v>
      </c>
      <c r="C20" s="7">
        <v>5</v>
      </c>
      <c r="D20" s="7">
        <v>8.75</v>
      </c>
      <c r="E20" s="7"/>
      <c r="F20" s="8">
        <f t="shared" si="0"/>
        <v>452.10984000000002</v>
      </c>
      <c r="G20" s="8">
        <f t="shared" si="1"/>
        <v>174.625</v>
      </c>
      <c r="H20" s="8">
        <f t="shared" si="2"/>
        <v>-174.625</v>
      </c>
    </row>
    <row r="21" spans="1:8" x14ac:dyDescent="0.25">
      <c r="B21" s="7">
        <v>14.833</v>
      </c>
      <c r="C21" s="7">
        <v>5</v>
      </c>
      <c r="D21" s="7">
        <v>8.75</v>
      </c>
      <c r="E21" s="9"/>
      <c r="F21" s="10"/>
      <c r="G21" s="10"/>
      <c r="H21" s="10">
        <v>0</v>
      </c>
    </row>
    <row r="22" spans="1:8" x14ac:dyDescent="0.25">
      <c r="A22" t="s">
        <v>8</v>
      </c>
      <c r="B22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tabSelected="1" workbookViewId="0">
      <selection activeCell="R15" sqref="R15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18" ht="15.75" x14ac:dyDescent="0.25">
      <c r="B2" s="1" t="s">
        <v>0</v>
      </c>
      <c r="C2" s="1"/>
    </row>
    <row r="3" spans="1:18" ht="15.75" x14ac:dyDescent="0.25">
      <c r="B3" s="2">
        <v>41452</v>
      </c>
      <c r="C3" s="1">
        <v>1130</v>
      </c>
      <c r="L3" t="s">
        <v>10</v>
      </c>
    </row>
    <row r="4" spans="1:18" x14ac:dyDescent="0.25">
      <c r="B4" s="3" t="s">
        <v>1</v>
      </c>
      <c r="C4" s="3" t="s">
        <v>2</v>
      </c>
      <c r="D4" s="3"/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12</v>
      </c>
      <c r="P4" t="s">
        <v>13</v>
      </c>
    </row>
    <row r="5" spans="1:18" x14ac:dyDescent="0.25">
      <c r="B5" s="5" t="s">
        <v>4</v>
      </c>
      <c r="C5" s="5" t="s">
        <v>4</v>
      </c>
      <c r="D5" s="5" t="s">
        <v>5</v>
      </c>
      <c r="E5" s="4"/>
      <c r="F5" s="3" t="s">
        <v>1</v>
      </c>
      <c r="G5" s="3" t="s">
        <v>2</v>
      </c>
      <c r="H5" s="3" t="s">
        <v>14</v>
      </c>
      <c r="I5" s="11" t="s">
        <v>15</v>
      </c>
      <c r="J5" s="11" t="s">
        <v>16</v>
      </c>
      <c r="K5" s="11" t="s">
        <v>17</v>
      </c>
      <c r="L5" s="11" t="s">
        <v>18</v>
      </c>
      <c r="M5" s="11" t="s">
        <v>19</v>
      </c>
      <c r="N5" s="11" t="s">
        <v>12</v>
      </c>
      <c r="O5">
        <f>SUM(N9:N13)</f>
        <v>-4.6894714439999874E-2</v>
      </c>
      <c r="P5">
        <f>F26*AVERAGE(I7:I25)</f>
        <v>0</v>
      </c>
      <c r="Q5" s="12" t="s">
        <v>20</v>
      </c>
      <c r="R5">
        <f>SUM(Q6:Q26)</f>
        <v>4.7736386515970297</v>
      </c>
    </row>
    <row r="6" spans="1:18" x14ac:dyDescent="0.25">
      <c r="B6" s="5">
        <v>1.66</v>
      </c>
      <c r="C6" s="5">
        <v>4</v>
      </c>
      <c r="D6" s="5">
        <v>5.25</v>
      </c>
      <c r="E6" s="4"/>
      <c r="F6" s="13">
        <f>B6*12*0.0254</f>
        <v>0.50596799999999997</v>
      </c>
      <c r="G6" s="14">
        <f>((C6*12)+D6)*0.0254</f>
        <v>1.3525499999999999</v>
      </c>
      <c r="H6" s="14">
        <f>-G6</f>
        <v>-1.3525499999999999</v>
      </c>
      <c r="I6" s="15">
        <f>H6+MAX($G$6:$G$26)</f>
        <v>0.50164999999999993</v>
      </c>
      <c r="J6">
        <f>0</f>
        <v>0</v>
      </c>
      <c r="K6" s="15">
        <f>F6-J6</f>
        <v>0.50596799999999997</v>
      </c>
      <c r="L6" s="15"/>
      <c r="M6" s="15">
        <f>$L$4-I6</f>
        <v>-0.48164999999999991</v>
      </c>
      <c r="N6">
        <f>K6*(L6+M6)*0.5</f>
        <v>-0.12184974359999998</v>
      </c>
    </row>
    <row r="7" spans="1:18" x14ac:dyDescent="0.25">
      <c r="A7" t="s">
        <v>7</v>
      </c>
      <c r="B7" s="6">
        <v>1.66</v>
      </c>
      <c r="C7" s="6">
        <v>4</v>
      </c>
      <c r="D7" s="6">
        <v>5.25</v>
      </c>
      <c r="E7" s="7"/>
      <c r="F7" s="13">
        <f t="shared" ref="F7:F19" si="0">B7*12*0.0254</f>
        <v>0.50596799999999997</v>
      </c>
      <c r="G7" s="14">
        <f t="shared" ref="G7:G19" si="1">((C7*12)+D7)*0.0254</f>
        <v>1.3525499999999999</v>
      </c>
      <c r="H7" s="14">
        <f t="shared" ref="H7:H19" si="2">-G7</f>
        <v>-1.3525499999999999</v>
      </c>
      <c r="I7" s="15">
        <f t="shared" ref="I7:I19" si="3">H7+MAX($G$6:$G$26)</f>
        <v>0.50164999999999993</v>
      </c>
      <c r="J7" s="15">
        <f>F6</f>
        <v>0.50596799999999997</v>
      </c>
      <c r="K7" s="15">
        <f>F7-J7</f>
        <v>0</v>
      </c>
      <c r="L7" s="15">
        <f>M6</f>
        <v>-0.48164999999999991</v>
      </c>
      <c r="M7" s="15">
        <f>$L$4-I7</f>
        <v>-0.48164999999999991</v>
      </c>
      <c r="N7">
        <f>K7*(L7+M7)*0.5</f>
        <v>0</v>
      </c>
      <c r="P7" s="15"/>
      <c r="Q7" s="15">
        <f>SQRT(K7^2+M7^2)</f>
        <v>0.48164999999999991</v>
      </c>
    </row>
    <row r="8" spans="1:18" x14ac:dyDescent="0.25">
      <c r="B8" s="7">
        <v>1.833</v>
      </c>
      <c r="C8" s="7">
        <v>5</v>
      </c>
      <c r="D8" s="7">
        <v>10.25</v>
      </c>
      <c r="E8" s="7"/>
      <c r="F8" s="14">
        <f t="shared" si="0"/>
        <v>0.55869839999999993</v>
      </c>
      <c r="G8" s="14">
        <f t="shared" si="1"/>
        <v>1.7843499999999999</v>
      </c>
      <c r="H8" s="14">
        <f t="shared" si="2"/>
        <v>-1.7843499999999999</v>
      </c>
      <c r="I8" s="15">
        <f t="shared" si="3"/>
        <v>6.9849999999999968E-2</v>
      </c>
      <c r="J8" s="15">
        <f>F7</f>
        <v>0.50596799999999997</v>
      </c>
      <c r="K8" s="15">
        <f t="shared" ref="K8:K19" si="4">F8-J8</f>
        <v>5.2730399999999955E-2</v>
      </c>
      <c r="L8" s="15">
        <f t="shared" ref="L8:L19" si="5">M7</f>
        <v>-0.48164999999999991</v>
      </c>
      <c r="M8" s="15">
        <f t="shared" ref="M8:M19" si="6">$L$4-I8</f>
        <v>-4.9849999999999964E-2</v>
      </c>
      <c r="N8">
        <f t="shared" ref="N8:N19" si="7">K8*(L8+M8)*0.5</f>
        <v>-1.4013103799999984E-2</v>
      </c>
      <c r="Q8" s="15">
        <f t="shared" ref="Q8:Q19" si="8">SQRT(K8^2+M8^2)</f>
        <v>7.256388622558739E-2</v>
      </c>
    </row>
    <row r="9" spans="1:18" x14ac:dyDescent="0.25">
      <c r="B9" s="7">
        <v>3</v>
      </c>
      <c r="C9" s="7">
        <v>5</v>
      </c>
      <c r="D9" s="7">
        <v>11.25</v>
      </c>
      <c r="E9" s="7"/>
      <c r="F9" s="14">
        <f t="shared" si="0"/>
        <v>0.91439999999999999</v>
      </c>
      <c r="G9" s="14">
        <f t="shared" si="1"/>
        <v>1.80975</v>
      </c>
      <c r="H9" s="14">
        <f t="shared" si="2"/>
        <v>-1.80975</v>
      </c>
      <c r="I9" s="15">
        <f t="shared" si="3"/>
        <v>4.4449999999999878E-2</v>
      </c>
      <c r="J9" s="15">
        <f t="shared" ref="J9:J19" si="9">F8</f>
        <v>0.55869839999999993</v>
      </c>
      <c r="K9" s="15">
        <f t="shared" si="4"/>
        <v>0.35570160000000006</v>
      </c>
      <c r="L9" s="15">
        <f t="shared" si="5"/>
        <v>-4.9849999999999964E-2</v>
      </c>
      <c r="M9" s="15">
        <f t="shared" si="6"/>
        <v>-2.4449999999999878E-2</v>
      </c>
      <c r="N9">
        <f t="shared" si="7"/>
        <v>-1.3214314439999974E-2</v>
      </c>
      <c r="Q9" s="15">
        <f t="shared" si="8"/>
        <v>0.35654092435870532</v>
      </c>
    </row>
    <row r="10" spans="1:18" x14ac:dyDescent="0.25">
      <c r="B10" s="7">
        <v>4</v>
      </c>
      <c r="C10" s="7">
        <v>6</v>
      </c>
      <c r="D10" s="7">
        <v>0.5</v>
      </c>
      <c r="E10" s="7"/>
      <c r="F10" s="14">
        <f t="shared" si="0"/>
        <v>1.2191999999999998</v>
      </c>
      <c r="G10" s="14">
        <f t="shared" si="1"/>
        <v>1.8414999999999999</v>
      </c>
      <c r="H10" s="14">
        <f t="shared" si="2"/>
        <v>-1.8414999999999999</v>
      </c>
      <c r="I10" s="15">
        <f t="shared" si="3"/>
        <v>1.2699999999999934E-2</v>
      </c>
      <c r="J10" s="15">
        <f t="shared" si="9"/>
        <v>0.91439999999999999</v>
      </c>
      <c r="K10" s="15">
        <f t="shared" si="4"/>
        <v>0.30479999999999985</v>
      </c>
      <c r="L10" s="15">
        <f t="shared" si="5"/>
        <v>-2.4449999999999878E-2</v>
      </c>
      <c r="M10" s="15">
        <f t="shared" si="6"/>
        <v>7.3000000000000669E-3</v>
      </c>
      <c r="N10">
        <f t="shared" si="7"/>
        <v>-2.6136599999999699E-3</v>
      </c>
      <c r="Q10" s="15">
        <f t="shared" si="8"/>
        <v>0.30488740544666632</v>
      </c>
    </row>
    <row r="11" spans="1:18" x14ac:dyDescent="0.25">
      <c r="B11" s="7">
        <v>5</v>
      </c>
      <c r="C11" s="7">
        <v>5</v>
      </c>
      <c r="D11" s="7">
        <v>9.75</v>
      </c>
      <c r="E11" s="7"/>
      <c r="F11" s="14">
        <f t="shared" si="0"/>
        <v>1.524</v>
      </c>
      <c r="G11" s="14">
        <f t="shared" si="1"/>
        <v>1.7716499999999999</v>
      </c>
      <c r="H11" s="14">
        <f t="shared" si="2"/>
        <v>-1.7716499999999999</v>
      </c>
      <c r="I11" s="15">
        <f t="shared" si="3"/>
        <v>8.2549999999999901E-2</v>
      </c>
      <c r="J11" s="15">
        <f t="shared" si="9"/>
        <v>1.2191999999999998</v>
      </c>
      <c r="K11" s="15">
        <f t="shared" si="4"/>
        <v>0.30480000000000018</v>
      </c>
      <c r="L11" s="15">
        <f t="shared" si="5"/>
        <v>7.3000000000000669E-3</v>
      </c>
      <c r="M11" s="15">
        <f t="shared" si="6"/>
        <v>-6.2549999999999897E-2</v>
      </c>
      <c r="N11">
        <f t="shared" si="7"/>
        <v>-8.420099999999979E-3</v>
      </c>
      <c r="Q11" s="15">
        <f t="shared" si="8"/>
        <v>0.3111519604630511</v>
      </c>
    </row>
    <row r="12" spans="1:18" x14ac:dyDescent="0.25">
      <c r="B12" s="7">
        <v>6</v>
      </c>
      <c r="C12" s="7">
        <v>5</v>
      </c>
      <c r="D12" s="7">
        <v>11</v>
      </c>
      <c r="E12" s="7"/>
      <c r="F12" s="14">
        <f t="shared" si="0"/>
        <v>1.8288</v>
      </c>
      <c r="G12" s="14">
        <f t="shared" si="1"/>
        <v>1.8033999999999999</v>
      </c>
      <c r="H12" s="14">
        <f t="shared" si="2"/>
        <v>-1.8033999999999999</v>
      </c>
      <c r="I12" s="15">
        <f t="shared" si="3"/>
        <v>5.0799999999999956E-2</v>
      </c>
      <c r="J12" s="15">
        <f t="shared" si="9"/>
        <v>1.524</v>
      </c>
      <c r="K12" s="15">
        <f t="shared" si="4"/>
        <v>0.30479999999999996</v>
      </c>
      <c r="L12" s="15">
        <f t="shared" si="5"/>
        <v>-6.2549999999999897E-2</v>
      </c>
      <c r="M12" s="15">
        <f t="shared" si="6"/>
        <v>-3.0799999999999956E-2</v>
      </c>
      <c r="N12">
        <f t="shared" si="7"/>
        <v>-1.4226539999999975E-2</v>
      </c>
      <c r="Q12" s="15">
        <f t="shared" si="8"/>
        <v>0.30635221559505649</v>
      </c>
    </row>
    <row r="13" spans="1:18" x14ac:dyDescent="0.25">
      <c r="B13" s="7">
        <v>7</v>
      </c>
      <c r="C13" s="7">
        <v>5</v>
      </c>
      <c r="D13" s="7">
        <v>11.25</v>
      </c>
      <c r="E13" s="7"/>
      <c r="F13" s="14">
        <f t="shared" si="0"/>
        <v>2.1335999999999999</v>
      </c>
      <c r="G13" s="14">
        <f t="shared" si="1"/>
        <v>1.80975</v>
      </c>
      <c r="H13" s="14">
        <f t="shared" si="2"/>
        <v>-1.80975</v>
      </c>
      <c r="I13" s="15">
        <f t="shared" si="3"/>
        <v>4.4449999999999878E-2</v>
      </c>
      <c r="J13" s="15">
        <f t="shared" si="9"/>
        <v>1.8288</v>
      </c>
      <c r="K13" s="15">
        <f t="shared" si="4"/>
        <v>0.30479999999999996</v>
      </c>
      <c r="L13" s="15">
        <f t="shared" si="5"/>
        <v>-3.0799999999999956E-2</v>
      </c>
      <c r="M13" s="15">
        <f t="shared" si="6"/>
        <v>-2.4449999999999878E-2</v>
      </c>
      <c r="N13">
        <f t="shared" si="7"/>
        <v>-8.4200999999999738E-3</v>
      </c>
      <c r="Q13" s="15">
        <f t="shared" si="8"/>
        <v>0.30577907466012122</v>
      </c>
    </row>
    <row r="14" spans="1:18" x14ac:dyDescent="0.25">
      <c r="B14" s="7">
        <v>8</v>
      </c>
      <c r="C14" s="7">
        <v>5</v>
      </c>
      <c r="D14" s="7">
        <v>11.25</v>
      </c>
      <c r="E14" s="7"/>
      <c r="F14" s="14">
        <f t="shared" si="0"/>
        <v>2.4383999999999997</v>
      </c>
      <c r="G14" s="14">
        <f t="shared" si="1"/>
        <v>1.80975</v>
      </c>
      <c r="H14" s="14">
        <f t="shared" si="2"/>
        <v>-1.80975</v>
      </c>
      <c r="I14" s="15">
        <f t="shared" si="3"/>
        <v>4.4449999999999878E-2</v>
      </c>
      <c r="J14" s="15">
        <f t="shared" si="9"/>
        <v>2.1335999999999999</v>
      </c>
      <c r="K14" s="15">
        <f t="shared" si="4"/>
        <v>0.30479999999999974</v>
      </c>
      <c r="L14" s="15">
        <f t="shared" si="5"/>
        <v>-2.4449999999999878E-2</v>
      </c>
      <c r="M14" s="15">
        <f t="shared" si="6"/>
        <v>-2.4449999999999878E-2</v>
      </c>
      <c r="N14">
        <f t="shared" si="7"/>
        <v>-7.4523599999999565E-3</v>
      </c>
      <c r="Q14" s="15">
        <f t="shared" si="8"/>
        <v>0.30577907466012094</v>
      </c>
    </row>
    <row r="15" spans="1:18" x14ac:dyDescent="0.25">
      <c r="B15" s="7">
        <v>9</v>
      </c>
      <c r="C15" s="7">
        <v>6</v>
      </c>
      <c r="D15" s="7">
        <v>1</v>
      </c>
      <c r="E15" s="7"/>
      <c r="F15" s="14">
        <f t="shared" si="0"/>
        <v>2.7431999999999999</v>
      </c>
      <c r="G15" s="14">
        <f t="shared" si="1"/>
        <v>1.8541999999999998</v>
      </c>
      <c r="H15" s="14">
        <f t="shared" si="2"/>
        <v>-1.8541999999999998</v>
      </c>
      <c r="I15" s="15">
        <f t="shared" si="3"/>
        <v>0</v>
      </c>
      <c r="J15" s="15">
        <f t="shared" si="9"/>
        <v>2.4383999999999997</v>
      </c>
      <c r="K15" s="15">
        <f t="shared" si="4"/>
        <v>0.30480000000000018</v>
      </c>
      <c r="L15" s="15">
        <f t="shared" si="5"/>
        <v>-2.4449999999999878E-2</v>
      </c>
      <c r="M15" s="15">
        <f t="shared" si="6"/>
        <v>0.02</v>
      </c>
      <c r="N15">
        <f t="shared" si="7"/>
        <v>-6.781799999999818E-4</v>
      </c>
      <c r="Q15" s="15">
        <f t="shared" si="8"/>
        <v>0.30545546320208466</v>
      </c>
    </row>
    <row r="16" spans="1:18" x14ac:dyDescent="0.25">
      <c r="B16" s="7">
        <v>10</v>
      </c>
      <c r="C16" s="7">
        <v>5</v>
      </c>
      <c r="D16" s="7">
        <v>0</v>
      </c>
      <c r="E16" s="7"/>
      <c r="F16" s="14">
        <f t="shared" si="0"/>
        <v>3.048</v>
      </c>
      <c r="G16" s="14">
        <f t="shared" si="1"/>
        <v>1.524</v>
      </c>
      <c r="H16" s="14">
        <f t="shared" si="2"/>
        <v>-1.524</v>
      </c>
      <c r="I16" s="15">
        <f t="shared" si="3"/>
        <v>0.33019999999999983</v>
      </c>
      <c r="J16" s="15">
        <f t="shared" si="9"/>
        <v>2.7431999999999999</v>
      </c>
      <c r="K16" s="15">
        <f t="shared" si="4"/>
        <v>0.30480000000000018</v>
      </c>
      <c r="L16" s="15">
        <f t="shared" si="5"/>
        <v>0.02</v>
      </c>
      <c r="M16" s="15">
        <f t="shared" si="6"/>
        <v>-0.31019999999999981</v>
      </c>
      <c r="N16">
        <f t="shared" si="7"/>
        <v>-4.4226479999999992E-2</v>
      </c>
      <c r="Q16" s="15">
        <f t="shared" si="8"/>
        <v>0.43488743371129962</v>
      </c>
    </row>
    <row r="17" spans="1:17" x14ac:dyDescent="0.25">
      <c r="B17" s="7">
        <v>11</v>
      </c>
      <c r="C17" s="7">
        <v>5</v>
      </c>
      <c r="D17" s="7">
        <v>9.5</v>
      </c>
      <c r="E17" s="7"/>
      <c r="F17" s="14">
        <f t="shared" si="0"/>
        <v>3.3527999999999998</v>
      </c>
      <c r="G17" s="14">
        <f t="shared" si="1"/>
        <v>1.7652999999999999</v>
      </c>
      <c r="H17" s="14">
        <f t="shared" si="2"/>
        <v>-1.7652999999999999</v>
      </c>
      <c r="I17" s="15">
        <f t="shared" si="3"/>
        <v>8.8899999999999979E-2</v>
      </c>
      <c r="J17" s="15">
        <f t="shared" si="9"/>
        <v>3.048</v>
      </c>
      <c r="K17" s="15">
        <f t="shared" si="4"/>
        <v>0.30479999999999974</v>
      </c>
      <c r="L17" s="15">
        <f t="shared" si="5"/>
        <v>-0.31019999999999981</v>
      </c>
      <c r="M17" s="15">
        <f t="shared" si="6"/>
        <v>-6.8899999999999975E-2</v>
      </c>
      <c r="N17">
        <f t="shared" si="7"/>
        <v>-5.7774839999999918E-2</v>
      </c>
      <c r="Q17" s="15">
        <f t="shared" si="8"/>
        <v>0.31249039985253924</v>
      </c>
    </row>
    <row r="18" spans="1:17" x14ac:dyDescent="0.25">
      <c r="B18" s="7">
        <v>12</v>
      </c>
      <c r="C18" s="7">
        <v>5</v>
      </c>
      <c r="D18" s="7">
        <v>8.75</v>
      </c>
      <c r="E18" s="7"/>
      <c r="F18" s="14">
        <f t="shared" si="0"/>
        <v>3.6576</v>
      </c>
      <c r="G18" s="14">
        <f t="shared" si="1"/>
        <v>1.7462499999999999</v>
      </c>
      <c r="H18" s="14">
        <f t="shared" si="2"/>
        <v>-1.7462499999999999</v>
      </c>
      <c r="I18" s="15">
        <f t="shared" si="3"/>
        <v>0.10794999999999999</v>
      </c>
      <c r="J18" s="15">
        <f t="shared" si="9"/>
        <v>3.3527999999999998</v>
      </c>
      <c r="K18" s="15">
        <f t="shared" si="4"/>
        <v>0.30480000000000018</v>
      </c>
      <c r="L18" s="15">
        <f t="shared" si="5"/>
        <v>-6.8899999999999975E-2</v>
      </c>
      <c r="M18" s="15">
        <f t="shared" si="6"/>
        <v>-8.7949999999999987E-2</v>
      </c>
      <c r="N18">
        <f t="shared" si="7"/>
        <v>-2.3903940000000009E-2</v>
      </c>
      <c r="Q18" s="15">
        <f t="shared" si="8"/>
        <v>0.31723531092865453</v>
      </c>
    </row>
    <row r="19" spans="1:17" x14ac:dyDescent="0.25">
      <c r="B19" s="7">
        <v>13</v>
      </c>
      <c r="C19" s="7">
        <v>5</v>
      </c>
      <c r="D19" s="7">
        <v>11.5</v>
      </c>
      <c r="E19" s="7"/>
      <c r="F19" s="14">
        <f t="shared" si="0"/>
        <v>3.9623999999999997</v>
      </c>
      <c r="G19" s="14">
        <f t="shared" si="1"/>
        <v>1.8160999999999998</v>
      </c>
      <c r="H19" s="14">
        <f t="shared" si="2"/>
        <v>-1.8160999999999998</v>
      </c>
      <c r="I19" s="15">
        <f t="shared" si="3"/>
        <v>3.8100000000000023E-2</v>
      </c>
      <c r="J19" s="15">
        <f t="shared" si="9"/>
        <v>3.6576</v>
      </c>
      <c r="K19" s="15">
        <f t="shared" si="4"/>
        <v>0.30479999999999974</v>
      </c>
      <c r="L19" s="15">
        <f t="shared" si="5"/>
        <v>-8.7949999999999987E-2</v>
      </c>
      <c r="M19" s="15">
        <f t="shared" si="6"/>
        <v>-1.8100000000000022E-2</v>
      </c>
      <c r="N19">
        <f t="shared" si="7"/>
        <v>-1.6162019999999985E-2</v>
      </c>
      <c r="Q19" s="15">
        <f t="shared" si="8"/>
        <v>0.30533694502958503</v>
      </c>
    </row>
    <row r="20" spans="1:17" x14ac:dyDescent="0.25">
      <c r="B20" s="7">
        <v>14.833</v>
      </c>
      <c r="C20" s="7">
        <v>5</v>
      </c>
      <c r="D20" s="7">
        <v>8.75</v>
      </c>
      <c r="E20" s="7"/>
      <c r="F20" s="14">
        <f t="shared" ref="F20:F21" si="10">B20*12*0.0254</f>
        <v>4.5210983999999996</v>
      </c>
      <c r="G20" s="14">
        <f t="shared" ref="G20:G21" si="11">((C20*12)+D20)*0.0254</f>
        <v>1.7462499999999999</v>
      </c>
      <c r="H20" s="14">
        <f t="shared" ref="H20:H21" si="12">-G20</f>
        <v>-1.7462499999999999</v>
      </c>
      <c r="I20" s="15">
        <f t="shared" ref="I20:I21" si="13">H20+MAX($G$6:$G$26)</f>
        <v>0.10794999999999999</v>
      </c>
      <c r="J20" s="15">
        <f t="shared" ref="J20:J21" si="14">F19</f>
        <v>3.9623999999999997</v>
      </c>
      <c r="K20" s="15">
        <f t="shared" ref="K20:K21" si="15">F20-J20</f>
        <v>0.55869839999999993</v>
      </c>
      <c r="L20" s="15">
        <f t="shared" ref="L20:L21" si="16">M19</f>
        <v>-1.8100000000000022E-2</v>
      </c>
      <c r="M20" s="15">
        <f t="shared" ref="M20:M21" si="17">$L$4-I20</f>
        <v>-8.7949999999999987E-2</v>
      </c>
      <c r="N20">
        <f t="shared" ref="N20:N21" si="18">K20*(L20+M20)*0.5</f>
        <v>-2.9624982659999997E-2</v>
      </c>
      <c r="Q20" s="15">
        <f t="shared" ref="Q20:Q21" si="19">SQRT(K20^2+M20^2)</f>
        <v>0.56557855746355867</v>
      </c>
    </row>
    <row r="21" spans="1:17" x14ac:dyDescent="0.25">
      <c r="B21" s="7">
        <v>14.833</v>
      </c>
      <c r="C21" s="7">
        <v>5</v>
      </c>
      <c r="D21" s="7">
        <v>8.75</v>
      </c>
      <c r="E21" s="9"/>
      <c r="F21" s="14">
        <f t="shared" si="10"/>
        <v>4.5210983999999996</v>
      </c>
      <c r="G21" s="14">
        <f t="shared" si="11"/>
        <v>1.7462499999999999</v>
      </c>
      <c r="H21" s="14">
        <f t="shared" si="12"/>
        <v>-1.7462499999999999</v>
      </c>
      <c r="I21" s="15">
        <f t="shared" si="13"/>
        <v>0.10794999999999999</v>
      </c>
      <c r="J21" s="15">
        <f t="shared" si="14"/>
        <v>4.5210983999999996</v>
      </c>
      <c r="K21" s="15">
        <f t="shared" si="15"/>
        <v>0</v>
      </c>
      <c r="L21" s="15">
        <f t="shared" si="16"/>
        <v>-8.7949999999999987E-2</v>
      </c>
      <c r="M21" s="15">
        <f t="shared" si="17"/>
        <v>-8.7949999999999987E-2</v>
      </c>
      <c r="N21">
        <f t="shared" si="18"/>
        <v>0</v>
      </c>
      <c r="Q21" s="15">
        <f t="shared" si="19"/>
        <v>8.7949999999999987E-2</v>
      </c>
    </row>
    <row r="22" spans="1:17" x14ac:dyDescent="0.25">
      <c r="A22" t="s">
        <v>8</v>
      </c>
      <c r="B22" t="s">
        <v>9</v>
      </c>
    </row>
  </sheetData>
  <conditionalFormatting sqref="L6:M21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N2-1</vt:lpstr>
      <vt:lpstr>N2-1_m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2015-11-20T22:32:33Z</dcterms:created>
  <dcterms:modified xsi:type="dcterms:W3CDTF">2015-11-20T23:47:42Z</dcterms:modified>
</cp:coreProperties>
</file>