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R\CUVet\submitted samples\"/>
    </mc:Choice>
  </mc:AlternateContent>
  <xr:revisionPtr revIDLastSave="0" documentId="13_ncr:1_{DFA46540-26B2-4137-A463-EC59AF631E3B}" xr6:coauthVersionLast="47" xr6:coauthVersionMax="47" xr10:uidLastSave="{00000000-0000-0000-0000-000000000000}"/>
  <bookViews>
    <workbookView xWindow="28680" yWindow="-120" windowWidth="29040" windowHeight="15840" xr2:uid="{79ADDDD4-42CE-4979-86EF-6ED194054510}"/>
  </bookViews>
  <sheets>
    <sheet name="summary" sheetId="2" r:id="rId1"/>
  </sheets>
  <externalReferences>
    <externalReference r:id="rId2"/>
  </externalReferences>
  <definedNames>
    <definedName name="samplecat_nb">OFFSET([1]category!$C$3,0,0,COUNTA([1]category!$C$3:$C$73),1)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U2" i="2"/>
  <c r="T2" i="2"/>
  <c r="S2" i="2"/>
  <c r="U3" i="2"/>
  <c r="U4" i="2" s="1"/>
  <c r="P3" i="2"/>
  <c r="P4" i="2" s="1"/>
  <c r="T3" i="2"/>
  <c r="T4" i="2" s="1"/>
  <c r="S3" i="2"/>
  <c r="S4" i="2" s="1"/>
  <c r="O3" i="2"/>
  <c r="O4" i="2" s="1"/>
  <c r="N3" i="2"/>
  <c r="N1" i="2" s="1"/>
  <c r="J42" i="2"/>
  <c r="J26" i="2"/>
  <c r="J11" i="2"/>
  <c r="K3" i="2"/>
  <c r="F1" i="2"/>
  <c r="K45" i="2" s="1"/>
  <c r="E1" i="2"/>
  <c r="D1" i="2"/>
  <c r="P1" i="2" l="1"/>
  <c r="O1" i="2"/>
  <c r="T1" i="2"/>
  <c r="U1" i="2"/>
  <c r="S1" i="2"/>
  <c r="N4" i="2"/>
  <c r="J14" i="2"/>
  <c r="J30" i="2"/>
  <c r="K5" i="2"/>
  <c r="J18" i="2"/>
  <c r="J34" i="2"/>
  <c r="J8" i="2"/>
  <c r="J22" i="2"/>
  <c r="J38" i="2"/>
  <c r="J39" i="2"/>
  <c r="J4" i="2"/>
  <c r="J7" i="2"/>
  <c r="K9" i="2"/>
  <c r="J12" i="2"/>
  <c r="J16" i="2"/>
  <c r="J20" i="2"/>
  <c r="J24" i="2"/>
  <c r="J28" i="2"/>
  <c r="J32" i="2"/>
  <c r="J36" i="2"/>
  <c r="J40" i="2"/>
  <c r="J44" i="2"/>
  <c r="J6" i="2"/>
  <c r="J9" i="2"/>
  <c r="K11" i="2"/>
  <c r="J15" i="2"/>
  <c r="J19" i="2"/>
  <c r="J23" i="2"/>
  <c r="J27" i="2"/>
  <c r="J31" i="2"/>
  <c r="J35" i="2"/>
  <c r="J43" i="2"/>
  <c r="I3" i="2"/>
  <c r="J5" i="2"/>
  <c r="K7" i="2"/>
  <c r="J10" i="2"/>
  <c r="J13" i="2"/>
  <c r="J17" i="2"/>
  <c r="J21" i="2"/>
  <c r="J25" i="2"/>
  <c r="J29" i="2"/>
  <c r="J33" i="2"/>
  <c r="J37" i="2"/>
  <c r="J41" i="2"/>
  <c r="J45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6" i="2"/>
  <c r="I45" i="2"/>
  <c r="K44" i="2"/>
  <c r="I43" i="2"/>
  <c r="K42" i="2"/>
  <c r="I41" i="2"/>
  <c r="K40" i="2"/>
  <c r="I39" i="2"/>
  <c r="K38" i="2"/>
  <c r="I37" i="2"/>
  <c r="K36" i="2"/>
  <c r="I35" i="2"/>
  <c r="K34" i="2"/>
  <c r="I33" i="2"/>
  <c r="K32" i="2"/>
  <c r="I31" i="2"/>
  <c r="K30" i="2"/>
  <c r="I29" i="2"/>
  <c r="K28" i="2"/>
  <c r="I27" i="2"/>
  <c r="K26" i="2"/>
  <c r="I25" i="2"/>
  <c r="K24" i="2"/>
  <c r="I23" i="2"/>
  <c r="K22" i="2"/>
  <c r="I21" i="2"/>
  <c r="K20" i="2"/>
  <c r="I19" i="2"/>
  <c r="K18" i="2"/>
  <c r="I17" i="2"/>
  <c r="K16" i="2"/>
  <c r="I15" i="2"/>
  <c r="K14" i="2"/>
  <c r="I13" i="2"/>
  <c r="K12" i="2"/>
  <c r="I11" i="2"/>
  <c r="K10" i="2"/>
  <c r="I9" i="2"/>
  <c r="K8" i="2"/>
  <c r="I7" i="2"/>
  <c r="K6" i="2"/>
  <c r="I5" i="2"/>
  <c r="K4" i="2"/>
  <c r="J46" i="2"/>
  <c r="J3" i="2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</calcChain>
</file>

<file path=xl/sharedStrings.xml><?xml version="1.0" encoding="utf-8"?>
<sst xmlns="http://schemas.openxmlformats.org/spreadsheetml/2006/main" count="63" uniqueCount="56">
  <si>
    <t>GN</t>
  </si>
  <si>
    <t>GP</t>
  </si>
  <si>
    <t>GN+GP</t>
  </si>
  <si>
    <t>100 cases</t>
  </si>
  <si>
    <t>sample category</t>
  </si>
  <si>
    <t>GP+GN</t>
  </si>
  <si>
    <t>abdomen</t>
  </si>
  <si>
    <t>urinary tract</t>
  </si>
  <si>
    <t>abscess</t>
  </si>
  <si>
    <t>wound</t>
  </si>
  <si>
    <t>cellulitis</t>
  </si>
  <si>
    <t>skin</t>
  </si>
  <si>
    <t>chest drain</t>
  </si>
  <si>
    <t>cyst</t>
  </si>
  <si>
    <t>ear</t>
  </si>
  <si>
    <t>exudate</t>
  </si>
  <si>
    <t>equipment medical</t>
  </si>
  <si>
    <t>extremely rare</t>
  </si>
  <si>
    <t>nasal cavity</t>
  </si>
  <si>
    <t>surgical site</t>
  </si>
  <si>
    <t>eye</t>
  </si>
  <si>
    <t>feces</t>
  </si>
  <si>
    <t>pleural effusion</t>
  </si>
  <si>
    <t>fistula</t>
  </si>
  <si>
    <t>hemoculture</t>
  </si>
  <si>
    <t>folliculitis</t>
  </si>
  <si>
    <t>orthopedic</t>
  </si>
  <si>
    <t>fore limb</t>
  </si>
  <si>
    <t>urogenital system</t>
  </si>
  <si>
    <t>furunculosis</t>
  </si>
  <si>
    <t>pg abscess</t>
  </si>
  <si>
    <t>gall bladder</t>
  </si>
  <si>
    <t>mass</t>
  </si>
  <si>
    <t>gastric</t>
  </si>
  <si>
    <t>hematoma</t>
  </si>
  <si>
    <t>renal</t>
  </si>
  <si>
    <t>oral</t>
  </si>
  <si>
    <t>hind limb</t>
  </si>
  <si>
    <t>liver</t>
  </si>
  <si>
    <t>lung</t>
  </si>
  <si>
    <t>pleural cavity</t>
  </si>
  <si>
    <t>lymph node</t>
  </si>
  <si>
    <t>unknown</t>
  </si>
  <si>
    <t>muscle</t>
  </si>
  <si>
    <t>Nervous system</t>
  </si>
  <si>
    <t>other</t>
  </si>
  <si>
    <t>urinary bladder</t>
  </si>
  <si>
    <t>pustule</t>
  </si>
  <si>
    <t>tumor</t>
  </si>
  <si>
    <t>sinus</t>
  </si>
  <si>
    <t>sorted by GN+GP</t>
  </si>
  <si>
    <t>#cases</t>
  </si>
  <si>
    <t>% in</t>
  </si>
  <si>
    <t>%</t>
  </si>
  <si>
    <t>take</t>
  </si>
  <si>
    <t>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</si>
</sst>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2" fillId="2" borderId="2" xfId="2" applyBorder="1" applyAlignment="1">
      <alignment horizontal="right"/>
    </xf>
    <xf numFmtId="10" fontId="2" fillId="3" borderId="2" xfId="2" applyNumberFormat="1" applyFill="1" applyBorder="1" applyAlignment="1">
      <alignment horizontal="right"/>
    </xf>
  </cellXfs>
  <cellStyles count="3">
    <cellStyle name="Bad" xfId="2" builtinId="27"/>
    <cellStyle name="Normal" xfId="0" builtinId="0"/>
    <cellStyle name="Percent" xfId="1" builtinId="5"/>
  </cellStyles>
  <dxfs count="7"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category distribution</a:t>
            </a:r>
            <a:endParaRPr lang="en-US" baseline="0"/>
          </a:p>
          <a:p>
            <a:pPr>
              <a:defRPr/>
            </a:pPr>
            <a:r>
              <a:rPr lang="en-US" baseline="0"/>
              <a:t>(&gt;= 10 either GN or GP)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494694608274129E-2"/>
          <c:y val="0.15842874901368556"/>
          <c:w val="0.93152797972003776"/>
          <c:h val="0.581132895667215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summary!$C$3:$C$29</c15:sqref>
                  </c15:fullRef>
                </c:ext>
              </c:extLst>
              <c:f>(summary!$C$3:$C$23,summary!$C$25:$C$26,summary!$C$29)</c:f>
              <c:strCache>
                <c:ptCount val="24"/>
                <c:pt idx="0">
                  <c:v>urinary tract</c:v>
                </c:pt>
                <c:pt idx="1">
                  <c:v>wound</c:v>
                </c:pt>
                <c:pt idx="2">
                  <c:v>skin</c:v>
                </c:pt>
                <c:pt idx="3">
                  <c:v>abscess</c:v>
                </c:pt>
                <c:pt idx="4">
                  <c:v>ear</c:v>
                </c:pt>
                <c:pt idx="5">
                  <c:v>exudate</c:v>
                </c:pt>
                <c:pt idx="6">
                  <c:v>abdomen</c:v>
                </c:pt>
                <c:pt idx="7">
                  <c:v>nasal cavity</c:v>
                </c:pt>
                <c:pt idx="8">
                  <c:v>surgical site</c:v>
                </c:pt>
                <c:pt idx="9">
                  <c:v>extremely rare</c:v>
                </c:pt>
                <c:pt idx="10">
                  <c:v>pleural effusion</c:v>
                </c:pt>
                <c:pt idx="11">
                  <c:v>hemoculture</c:v>
                </c:pt>
                <c:pt idx="12">
                  <c:v>orthopedic</c:v>
                </c:pt>
                <c:pt idx="13">
                  <c:v>urogenital system</c:v>
                </c:pt>
                <c:pt idx="14">
                  <c:v>pg abscess</c:v>
                </c:pt>
                <c:pt idx="15">
                  <c:v>mass</c:v>
                </c:pt>
                <c:pt idx="16">
                  <c:v>fistula</c:v>
                </c:pt>
                <c:pt idx="17">
                  <c:v>renal</c:v>
                </c:pt>
                <c:pt idx="18">
                  <c:v>oral</c:v>
                </c:pt>
                <c:pt idx="19">
                  <c:v>liver</c:v>
                </c:pt>
                <c:pt idx="20">
                  <c:v>folliculitis</c:v>
                </c:pt>
                <c:pt idx="21">
                  <c:v>furunculosis</c:v>
                </c:pt>
                <c:pt idx="22">
                  <c:v>unknown</c:v>
                </c:pt>
                <c:pt idx="23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summary!$D$3:$D$46</c15:sqref>
                  </c15:fullRef>
                </c:ext>
              </c:extLst>
              <c:f>(summary!$D$3:$D$23,summary!$D$25:$D$26,summary!$D$29)</c:f>
              <c:numCache>
                <c:formatCode>General</c:formatCode>
                <c:ptCount val="24"/>
                <c:pt idx="0">
                  <c:v>1758</c:v>
                </c:pt>
                <c:pt idx="1">
                  <c:v>519</c:v>
                </c:pt>
                <c:pt idx="2">
                  <c:v>95</c:v>
                </c:pt>
                <c:pt idx="3">
                  <c:v>123</c:v>
                </c:pt>
                <c:pt idx="4">
                  <c:v>171</c:v>
                </c:pt>
                <c:pt idx="5">
                  <c:v>104</c:v>
                </c:pt>
                <c:pt idx="6">
                  <c:v>179</c:v>
                </c:pt>
                <c:pt idx="7">
                  <c:v>87</c:v>
                </c:pt>
                <c:pt idx="8">
                  <c:v>45</c:v>
                </c:pt>
                <c:pt idx="9">
                  <c:v>40</c:v>
                </c:pt>
                <c:pt idx="10">
                  <c:v>38</c:v>
                </c:pt>
                <c:pt idx="11">
                  <c:v>29</c:v>
                </c:pt>
                <c:pt idx="12">
                  <c:v>27</c:v>
                </c:pt>
                <c:pt idx="13">
                  <c:v>40</c:v>
                </c:pt>
                <c:pt idx="14">
                  <c:v>46</c:v>
                </c:pt>
                <c:pt idx="15">
                  <c:v>17</c:v>
                </c:pt>
                <c:pt idx="16">
                  <c:v>10</c:v>
                </c:pt>
                <c:pt idx="17">
                  <c:v>16</c:v>
                </c:pt>
                <c:pt idx="18">
                  <c:v>18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6BA-B9C0-9D6BD488FB9F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summary!$C$3:$C$29</c15:sqref>
                  </c15:fullRef>
                </c:ext>
              </c:extLst>
              <c:f>(summary!$C$3:$C$23,summary!$C$25:$C$26,summary!$C$29)</c:f>
              <c:strCache>
                <c:ptCount val="24"/>
                <c:pt idx="0">
                  <c:v>urinary tract</c:v>
                </c:pt>
                <c:pt idx="1">
                  <c:v>wound</c:v>
                </c:pt>
                <c:pt idx="2">
                  <c:v>skin</c:v>
                </c:pt>
                <c:pt idx="3">
                  <c:v>abscess</c:v>
                </c:pt>
                <c:pt idx="4">
                  <c:v>ear</c:v>
                </c:pt>
                <c:pt idx="5">
                  <c:v>exudate</c:v>
                </c:pt>
                <c:pt idx="6">
                  <c:v>abdomen</c:v>
                </c:pt>
                <c:pt idx="7">
                  <c:v>nasal cavity</c:v>
                </c:pt>
                <c:pt idx="8">
                  <c:v>surgical site</c:v>
                </c:pt>
                <c:pt idx="9">
                  <c:v>extremely rare</c:v>
                </c:pt>
                <c:pt idx="10">
                  <c:v>pleural effusion</c:v>
                </c:pt>
                <c:pt idx="11">
                  <c:v>hemoculture</c:v>
                </c:pt>
                <c:pt idx="12">
                  <c:v>orthopedic</c:v>
                </c:pt>
                <c:pt idx="13">
                  <c:v>urogenital system</c:v>
                </c:pt>
                <c:pt idx="14">
                  <c:v>pg abscess</c:v>
                </c:pt>
                <c:pt idx="15">
                  <c:v>mass</c:v>
                </c:pt>
                <c:pt idx="16">
                  <c:v>fistula</c:v>
                </c:pt>
                <c:pt idx="17">
                  <c:v>renal</c:v>
                </c:pt>
                <c:pt idx="18">
                  <c:v>oral</c:v>
                </c:pt>
                <c:pt idx="19">
                  <c:v>liver</c:v>
                </c:pt>
                <c:pt idx="20">
                  <c:v>folliculitis</c:v>
                </c:pt>
                <c:pt idx="21">
                  <c:v>furunculosis</c:v>
                </c:pt>
                <c:pt idx="22">
                  <c:v>unknown</c:v>
                </c:pt>
                <c:pt idx="23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summary!$E$3:$E$46</c15:sqref>
                  </c15:fullRef>
                </c:ext>
              </c:extLst>
              <c:f>(summary!$E$3:$E$23,summary!$E$25:$E$26,summary!$E$29)</c:f>
              <c:numCache>
                <c:formatCode>General</c:formatCode>
                <c:ptCount val="24"/>
                <c:pt idx="0">
                  <c:v>775</c:v>
                </c:pt>
                <c:pt idx="1">
                  <c:v>706</c:v>
                </c:pt>
                <c:pt idx="2">
                  <c:v>620</c:v>
                </c:pt>
                <c:pt idx="3">
                  <c:v>195</c:v>
                </c:pt>
                <c:pt idx="4">
                  <c:v>143</c:v>
                </c:pt>
                <c:pt idx="5">
                  <c:v>208</c:v>
                </c:pt>
                <c:pt idx="6">
                  <c:v>121</c:v>
                </c:pt>
                <c:pt idx="7">
                  <c:v>66</c:v>
                </c:pt>
                <c:pt idx="8">
                  <c:v>107</c:v>
                </c:pt>
                <c:pt idx="9">
                  <c:v>70</c:v>
                </c:pt>
                <c:pt idx="10">
                  <c:v>50</c:v>
                </c:pt>
                <c:pt idx="11">
                  <c:v>54</c:v>
                </c:pt>
                <c:pt idx="12">
                  <c:v>44</c:v>
                </c:pt>
                <c:pt idx="13">
                  <c:v>24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18</c:v>
                </c:pt>
                <c:pt idx="21">
                  <c:v>17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E-46BA-B9C0-9D6BD488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129344"/>
        <c:axId val="800122456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summary!$F$2</c15:sqref>
                        </c15:formulaRef>
                      </c:ext>
                    </c:extLst>
                    <c:strCache>
                      <c:ptCount val="1"/>
                      <c:pt idx="0">
                        <c:v>GN+GP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summary!$C$3:$C$29</c15:sqref>
                        </c15:fullRef>
                        <c15:formulaRef>
                          <c15:sqref>(summary!$C$3:$C$23,summary!$C$25:$C$26,summary!$C$29)</c15:sqref>
                        </c15:formulaRef>
                      </c:ext>
                    </c:extLst>
                    <c:strCache>
                      <c:ptCount val="24"/>
                      <c:pt idx="0">
                        <c:v>urinary tract</c:v>
                      </c:pt>
                      <c:pt idx="1">
                        <c:v>wound</c:v>
                      </c:pt>
                      <c:pt idx="2">
                        <c:v>skin</c:v>
                      </c:pt>
                      <c:pt idx="3">
                        <c:v>abscess</c:v>
                      </c:pt>
                      <c:pt idx="4">
                        <c:v>ear</c:v>
                      </c:pt>
                      <c:pt idx="5">
                        <c:v>exudate</c:v>
                      </c:pt>
                      <c:pt idx="6">
                        <c:v>abdomen</c:v>
                      </c:pt>
                      <c:pt idx="7">
                        <c:v>nasal cavity</c:v>
                      </c:pt>
                      <c:pt idx="8">
                        <c:v>surgical site</c:v>
                      </c:pt>
                      <c:pt idx="9">
                        <c:v>extremely rare</c:v>
                      </c:pt>
                      <c:pt idx="10">
                        <c:v>pleural effusion</c:v>
                      </c:pt>
                      <c:pt idx="11">
                        <c:v>hemoculture</c:v>
                      </c:pt>
                      <c:pt idx="12">
                        <c:v>orthopedic</c:v>
                      </c:pt>
                      <c:pt idx="13">
                        <c:v>urogenital system</c:v>
                      </c:pt>
                      <c:pt idx="14">
                        <c:v>pg abscess</c:v>
                      </c:pt>
                      <c:pt idx="15">
                        <c:v>mass</c:v>
                      </c:pt>
                      <c:pt idx="16">
                        <c:v>fistula</c:v>
                      </c:pt>
                      <c:pt idx="17">
                        <c:v>renal</c:v>
                      </c:pt>
                      <c:pt idx="18">
                        <c:v>oral</c:v>
                      </c:pt>
                      <c:pt idx="19">
                        <c:v>liver</c:v>
                      </c:pt>
                      <c:pt idx="20">
                        <c:v>folliculitis</c:v>
                      </c:pt>
                      <c:pt idx="21">
                        <c:v>furunculosis</c:v>
                      </c:pt>
                      <c:pt idx="22">
                        <c:v>unknown</c:v>
                      </c:pt>
                      <c:pt idx="23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summary!$F$3:$F$46</c15:sqref>
                        </c15:fullRef>
                        <c15:formulaRef>
                          <c15:sqref>(summary!$F$3:$F$23,summary!$F$25:$F$26,summary!$F$29)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2533</c:v>
                      </c:pt>
                      <c:pt idx="1">
                        <c:v>1225</c:v>
                      </c:pt>
                      <c:pt idx="2">
                        <c:v>715</c:v>
                      </c:pt>
                      <c:pt idx="3">
                        <c:v>318</c:v>
                      </c:pt>
                      <c:pt idx="4">
                        <c:v>314</c:v>
                      </c:pt>
                      <c:pt idx="5">
                        <c:v>312</c:v>
                      </c:pt>
                      <c:pt idx="6">
                        <c:v>300</c:v>
                      </c:pt>
                      <c:pt idx="7">
                        <c:v>153</c:v>
                      </c:pt>
                      <c:pt idx="8">
                        <c:v>152</c:v>
                      </c:pt>
                      <c:pt idx="9">
                        <c:v>109</c:v>
                      </c:pt>
                      <c:pt idx="10">
                        <c:v>88</c:v>
                      </c:pt>
                      <c:pt idx="11">
                        <c:v>83</c:v>
                      </c:pt>
                      <c:pt idx="12">
                        <c:v>71</c:v>
                      </c:pt>
                      <c:pt idx="13">
                        <c:v>64</c:v>
                      </c:pt>
                      <c:pt idx="14">
                        <c:v>62</c:v>
                      </c:pt>
                      <c:pt idx="15">
                        <c:v>39</c:v>
                      </c:pt>
                      <c:pt idx="16">
                        <c:v>32</c:v>
                      </c:pt>
                      <c:pt idx="17">
                        <c:v>25</c:v>
                      </c:pt>
                      <c:pt idx="18">
                        <c:v>24</c:v>
                      </c:pt>
                      <c:pt idx="19">
                        <c:v>20</c:v>
                      </c:pt>
                      <c:pt idx="20">
                        <c:v>18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6E-46BA-B9C0-9D6BD488FB9F}"/>
                  </c:ext>
                </c:extLst>
              </c15:ser>
            </c15:filteredBarSeries>
          </c:ext>
        </c:extLst>
      </c:bar3DChart>
      <c:catAx>
        <c:axId val="800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2456"/>
        <c:crosses val="autoZero"/>
        <c:auto val="1"/>
        <c:lblAlgn val="ctr"/>
        <c:lblOffset val="100"/>
        <c:noMultiLvlLbl val="0"/>
      </c:catAx>
      <c:valAx>
        <c:axId val="80012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category </a:t>
            </a:r>
            <a:r>
              <a:rPr lang="en-US"/>
              <a:t>distribution</a:t>
            </a:r>
            <a:r>
              <a:rPr lang="en-US" baseline="0"/>
              <a:t> (in percentage)</a:t>
            </a:r>
          </a:p>
          <a:p>
            <a:pPr>
              <a:defRPr/>
            </a:pPr>
            <a:r>
              <a:rPr lang="en-US" baseline="0"/>
              <a:t>(&gt; 0.2% either GN or GP)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summary!$I$2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summary!$C$3:$C$25</c:f>
              <c:strCache>
                <c:ptCount val="23"/>
                <c:pt idx="0">
                  <c:v>urinary tract</c:v>
                </c:pt>
                <c:pt idx="1">
                  <c:v>wound</c:v>
                </c:pt>
                <c:pt idx="2">
                  <c:v>skin</c:v>
                </c:pt>
                <c:pt idx="3">
                  <c:v>abscess</c:v>
                </c:pt>
                <c:pt idx="4">
                  <c:v>ear</c:v>
                </c:pt>
                <c:pt idx="5">
                  <c:v>exudate</c:v>
                </c:pt>
                <c:pt idx="6">
                  <c:v>abdomen</c:v>
                </c:pt>
                <c:pt idx="7">
                  <c:v>nasal cavity</c:v>
                </c:pt>
                <c:pt idx="8">
                  <c:v>surgical site</c:v>
                </c:pt>
                <c:pt idx="9">
                  <c:v>extremely rare</c:v>
                </c:pt>
                <c:pt idx="10">
                  <c:v>pleural effusion</c:v>
                </c:pt>
                <c:pt idx="11">
                  <c:v>hemoculture</c:v>
                </c:pt>
                <c:pt idx="12">
                  <c:v>orthopedic</c:v>
                </c:pt>
                <c:pt idx="13">
                  <c:v>urogenital system</c:v>
                </c:pt>
                <c:pt idx="14">
                  <c:v>pg abscess</c:v>
                </c:pt>
                <c:pt idx="15">
                  <c:v>mass</c:v>
                </c:pt>
                <c:pt idx="16">
                  <c:v>fistula</c:v>
                </c:pt>
                <c:pt idx="17">
                  <c:v>renal</c:v>
                </c:pt>
                <c:pt idx="18">
                  <c:v>oral</c:v>
                </c:pt>
                <c:pt idx="19">
                  <c:v>liver</c:v>
                </c:pt>
                <c:pt idx="20">
                  <c:v>folliculitis</c:v>
                </c:pt>
                <c:pt idx="21">
                  <c:v>pleural cavity</c:v>
                </c:pt>
                <c:pt idx="22">
                  <c:v>furunculosis</c:v>
                </c:pt>
              </c:strCache>
            </c:strRef>
          </c:cat>
          <c:val>
            <c:numRef>
              <c:f>summary!$I$3:$I$25</c:f>
              <c:numCache>
                <c:formatCode>0.00%</c:formatCode>
                <c:ptCount val="23"/>
                <c:pt idx="0">
                  <c:v>0.25814977973568282</c:v>
                </c:pt>
                <c:pt idx="1">
                  <c:v>7.6211453744493396E-2</c:v>
                </c:pt>
                <c:pt idx="2">
                  <c:v>1.3950073421439061E-2</c:v>
                </c:pt>
                <c:pt idx="3">
                  <c:v>1.8061674008810574E-2</c:v>
                </c:pt>
                <c:pt idx="4">
                  <c:v>2.5110132158590308E-2</c:v>
                </c:pt>
                <c:pt idx="5">
                  <c:v>1.5271659324522761E-2</c:v>
                </c:pt>
                <c:pt idx="6">
                  <c:v>2.6284875183553599E-2</c:v>
                </c:pt>
                <c:pt idx="7">
                  <c:v>1.277533039647577E-2</c:v>
                </c:pt>
                <c:pt idx="8">
                  <c:v>6.6079295154185024E-3</c:v>
                </c:pt>
                <c:pt idx="9">
                  <c:v>5.8737151248164461E-3</c:v>
                </c:pt>
                <c:pt idx="10">
                  <c:v>5.5800293685756243E-3</c:v>
                </c:pt>
                <c:pt idx="11">
                  <c:v>4.2584434654919234E-3</c:v>
                </c:pt>
                <c:pt idx="12">
                  <c:v>3.9647577092511016E-3</c:v>
                </c:pt>
                <c:pt idx="13">
                  <c:v>5.8737151248164461E-3</c:v>
                </c:pt>
                <c:pt idx="14">
                  <c:v>6.7547723935389133E-3</c:v>
                </c:pt>
                <c:pt idx="15">
                  <c:v>2.4963289280469899E-3</c:v>
                </c:pt>
                <c:pt idx="16">
                  <c:v>1.4684287812041115E-3</c:v>
                </c:pt>
                <c:pt idx="17">
                  <c:v>2.3494860499265785E-3</c:v>
                </c:pt>
                <c:pt idx="18">
                  <c:v>2.6431718061674008E-3</c:v>
                </c:pt>
                <c:pt idx="19">
                  <c:v>1.3215859030837004E-3</c:v>
                </c:pt>
                <c:pt idx="20">
                  <c:v>0</c:v>
                </c:pt>
                <c:pt idx="21">
                  <c:v>1.3215859030837004E-3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F-44F4-8EF2-DFA18324EA7A}"/>
            </c:ext>
          </c:extLst>
        </c:ser>
        <c:ser>
          <c:idx val="6"/>
          <c:order val="1"/>
          <c:tx>
            <c:strRef>
              <c:f>summary!$J$2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summary!$C$3:$C$25</c:f>
              <c:strCache>
                <c:ptCount val="23"/>
                <c:pt idx="0">
                  <c:v>urinary tract</c:v>
                </c:pt>
                <c:pt idx="1">
                  <c:v>wound</c:v>
                </c:pt>
                <c:pt idx="2">
                  <c:v>skin</c:v>
                </c:pt>
                <c:pt idx="3">
                  <c:v>abscess</c:v>
                </c:pt>
                <c:pt idx="4">
                  <c:v>ear</c:v>
                </c:pt>
                <c:pt idx="5">
                  <c:v>exudate</c:v>
                </c:pt>
                <c:pt idx="6">
                  <c:v>abdomen</c:v>
                </c:pt>
                <c:pt idx="7">
                  <c:v>nasal cavity</c:v>
                </c:pt>
                <c:pt idx="8">
                  <c:v>surgical site</c:v>
                </c:pt>
                <c:pt idx="9">
                  <c:v>extremely rare</c:v>
                </c:pt>
                <c:pt idx="10">
                  <c:v>pleural effusion</c:v>
                </c:pt>
                <c:pt idx="11">
                  <c:v>hemoculture</c:v>
                </c:pt>
                <c:pt idx="12">
                  <c:v>orthopedic</c:v>
                </c:pt>
                <c:pt idx="13">
                  <c:v>urogenital system</c:v>
                </c:pt>
                <c:pt idx="14">
                  <c:v>pg abscess</c:v>
                </c:pt>
                <c:pt idx="15">
                  <c:v>mass</c:v>
                </c:pt>
                <c:pt idx="16">
                  <c:v>fistula</c:v>
                </c:pt>
                <c:pt idx="17">
                  <c:v>renal</c:v>
                </c:pt>
                <c:pt idx="18">
                  <c:v>oral</c:v>
                </c:pt>
                <c:pt idx="19">
                  <c:v>liver</c:v>
                </c:pt>
                <c:pt idx="20">
                  <c:v>folliculitis</c:v>
                </c:pt>
                <c:pt idx="21">
                  <c:v>pleural cavity</c:v>
                </c:pt>
                <c:pt idx="22">
                  <c:v>furunculosis</c:v>
                </c:pt>
              </c:strCache>
            </c:strRef>
          </c:cat>
          <c:val>
            <c:numRef>
              <c:f>summary!$J$3:$J$25</c:f>
              <c:numCache>
                <c:formatCode>0.00%</c:formatCode>
                <c:ptCount val="23"/>
                <c:pt idx="0">
                  <c:v>0.11380323054331865</c:v>
                </c:pt>
                <c:pt idx="1">
                  <c:v>0.10367107195301029</c:v>
                </c:pt>
                <c:pt idx="2">
                  <c:v>9.1042584434654919E-2</c:v>
                </c:pt>
                <c:pt idx="3">
                  <c:v>2.8634361233480177E-2</c:v>
                </c:pt>
                <c:pt idx="4">
                  <c:v>2.0998531571218795E-2</c:v>
                </c:pt>
                <c:pt idx="5">
                  <c:v>3.0543318649045522E-2</c:v>
                </c:pt>
                <c:pt idx="6">
                  <c:v>1.7767988252569752E-2</c:v>
                </c:pt>
                <c:pt idx="7">
                  <c:v>9.6916299559471359E-3</c:v>
                </c:pt>
                <c:pt idx="8">
                  <c:v>1.5712187958883995E-2</c:v>
                </c:pt>
                <c:pt idx="9">
                  <c:v>1.0279001468428781E-2</c:v>
                </c:pt>
                <c:pt idx="10">
                  <c:v>7.3421439060205578E-3</c:v>
                </c:pt>
                <c:pt idx="11">
                  <c:v>7.9295154185022032E-3</c:v>
                </c:pt>
                <c:pt idx="12">
                  <c:v>6.4610866372980915E-3</c:v>
                </c:pt>
                <c:pt idx="13">
                  <c:v>3.524229074889868E-3</c:v>
                </c:pt>
                <c:pt idx="14">
                  <c:v>2.3494860499265785E-3</c:v>
                </c:pt>
                <c:pt idx="15">
                  <c:v>3.2305433186490457E-3</c:v>
                </c:pt>
                <c:pt idx="16">
                  <c:v>3.2305433186490457E-3</c:v>
                </c:pt>
                <c:pt idx="17">
                  <c:v>1.3215859030837004E-3</c:v>
                </c:pt>
                <c:pt idx="18">
                  <c:v>8.81057268722467E-4</c:v>
                </c:pt>
                <c:pt idx="19">
                  <c:v>1.6152716593245229E-3</c:v>
                </c:pt>
                <c:pt idx="20">
                  <c:v>2.6431718061674008E-3</c:v>
                </c:pt>
                <c:pt idx="21">
                  <c:v>1.3215859030837004E-3</c:v>
                </c:pt>
                <c:pt idx="22">
                  <c:v>2.4963289280469899E-3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F-44F4-8EF2-DFA18324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852496"/>
        <c:axId val="746854464"/>
      </c:barChart>
      <c:catAx>
        <c:axId val="7468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4464"/>
        <c:crosses val="autoZero"/>
        <c:auto val="1"/>
        <c:lblAlgn val="ctr"/>
        <c:lblOffset val="100"/>
        <c:noMultiLvlLbl val="0"/>
      </c:catAx>
      <c:valAx>
        <c:axId val="746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260561</xdr:colOff>
      <xdr:row>4</xdr:row>
      <xdr:rowOff>68157</xdr:rowOff>
    </xdr:from>
    <xdr:to>
      <xdr:col>24</xdr:col>
      <xdr:colOff>456352</xdr:colOff>
      <xdr:row>28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31BA0-BB1C-4BDC-BBED-614740EC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250613</xdr:colOff>
      <xdr:row>28</xdr:row>
      <xdr:rowOff>176954</xdr:rowOff>
    </xdr:from>
    <xdr:to>
      <xdr:col>24</xdr:col>
      <xdr:colOff>476251</xdr:colOff>
      <xdr:row>45</xdr:row>
      <xdr:rowOff>179705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995D9-5E50-979C-5CE1-4DF781CB8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660207_submitted_samples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_submitted_sample_count"/>
      <sheetName val="GN_submitted_sample_count"/>
      <sheetName val="swab"/>
      <sheetName val="GNGP_model"/>
      <sheetName val="category"/>
      <sheetName val="swab_GN"/>
      <sheetName val="100 cases"/>
      <sheetName val="submitted sample from dataset"/>
      <sheetName val="summary"/>
      <sheetName val="extremely rare &amp; others"/>
    </sheetNames>
    <sheetDataSet>
      <sheetData sheetId="0"/>
      <sheetData sheetId="1"/>
      <sheetData sheetId="2"/>
      <sheetData sheetId="3"/>
      <sheetData sheetId="4">
        <row r="3">
          <cell r="C3" t="str">
            <v>abdomen</v>
          </cell>
        </row>
        <row r="4">
          <cell r="C4" t="str">
            <v>abscess</v>
          </cell>
        </row>
        <row r="5">
          <cell r="C5" t="str">
            <v>cellulitis</v>
          </cell>
        </row>
        <row r="6">
          <cell r="C6" t="str">
            <v>chest drain</v>
          </cell>
        </row>
        <row r="7">
          <cell r="C7" t="str">
            <v>cyst</v>
          </cell>
        </row>
        <row r="8">
          <cell r="C8" t="str">
            <v>ear</v>
          </cell>
        </row>
        <row r="9">
          <cell r="C9" t="str">
            <v>equipment medical</v>
          </cell>
        </row>
        <row r="10">
          <cell r="C10" t="str">
            <v>extremely rare</v>
          </cell>
        </row>
        <row r="11">
          <cell r="C11" t="str">
            <v>exudate</v>
          </cell>
        </row>
        <row r="12">
          <cell r="C12" t="str">
            <v>eye</v>
          </cell>
        </row>
        <row r="13">
          <cell r="C13" t="str">
            <v>feces</v>
          </cell>
        </row>
        <row r="14">
          <cell r="C14" t="str">
            <v>fistula</v>
          </cell>
        </row>
        <row r="15">
          <cell r="C15" t="str">
            <v>folliculitis</v>
          </cell>
        </row>
        <row r="16">
          <cell r="C16" t="str">
            <v>fore limb</v>
          </cell>
        </row>
        <row r="17">
          <cell r="C17" t="str">
            <v>furunculosis</v>
          </cell>
        </row>
        <row r="18">
          <cell r="C18" t="str">
            <v>gall bladder</v>
          </cell>
        </row>
        <row r="19">
          <cell r="C19" t="str">
            <v>gastric</v>
          </cell>
        </row>
        <row r="20">
          <cell r="C20" t="str">
            <v>hematoma</v>
          </cell>
        </row>
        <row r="21">
          <cell r="C21" t="str">
            <v>hemoculture</v>
          </cell>
        </row>
        <row r="22">
          <cell r="C22" t="str">
            <v>hind limb</v>
          </cell>
        </row>
        <row r="23">
          <cell r="C23" t="str">
            <v>liver</v>
          </cell>
        </row>
        <row r="24">
          <cell r="C24" t="str">
            <v>lung</v>
          </cell>
        </row>
        <row r="25">
          <cell r="C25" t="str">
            <v>lymph node</v>
          </cell>
        </row>
        <row r="26">
          <cell r="C26" t="str">
            <v>mass</v>
          </cell>
        </row>
        <row r="27">
          <cell r="C27" t="str">
            <v>muscle</v>
          </cell>
        </row>
        <row r="28">
          <cell r="C28" t="str">
            <v>nasal cavity</v>
          </cell>
        </row>
        <row r="29">
          <cell r="C29" t="str">
            <v>nervous system</v>
          </cell>
        </row>
        <row r="30">
          <cell r="C30" t="str">
            <v>oral</v>
          </cell>
        </row>
        <row r="31">
          <cell r="C31" t="str">
            <v>orthopedic</v>
          </cell>
        </row>
        <row r="32">
          <cell r="C32" t="str">
            <v>other</v>
          </cell>
        </row>
        <row r="33">
          <cell r="C33" t="str">
            <v>pg abscess</v>
          </cell>
        </row>
        <row r="34">
          <cell r="C34" t="str">
            <v>pleural cavity</v>
          </cell>
        </row>
        <row r="35">
          <cell r="C35" t="str">
            <v>pleural effusion</v>
          </cell>
        </row>
        <row r="36">
          <cell r="C36" t="str">
            <v>pustule</v>
          </cell>
        </row>
        <row r="37">
          <cell r="C37" t="str">
            <v>renal</v>
          </cell>
        </row>
        <row r="38">
          <cell r="C38" t="str">
            <v>sinus</v>
          </cell>
        </row>
        <row r="39">
          <cell r="C39" t="str">
            <v>skin</v>
          </cell>
        </row>
        <row r="40">
          <cell r="C40" t="str">
            <v>surgical site</v>
          </cell>
        </row>
        <row r="41">
          <cell r="C41" t="str">
            <v>tumor</v>
          </cell>
        </row>
        <row r="42">
          <cell r="C42" t="str">
            <v>unknown</v>
          </cell>
        </row>
        <row r="43">
          <cell r="C43" t="str">
            <v>urinary bladder</v>
          </cell>
        </row>
        <row r="44">
          <cell r="C44" t="str">
            <v>urinary tract</v>
          </cell>
        </row>
        <row r="45">
          <cell r="C45" t="str">
            <v>urogenital system</v>
          </cell>
        </row>
        <row r="46">
          <cell r="C46" t="str">
            <v>wound</v>
          </cell>
        </row>
      </sheetData>
      <sheetData sheetId="5"/>
      <sheetData sheetId="6"/>
      <sheetData sheetId="7"/>
      <sheetData sheetId="8">
        <row r="2">
          <cell r="P2" t="str">
            <v>GN</v>
          </cell>
          <cell r="Q2" t="str">
            <v>GP</v>
          </cell>
          <cell r="R2" t="str">
            <v>GN+GP</v>
          </cell>
        </row>
        <row r="3">
          <cell r="O3" t="str">
            <v>urinary tract</v>
          </cell>
          <cell r="P3">
            <v>1758</v>
          </cell>
          <cell r="Q3">
            <v>775</v>
          </cell>
          <cell r="R3">
            <v>2533</v>
          </cell>
        </row>
        <row r="4">
          <cell r="O4" t="str">
            <v>wound</v>
          </cell>
          <cell r="P4">
            <v>519</v>
          </cell>
          <cell r="Q4">
            <v>706</v>
          </cell>
          <cell r="R4">
            <v>1225</v>
          </cell>
        </row>
        <row r="5">
          <cell r="O5" t="str">
            <v>skin</v>
          </cell>
          <cell r="P5">
            <v>95</v>
          </cell>
          <cell r="Q5">
            <v>620</v>
          </cell>
          <cell r="R5">
            <v>715</v>
          </cell>
        </row>
        <row r="6">
          <cell r="O6" t="str">
            <v>abscess</v>
          </cell>
          <cell r="P6">
            <v>123</v>
          </cell>
          <cell r="Q6">
            <v>195</v>
          </cell>
          <cell r="R6">
            <v>318</v>
          </cell>
        </row>
        <row r="7">
          <cell r="O7" t="str">
            <v>ear</v>
          </cell>
          <cell r="P7">
            <v>171</v>
          </cell>
          <cell r="Q7">
            <v>143</v>
          </cell>
          <cell r="R7">
            <v>314</v>
          </cell>
        </row>
        <row r="8">
          <cell r="O8" t="str">
            <v>exudate</v>
          </cell>
          <cell r="P8">
            <v>104</v>
          </cell>
          <cell r="Q8">
            <v>208</v>
          </cell>
          <cell r="R8">
            <v>312</v>
          </cell>
        </row>
        <row r="9">
          <cell r="O9" t="str">
            <v>abdomen</v>
          </cell>
          <cell r="P9">
            <v>179</v>
          </cell>
          <cell r="Q9">
            <v>121</v>
          </cell>
          <cell r="R9">
            <v>300</v>
          </cell>
        </row>
        <row r="10">
          <cell r="O10" t="str">
            <v>nasal cavity</v>
          </cell>
          <cell r="P10">
            <v>87</v>
          </cell>
          <cell r="Q10">
            <v>66</v>
          </cell>
          <cell r="R10">
            <v>153</v>
          </cell>
        </row>
        <row r="11">
          <cell r="O11" t="str">
            <v>surgical site</v>
          </cell>
          <cell r="P11">
            <v>45</v>
          </cell>
          <cell r="Q11">
            <v>107</v>
          </cell>
          <cell r="R11">
            <v>152</v>
          </cell>
        </row>
        <row r="12">
          <cell r="O12" t="str">
            <v>extremely rare</v>
          </cell>
          <cell r="P12">
            <v>40</v>
          </cell>
          <cell r="Q12">
            <v>70</v>
          </cell>
          <cell r="R12">
            <v>109</v>
          </cell>
        </row>
        <row r="13">
          <cell r="O13" t="str">
            <v>pleural effusion</v>
          </cell>
          <cell r="P13">
            <v>38</v>
          </cell>
          <cell r="Q13">
            <v>50</v>
          </cell>
          <cell r="R13">
            <v>88</v>
          </cell>
        </row>
        <row r="14">
          <cell r="O14" t="str">
            <v>hemoculture</v>
          </cell>
          <cell r="P14">
            <v>29</v>
          </cell>
          <cell r="Q14">
            <v>54</v>
          </cell>
          <cell r="R14">
            <v>83</v>
          </cell>
        </row>
        <row r="15">
          <cell r="O15" t="str">
            <v>orthopedic</v>
          </cell>
          <cell r="P15">
            <v>27</v>
          </cell>
          <cell r="Q15">
            <v>44</v>
          </cell>
          <cell r="R15">
            <v>71</v>
          </cell>
        </row>
        <row r="16">
          <cell r="O16" t="str">
            <v>urogenital system</v>
          </cell>
          <cell r="P16">
            <v>40</v>
          </cell>
          <cell r="Q16">
            <v>24</v>
          </cell>
          <cell r="R16">
            <v>64</v>
          </cell>
        </row>
        <row r="17">
          <cell r="O17" t="str">
            <v>pg abscess</v>
          </cell>
          <cell r="P17">
            <v>46</v>
          </cell>
          <cell r="Q17">
            <v>16</v>
          </cell>
          <cell r="R17">
            <v>62</v>
          </cell>
        </row>
        <row r="18">
          <cell r="O18" t="str">
            <v>mass</v>
          </cell>
          <cell r="P18">
            <v>17</v>
          </cell>
          <cell r="Q18">
            <v>22</v>
          </cell>
          <cell r="R18">
            <v>39</v>
          </cell>
        </row>
        <row r="19">
          <cell r="O19" t="str">
            <v>fistula</v>
          </cell>
          <cell r="P19">
            <v>10</v>
          </cell>
          <cell r="Q19">
            <v>22</v>
          </cell>
          <cell r="R19">
            <v>32</v>
          </cell>
        </row>
        <row r="20">
          <cell r="O20" t="str">
            <v>renal</v>
          </cell>
          <cell r="P20">
            <v>16</v>
          </cell>
          <cell r="Q20">
            <v>9</v>
          </cell>
          <cell r="R20">
            <v>25</v>
          </cell>
        </row>
        <row r="21">
          <cell r="O21" t="str">
            <v>oral</v>
          </cell>
          <cell r="P21">
            <v>18</v>
          </cell>
          <cell r="Q21">
            <v>6</v>
          </cell>
          <cell r="R21">
            <v>24</v>
          </cell>
        </row>
        <row r="22">
          <cell r="O22" t="str">
            <v>liver</v>
          </cell>
          <cell r="P22">
            <v>9</v>
          </cell>
          <cell r="Q22">
            <v>11</v>
          </cell>
          <cell r="R22">
            <v>20</v>
          </cell>
        </row>
        <row r="23">
          <cell r="O23" t="str">
            <v>folliculitis</v>
          </cell>
          <cell r="P23">
            <v>0</v>
          </cell>
          <cell r="Q23">
            <v>18</v>
          </cell>
          <cell r="R23">
            <v>18</v>
          </cell>
        </row>
        <row r="24">
          <cell r="O24" t="str">
            <v>pleural cavity</v>
          </cell>
          <cell r="P24">
            <v>9</v>
          </cell>
          <cell r="Q24">
            <v>9</v>
          </cell>
          <cell r="R24">
            <v>18</v>
          </cell>
        </row>
        <row r="25">
          <cell r="O25" t="str">
            <v>furunculosis</v>
          </cell>
          <cell r="P25">
            <v>0</v>
          </cell>
          <cell r="Q25">
            <v>17</v>
          </cell>
          <cell r="R25">
            <v>17</v>
          </cell>
        </row>
        <row r="26">
          <cell r="O26" t="str">
            <v>unknown</v>
          </cell>
          <cell r="P26">
            <v>7</v>
          </cell>
          <cell r="Q26">
            <v>10</v>
          </cell>
          <cell r="R26">
            <v>17</v>
          </cell>
        </row>
        <row r="27">
          <cell r="O27" t="str">
            <v>gall bladder</v>
          </cell>
          <cell r="P27">
            <v>8</v>
          </cell>
          <cell r="Q27">
            <v>7</v>
          </cell>
          <cell r="R27">
            <v>15</v>
          </cell>
        </row>
        <row r="28">
          <cell r="O28" t="str">
            <v>eye</v>
          </cell>
          <cell r="P28">
            <v>6</v>
          </cell>
          <cell r="Q28">
            <v>7</v>
          </cell>
          <cell r="R28">
            <v>13</v>
          </cell>
        </row>
        <row r="29">
          <cell r="O29" t="str">
            <v>other</v>
          </cell>
          <cell r="P29">
            <v>3</v>
          </cell>
          <cell r="Q29">
            <v>10</v>
          </cell>
          <cell r="R29">
            <v>13</v>
          </cell>
        </row>
        <row r="30">
          <cell r="O30" t="str">
            <v>equipment medical</v>
          </cell>
          <cell r="P30">
            <v>3</v>
          </cell>
          <cell r="Q30">
            <v>9</v>
          </cell>
          <cell r="R30">
            <v>12</v>
          </cell>
        </row>
        <row r="31">
          <cell r="O31" t="str">
            <v>hind limb</v>
          </cell>
          <cell r="P31">
            <v>2</v>
          </cell>
          <cell r="Q31">
            <v>6</v>
          </cell>
          <cell r="R31">
            <v>8</v>
          </cell>
        </row>
        <row r="32">
          <cell r="O32" t="str">
            <v>chest drain</v>
          </cell>
          <cell r="P32">
            <v>4</v>
          </cell>
          <cell r="Q32">
            <v>3</v>
          </cell>
          <cell r="R32">
            <v>7</v>
          </cell>
        </row>
        <row r="33">
          <cell r="O33" t="str">
            <v>urinary bladder</v>
          </cell>
          <cell r="P33">
            <v>1</v>
          </cell>
          <cell r="Q33">
            <v>6</v>
          </cell>
          <cell r="R33">
            <v>7</v>
          </cell>
        </row>
        <row r="34">
          <cell r="O34" t="str">
            <v>cyst</v>
          </cell>
          <cell r="P34">
            <v>1</v>
          </cell>
          <cell r="Q34">
            <v>4</v>
          </cell>
          <cell r="R34">
            <v>5</v>
          </cell>
        </row>
        <row r="35">
          <cell r="O35" t="str">
            <v>lung</v>
          </cell>
          <cell r="P35">
            <v>4</v>
          </cell>
          <cell r="Q35">
            <v>0</v>
          </cell>
          <cell r="R35">
            <v>4</v>
          </cell>
        </row>
        <row r="36">
          <cell r="O36" t="str">
            <v>tumor</v>
          </cell>
          <cell r="P36">
            <v>1</v>
          </cell>
          <cell r="Q36">
            <v>3</v>
          </cell>
          <cell r="R36">
            <v>4</v>
          </cell>
        </row>
        <row r="37">
          <cell r="O37" t="str">
            <v>muscle</v>
          </cell>
          <cell r="P37">
            <v>2</v>
          </cell>
          <cell r="Q37">
            <v>1</v>
          </cell>
          <cell r="R37">
            <v>3</v>
          </cell>
        </row>
        <row r="38">
          <cell r="O38" t="str">
            <v>sinus</v>
          </cell>
          <cell r="P38">
            <v>3</v>
          </cell>
          <cell r="Q38">
            <v>0</v>
          </cell>
          <cell r="R38">
            <v>3</v>
          </cell>
        </row>
        <row r="39">
          <cell r="O39" t="str">
            <v>gastric</v>
          </cell>
          <cell r="P39">
            <v>0</v>
          </cell>
          <cell r="Q39">
            <v>2</v>
          </cell>
          <cell r="R39">
            <v>2</v>
          </cell>
        </row>
        <row r="40">
          <cell r="O40" t="str">
            <v>pustule</v>
          </cell>
          <cell r="P40">
            <v>0</v>
          </cell>
          <cell r="Q40">
            <v>2</v>
          </cell>
          <cell r="R40">
            <v>2</v>
          </cell>
        </row>
        <row r="41">
          <cell r="O41" t="str">
            <v>hematoma</v>
          </cell>
          <cell r="P41">
            <v>0</v>
          </cell>
          <cell r="Q41">
            <v>1</v>
          </cell>
          <cell r="R41">
            <v>1</v>
          </cell>
        </row>
        <row r="42">
          <cell r="O42" t="str">
            <v>lymph node</v>
          </cell>
          <cell r="P42">
            <v>0</v>
          </cell>
          <cell r="Q42">
            <v>1</v>
          </cell>
          <cell r="R42">
            <v>1</v>
          </cell>
        </row>
        <row r="43">
          <cell r="O43" t="str">
            <v>Nervous system</v>
          </cell>
          <cell r="P43">
            <v>1</v>
          </cell>
          <cell r="Q43">
            <v>0</v>
          </cell>
          <cell r="R43">
            <v>1</v>
          </cell>
        </row>
        <row r="44">
          <cell r="O44" t="str">
            <v>cellulitis</v>
          </cell>
          <cell r="P44">
            <v>0</v>
          </cell>
          <cell r="Q44">
            <v>0</v>
          </cell>
          <cell r="R44">
            <v>0</v>
          </cell>
        </row>
        <row r="45">
          <cell r="O45" t="str">
            <v>feces</v>
          </cell>
          <cell r="P45">
            <v>0</v>
          </cell>
          <cell r="Q45">
            <v>0</v>
          </cell>
          <cell r="R45">
            <v>0</v>
          </cell>
        </row>
        <row r="46">
          <cell r="O46" t="str">
            <v>fore limb</v>
          </cell>
          <cell r="P46">
            <v>0</v>
          </cell>
          <cell r="Q46">
            <v>0</v>
          </cell>
          <cell r="R46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E080-1157-420C-9E2F-6A810538D8DD}">
  <dimension ref="B1:U46"/>
  <sheetViews>
    <sheetView tabSelected="1" zoomScale="90" zoomScaleNormal="90" workbookViewId="0">
      <selection activeCell="AB8" sqref="AB8"/>
    </sheetView>
  </sheetViews>
  <sheetFormatPr defaultRowHeight="14.4"/>
  <cols>
    <col min="2" max="2" width="15.21875" bestFit="1" customWidth="1"/>
    <col min="3" max="3" width="18" bestFit="1" customWidth="1"/>
    <col min="8" max="8" width="2.33203125" customWidth="1"/>
    <col min="14" max="16" width="12.21875" customWidth="1"/>
    <col min="19" max="21" width="13.5546875" customWidth="1"/>
  </cols>
  <sheetData>
    <row r="1" spans="2:21">
      <c r="C1" s="5" t="s">
        <v>51</v>
      </c>
      <c r="D1" s="1">
        <f>SUM(D3:D46)</f>
        <v>3426</v>
      </c>
      <c r="E1" s="1">
        <f>SUM(E3:E46)</f>
        <v>3385</v>
      </c>
      <c r="F1" s="1">
        <f>SUM(F3:F46)</f>
        <v>6810</v>
      </c>
      <c r="G1" s="1"/>
      <c r="I1" s="1" t="s">
        <v>52</v>
      </c>
      <c r="J1" s="1" t="s">
        <v>52</v>
      </c>
      <c r="K1" s="1" t="s">
        <v>52</v>
      </c>
      <c r="M1" s="5" t="s">
        <v>55</v>
      </c>
      <c r="N1">
        <f>D1-N3</f>
        <v>64</v>
      </c>
      <c r="O1">
        <f>E1-O3</f>
        <v>76</v>
      </c>
      <c r="P1">
        <f>F1-P3</f>
        <v>171</v>
      </c>
      <c r="R1" s="5" t="s">
        <v>55</v>
      </c>
      <c r="S1">
        <f>D1-S3</f>
        <v>74</v>
      </c>
      <c r="T1">
        <f t="shared" ref="T1:U1" si="0">E1-T3</f>
        <v>107</v>
      </c>
      <c r="U1">
        <f t="shared" si="0"/>
        <v>240</v>
      </c>
    </row>
    <row r="2" spans="2:21">
      <c r="B2" t="s">
        <v>50</v>
      </c>
      <c r="C2" s="3" t="s">
        <v>4</v>
      </c>
      <c r="D2" s="4" t="s">
        <v>0</v>
      </c>
      <c r="E2" s="4" t="s">
        <v>1</v>
      </c>
      <c r="F2" s="4" t="s">
        <v>2</v>
      </c>
      <c r="G2" s="4" t="s">
        <v>3</v>
      </c>
      <c r="I2" s="4" t="s">
        <v>0</v>
      </c>
      <c r="J2" s="4" t="s">
        <v>1</v>
      </c>
      <c r="K2" s="4" t="s">
        <v>5</v>
      </c>
      <c r="M2" s="7">
        <v>10</v>
      </c>
      <c r="N2" s="6" t="str">
        <f>"GN &gt;= "&amp;M2</f>
        <v>GN &gt;= 10</v>
      </c>
      <c r="O2" s="6" t="str">
        <f>"GP &gt;= "&amp;M2</f>
        <v>GP &gt;= 10</v>
      </c>
      <c r="P2" s="6" t="str">
        <f>"GN+GP &gt;= "&amp;M2*2</f>
        <v>GN+GP &gt;= 20</v>
      </c>
      <c r="R2" s="8">
        <v>2E-3</v>
      </c>
      <c r="S2" s="6" t="str">
        <f>"GN% &gt;= "&amp;R2</f>
        <v>GN% &gt;= 0.002</v>
      </c>
      <c r="T2" s="6" t="str">
        <f>"GP% &gt;= "&amp;R2</f>
        <v>GP% &gt;= 0.002</v>
      </c>
      <c r="U2" s="6" t="str">
        <f>"GN+GP% &gt;= "&amp;R2*2</f>
        <v>GN+GP% &gt;= 0.004</v>
      </c>
    </row>
    <row r="3" spans="2:21">
      <c r="C3" t="s">
        <v>7</v>
      </c>
      <c r="D3">
        <v>1758</v>
      </c>
      <c r="E3">
        <v>775</v>
      </c>
      <c r="F3">
        <v>2533</v>
      </c>
      <c r="G3">
        <v>29</v>
      </c>
      <c r="I3" s="2">
        <f>D3/$F$1</f>
        <v>0.25814977973568282</v>
      </c>
      <c r="J3" s="2">
        <f>E3/$F$1</f>
        <v>0.11380323054331865</v>
      </c>
      <c r="K3" s="2">
        <f>F3/$F$1</f>
        <v>0.37195301027900146</v>
      </c>
      <c r="M3" s="5" t="s">
        <v>54</v>
      </c>
      <c r="N3">
        <f>SUMIF(D3:D46,"&gt;="&amp;$M2,D3:D46)</f>
        <v>3362</v>
      </c>
      <c r="O3">
        <f t="shared" ref="O3:P3" si="1">SUMIF(E3:E46,"&gt;="&amp;$M2,E3:E46)</f>
        <v>3309</v>
      </c>
      <c r="P3">
        <f>SUMIF(F3:F46,"&gt;="&amp;$M2*2,F3:F46)</f>
        <v>6639</v>
      </c>
      <c r="R3" s="5" t="s">
        <v>54</v>
      </c>
      <c r="S3">
        <f>SUMIF(I3:I46,"&gt;="&amp;$R2,D3:D46)</f>
        <v>3352</v>
      </c>
      <c r="T3">
        <f t="shared" ref="T3:U3" si="2">SUMIF(J3:J46,"&gt;="&amp;$R2,E3:E46)</f>
        <v>3278</v>
      </c>
      <c r="U3">
        <f>SUMIF(K3:K46,"&gt;="&amp;$R2*2,F3:F46)</f>
        <v>6570</v>
      </c>
    </row>
    <row r="4" spans="2:21">
      <c r="C4" t="s">
        <v>9</v>
      </c>
      <c r="D4">
        <v>519</v>
      </c>
      <c r="E4">
        <v>706</v>
      </c>
      <c r="F4">
        <v>1225</v>
      </c>
      <c r="G4">
        <v>25</v>
      </c>
      <c r="I4" s="2">
        <f t="shared" ref="I4:K46" si="3">D4/$F$1</f>
        <v>7.6211453744493396E-2</v>
      </c>
      <c r="J4" s="2">
        <f t="shared" si="3"/>
        <v>0.10367107195301029</v>
      </c>
      <c r="K4" s="2">
        <f t="shared" si="3"/>
        <v>0.17988252569750368</v>
      </c>
      <c r="M4" s="5" t="s">
        <v>53</v>
      </c>
      <c r="N4" s="2">
        <f>N3/D1</f>
        <v>0.98131932282545242</v>
      </c>
      <c r="O4" s="2">
        <f t="shared" ref="O4:P4" si="4">O3/E1</f>
        <v>0.9775480059084195</v>
      </c>
      <c r="P4" s="2">
        <f t="shared" si="4"/>
        <v>0.97488986784140974</v>
      </c>
      <c r="R4" s="5" t="s">
        <v>53</v>
      </c>
      <c r="S4" s="2">
        <f>S3/D1</f>
        <v>0.9784004670169294</v>
      </c>
      <c r="T4" s="2">
        <f t="shared" ref="T4:U4" si="5">T3/E1</f>
        <v>0.96838995568685382</v>
      </c>
      <c r="U4" s="2">
        <f t="shared" si="5"/>
        <v>0.96475770925110127</v>
      </c>
    </row>
    <row r="5" spans="2:21">
      <c r="C5" t="s">
        <v>11</v>
      </c>
      <c r="D5">
        <v>95</v>
      </c>
      <c r="E5">
        <v>620</v>
      </c>
      <c r="F5">
        <v>715</v>
      </c>
      <c r="G5">
        <v>15</v>
      </c>
      <c r="I5" s="2">
        <f t="shared" si="3"/>
        <v>1.3950073421439061E-2</v>
      </c>
      <c r="J5" s="2">
        <f t="shared" si="3"/>
        <v>9.1042584434654919E-2</v>
      </c>
      <c r="K5" s="2">
        <f t="shared" si="3"/>
        <v>0.10499265785609398</v>
      </c>
    </row>
    <row r="6" spans="2:21">
      <c r="C6" t="s">
        <v>8</v>
      </c>
      <c r="D6">
        <v>123</v>
      </c>
      <c r="E6">
        <v>195</v>
      </c>
      <c r="F6">
        <v>318</v>
      </c>
      <c r="G6">
        <v>2</v>
      </c>
      <c r="I6" s="2">
        <f t="shared" si="3"/>
        <v>1.8061674008810574E-2</v>
      </c>
      <c r="J6" s="2">
        <f t="shared" si="3"/>
        <v>2.8634361233480177E-2</v>
      </c>
      <c r="K6" s="2">
        <f t="shared" si="3"/>
        <v>4.6696035242290747E-2</v>
      </c>
    </row>
    <row r="7" spans="2:21">
      <c r="C7" t="s">
        <v>14</v>
      </c>
      <c r="D7">
        <v>171</v>
      </c>
      <c r="E7">
        <v>143</v>
      </c>
      <c r="F7">
        <v>314</v>
      </c>
      <c r="G7">
        <v>7</v>
      </c>
      <c r="I7" s="2">
        <f t="shared" si="3"/>
        <v>2.5110132158590308E-2</v>
      </c>
      <c r="J7" s="2">
        <f t="shared" si="3"/>
        <v>2.0998531571218795E-2</v>
      </c>
      <c r="K7" s="2">
        <f t="shared" si="3"/>
        <v>4.6108663729809103E-2</v>
      </c>
    </row>
    <row r="8" spans="2:21">
      <c r="C8" t="s">
        <v>15</v>
      </c>
      <c r="D8">
        <v>104</v>
      </c>
      <c r="E8">
        <v>208</v>
      </c>
      <c r="F8">
        <v>312</v>
      </c>
      <c r="G8">
        <v>1</v>
      </c>
      <c r="I8" s="2">
        <f t="shared" si="3"/>
        <v>1.5271659324522761E-2</v>
      </c>
      <c r="J8" s="2">
        <f t="shared" si="3"/>
        <v>3.0543318649045522E-2</v>
      </c>
      <c r="K8" s="2">
        <f t="shared" si="3"/>
        <v>4.5814977973568281E-2</v>
      </c>
    </row>
    <row r="9" spans="2:21">
      <c r="C9" t="s">
        <v>6</v>
      </c>
      <c r="D9">
        <v>179</v>
      </c>
      <c r="E9">
        <v>121</v>
      </c>
      <c r="F9">
        <v>300</v>
      </c>
      <c r="G9">
        <v>4</v>
      </c>
      <c r="I9" s="2">
        <f t="shared" si="3"/>
        <v>2.6284875183553599E-2</v>
      </c>
      <c r="J9" s="2">
        <f t="shared" si="3"/>
        <v>1.7767988252569752E-2</v>
      </c>
      <c r="K9" s="2">
        <f t="shared" si="3"/>
        <v>4.405286343612335E-2</v>
      </c>
    </row>
    <row r="10" spans="2:21">
      <c r="C10" t="s">
        <v>18</v>
      </c>
      <c r="D10">
        <v>87</v>
      </c>
      <c r="E10">
        <v>66</v>
      </c>
      <c r="F10">
        <v>153</v>
      </c>
      <c r="G10">
        <v>0</v>
      </c>
      <c r="I10" s="2">
        <f t="shared" si="3"/>
        <v>1.277533039647577E-2</v>
      </c>
      <c r="J10" s="2">
        <f t="shared" si="3"/>
        <v>9.6916299559471359E-3</v>
      </c>
      <c r="K10" s="2">
        <f t="shared" si="3"/>
        <v>2.2466960352422908E-2</v>
      </c>
    </row>
    <row r="11" spans="2:21">
      <c r="C11" t="s">
        <v>19</v>
      </c>
      <c r="D11">
        <v>45</v>
      </c>
      <c r="E11">
        <v>107</v>
      </c>
      <c r="F11">
        <v>152</v>
      </c>
      <c r="G11">
        <v>1</v>
      </c>
      <c r="I11" s="2">
        <f t="shared" si="3"/>
        <v>6.6079295154185024E-3</v>
      </c>
      <c r="J11" s="2">
        <f t="shared" si="3"/>
        <v>1.5712187958883995E-2</v>
      </c>
      <c r="K11" s="2">
        <f t="shared" si="3"/>
        <v>2.2320117474302497E-2</v>
      </c>
    </row>
    <row r="12" spans="2:21">
      <c r="C12" t="s">
        <v>17</v>
      </c>
      <c r="D12">
        <v>40</v>
      </c>
      <c r="E12">
        <v>70</v>
      </c>
      <c r="F12">
        <v>109</v>
      </c>
      <c r="G12">
        <v>0</v>
      </c>
      <c r="I12" s="2">
        <f t="shared" si="3"/>
        <v>5.8737151248164461E-3</v>
      </c>
      <c r="J12" s="2">
        <f t="shared" si="3"/>
        <v>1.0279001468428781E-2</v>
      </c>
      <c r="K12" s="2">
        <f t="shared" si="3"/>
        <v>1.6005873715124817E-2</v>
      </c>
    </row>
    <row r="13" spans="2:21">
      <c r="C13" t="s">
        <v>22</v>
      </c>
      <c r="D13">
        <v>38</v>
      </c>
      <c r="E13">
        <v>50</v>
      </c>
      <c r="F13">
        <v>88</v>
      </c>
      <c r="G13">
        <v>0</v>
      </c>
      <c r="I13" s="2">
        <f t="shared" si="3"/>
        <v>5.5800293685756243E-3</v>
      </c>
      <c r="J13" s="2">
        <f t="shared" si="3"/>
        <v>7.3421439060205578E-3</v>
      </c>
      <c r="K13" s="2">
        <f t="shared" si="3"/>
        <v>1.2922173274596183E-2</v>
      </c>
    </row>
    <row r="14" spans="2:21">
      <c r="C14" t="s">
        <v>24</v>
      </c>
      <c r="D14">
        <v>29</v>
      </c>
      <c r="E14">
        <v>54</v>
      </c>
      <c r="F14">
        <v>83</v>
      </c>
      <c r="G14">
        <v>10</v>
      </c>
      <c r="I14" s="2">
        <f t="shared" si="3"/>
        <v>4.2584434654919234E-3</v>
      </c>
      <c r="J14" s="2">
        <f t="shared" si="3"/>
        <v>7.9295154185022032E-3</v>
      </c>
      <c r="K14" s="2">
        <f t="shared" si="3"/>
        <v>1.2187958883994127E-2</v>
      </c>
    </row>
    <row r="15" spans="2:21">
      <c r="C15" t="s">
        <v>26</v>
      </c>
      <c r="D15">
        <v>27</v>
      </c>
      <c r="E15">
        <v>44</v>
      </c>
      <c r="F15">
        <v>71</v>
      </c>
      <c r="G15">
        <v>0</v>
      </c>
      <c r="I15" s="2">
        <f t="shared" si="3"/>
        <v>3.9647577092511016E-3</v>
      </c>
      <c r="J15" s="2">
        <f t="shared" si="3"/>
        <v>6.4610866372980915E-3</v>
      </c>
      <c r="K15" s="2">
        <f t="shared" si="3"/>
        <v>1.0425844346549192E-2</v>
      </c>
    </row>
    <row r="16" spans="2:21">
      <c r="C16" t="s">
        <v>28</v>
      </c>
      <c r="D16">
        <v>40</v>
      </c>
      <c r="E16">
        <v>24</v>
      </c>
      <c r="F16">
        <v>64</v>
      </c>
      <c r="G16">
        <v>0</v>
      </c>
      <c r="I16" s="2">
        <f t="shared" si="3"/>
        <v>5.8737151248164461E-3</v>
      </c>
      <c r="J16" s="2">
        <f t="shared" si="3"/>
        <v>3.524229074889868E-3</v>
      </c>
      <c r="K16" s="2">
        <f t="shared" si="3"/>
        <v>9.3979441997063141E-3</v>
      </c>
    </row>
    <row r="17" spans="3:11">
      <c r="C17" t="s">
        <v>30</v>
      </c>
      <c r="D17">
        <v>46</v>
      </c>
      <c r="E17">
        <v>16</v>
      </c>
      <c r="F17">
        <v>62</v>
      </c>
      <c r="G17">
        <v>0</v>
      </c>
      <c r="I17" s="2">
        <f t="shared" si="3"/>
        <v>6.7547723935389133E-3</v>
      </c>
      <c r="J17" s="2">
        <f t="shared" si="3"/>
        <v>2.3494860499265785E-3</v>
      </c>
      <c r="K17" s="2">
        <f t="shared" si="3"/>
        <v>9.1042584434654922E-3</v>
      </c>
    </row>
    <row r="18" spans="3:11">
      <c r="C18" t="s">
        <v>32</v>
      </c>
      <c r="D18">
        <v>17</v>
      </c>
      <c r="E18">
        <v>22</v>
      </c>
      <c r="F18">
        <v>39</v>
      </c>
      <c r="G18">
        <v>1</v>
      </c>
      <c r="I18" s="2">
        <f t="shared" si="3"/>
        <v>2.4963289280469899E-3</v>
      </c>
      <c r="J18" s="2">
        <f t="shared" si="3"/>
        <v>3.2305433186490457E-3</v>
      </c>
      <c r="K18" s="2">
        <f t="shared" si="3"/>
        <v>5.7268722466960352E-3</v>
      </c>
    </row>
    <row r="19" spans="3:11">
      <c r="C19" t="s">
        <v>23</v>
      </c>
      <c r="D19">
        <v>10</v>
      </c>
      <c r="E19">
        <v>22</v>
      </c>
      <c r="F19">
        <v>32</v>
      </c>
      <c r="G19">
        <v>0</v>
      </c>
      <c r="I19" s="2">
        <f t="shared" si="3"/>
        <v>1.4684287812041115E-3</v>
      </c>
      <c r="J19" s="2">
        <f t="shared" si="3"/>
        <v>3.2305433186490457E-3</v>
      </c>
      <c r="K19" s="2">
        <f t="shared" si="3"/>
        <v>4.698972099853157E-3</v>
      </c>
    </row>
    <row r="20" spans="3:11">
      <c r="C20" t="s">
        <v>35</v>
      </c>
      <c r="D20">
        <v>16</v>
      </c>
      <c r="E20">
        <v>9</v>
      </c>
      <c r="F20">
        <v>25</v>
      </c>
      <c r="G20">
        <v>1</v>
      </c>
      <c r="I20" s="2">
        <f t="shared" si="3"/>
        <v>2.3494860499265785E-3</v>
      </c>
      <c r="J20" s="2">
        <f t="shared" si="3"/>
        <v>1.3215859030837004E-3</v>
      </c>
      <c r="K20" s="2">
        <f t="shared" si="3"/>
        <v>3.6710719530102789E-3</v>
      </c>
    </row>
    <row r="21" spans="3:11">
      <c r="C21" t="s">
        <v>36</v>
      </c>
      <c r="D21">
        <v>18</v>
      </c>
      <c r="E21">
        <v>6</v>
      </c>
      <c r="F21">
        <v>24</v>
      </c>
      <c r="G21">
        <v>1</v>
      </c>
      <c r="I21" s="2">
        <f t="shared" si="3"/>
        <v>2.6431718061674008E-3</v>
      </c>
      <c r="J21" s="2">
        <f t="shared" si="3"/>
        <v>8.81057268722467E-4</v>
      </c>
      <c r="K21" s="2">
        <f t="shared" si="3"/>
        <v>3.524229074889868E-3</v>
      </c>
    </row>
    <row r="22" spans="3:11">
      <c r="C22" t="s">
        <v>38</v>
      </c>
      <c r="D22">
        <v>9</v>
      </c>
      <c r="E22">
        <v>11</v>
      </c>
      <c r="F22">
        <v>20</v>
      </c>
      <c r="G22">
        <v>0</v>
      </c>
      <c r="I22" s="2">
        <f t="shared" si="3"/>
        <v>1.3215859030837004E-3</v>
      </c>
      <c r="J22" s="2">
        <f t="shared" si="3"/>
        <v>1.6152716593245229E-3</v>
      </c>
      <c r="K22" s="2">
        <f t="shared" si="3"/>
        <v>2.936857562408223E-3</v>
      </c>
    </row>
    <row r="23" spans="3:11">
      <c r="C23" t="s">
        <v>25</v>
      </c>
      <c r="D23">
        <v>0</v>
      </c>
      <c r="E23">
        <v>18</v>
      </c>
      <c r="F23">
        <v>18</v>
      </c>
      <c r="G23">
        <v>1</v>
      </c>
      <c r="I23" s="2">
        <f t="shared" si="3"/>
        <v>0</v>
      </c>
      <c r="J23" s="2">
        <f t="shared" si="3"/>
        <v>2.6431718061674008E-3</v>
      </c>
      <c r="K23" s="2">
        <f t="shared" si="3"/>
        <v>2.6431718061674008E-3</v>
      </c>
    </row>
    <row r="24" spans="3:11">
      <c r="C24" t="s">
        <v>40</v>
      </c>
      <c r="D24">
        <v>9</v>
      </c>
      <c r="E24">
        <v>9</v>
      </c>
      <c r="F24">
        <v>18</v>
      </c>
      <c r="G24">
        <v>0</v>
      </c>
      <c r="I24" s="2">
        <f t="shared" si="3"/>
        <v>1.3215859030837004E-3</v>
      </c>
      <c r="J24" s="2">
        <f t="shared" si="3"/>
        <v>1.3215859030837004E-3</v>
      </c>
      <c r="K24" s="2">
        <f t="shared" si="3"/>
        <v>2.6431718061674008E-3</v>
      </c>
    </row>
    <row r="25" spans="3:11">
      <c r="C25" t="s">
        <v>29</v>
      </c>
      <c r="D25">
        <v>0</v>
      </c>
      <c r="E25">
        <v>17</v>
      </c>
      <c r="F25">
        <v>17</v>
      </c>
      <c r="G25">
        <v>0</v>
      </c>
      <c r="I25" s="2">
        <f t="shared" si="3"/>
        <v>0</v>
      </c>
      <c r="J25" s="2">
        <f t="shared" si="3"/>
        <v>2.4963289280469899E-3</v>
      </c>
      <c r="K25" s="2">
        <f t="shared" si="3"/>
        <v>2.4963289280469899E-3</v>
      </c>
    </row>
    <row r="26" spans="3:11">
      <c r="C26" t="s">
        <v>42</v>
      </c>
      <c r="D26">
        <v>7</v>
      </c>
      <c r="E26">
        <v>10</v>
      </c>
      <c r="F26">
        <v>17</v>
      </c>
      <c r="G26">
        <v>0</v>
      </c>
      <c r="I26" s="2">
        <f t="shared" si="3"/>
        <v>1.0279001468428781E-3</v>
      </c>
      <c r="J26" s="2">
        <f t="shared" si="3"/>
        <v>1.4684287812041115E-3</v>
      </c>
      <c r="K26" s="2">
        <f t="shared" si="3"/>
        <v>2.4963289280469899E-3</v>
      </c>
    </row>
    <row r="27" spans="3:11">
      <c r="C27" t="s">
        <v>31</v>
      </c>
      <c r="D27">
        <v>8</v>
      </c>
      <c r="E27">
        <v>7</v>
      </c>
      <c r="F27">
        <v>15</v>
      </c>
      <c r="G27">
        <v>0</v>
      </c>
      <c r="I27" s="2">
        <f t="shared" si="3"/>
        <v>1.1747430249632893E-3</v>
      </c>
      <c r="J27" s="2">
        <f t="shared" si="3"/>
        <v>1.0279001468428781E-3</v>
      </c>
      <c r="K27" s="2">
        <f t="shared" si="3"/>
        <v>2.2026431718061676E-3</v>
      </c>
    </row>
    <row r="28" spans="3:11">
      <c r="C28" t="s">
        <v>20</v>
      </c>
      <c r="D28">
        <v>6</v>
      </c>
      <c r="E28">
        <v>7</v>
      </c>
      <c r="F28">
        <v>13</v>
      </c>
      <c r="G28">
        <v>1</v>
      </c>
      <c r="I28" s="2">
        <f t="shared" si="3"/>
        <v>8.81057268722467E-4</v>
      </c>
      <c r="J28" s="2">
        <f t="shared" si="3"/>
        <v>1.0279001468428781E-3</v>
      </c>
      <c r="K28" s="2">
        <f t="shared" si="3"/>
        <v>1.9089574155653451E-3</v>
      </c>
    </row>
    <row r="29" spans="3:11">
      <c r="C29" t="s">
        <v>45</v>
      </c>
      <c r="D29">
        <v>3</v>
      </c>
      <c r="E29">
        <v>10</v>
      </c>
      <c r="F29">
        <v>13</v>
      </c>
      <c r="G29">
        <v>0</v>
      </c>
      <c r="I29" s="2">
        <f t="shared" si="3"/>
        <v>4.405286343612335E-4</v>
      </c>
      <c r="J29" s="2">
        <f t="shared" si="3"/>
        <v>1.4684287812041115E-3</v>
      </c>
      <c r="K29" s="2">
        <f t="shared" si="3"/>
        <v>1.9089574155653451E-3</v>
      </c>
    </row>
    <row r="30" spans="3:11">
      <c r="C30" t="s">
        <v>16</v>
      </c>
      <c r="D30">
        <v>3</v>
      </c>
      <c r="E30">
        <v>9</v>
      </c>
      <c r="F30">
        <v>12</v>
      </c>
      <c r="G30">
        <v>0</v>
      </c>
      <c r="I30" s="2">
        <f t="shared" si="3"/>
        <v>4.405286343612335E-4</v>
      </c>
      <c r="J30" s="2">
        <f t="shared" si="3"/>
        <v>1.3215859030837004E-3</v>
      </c>
      <c r="K30" s="2">
        <f t="shared" si="3"/>
        <v>1.762114537444934E-3</v>
      </c>
    </row>
    <row r="31" spans="3:11">
      <c r="C31" t="s">
        <v>37</v>
      </c>
      <c r="D31">
        <v>2</v>
      </c>
      <c r="E31">
        <v>6</v>
      </c>
      <c r="F31">
        <v>8</v>
      </c>
      <c r="G31">
        <v>0</v>
      </c>
      <c r="I31" s="2">
        <f t="shared" si="3"/>
        <v>2.9368575624082231E-4</v>
      </c>
      <c r="J31" s="2">
        <f t="shared" si="3"/>
        <v>8.81057268722467E-4</v>
      </c>
      <c r="K31" s="2">
        <f t="shared" si="3"/>
        <v>1.1747430249632893E-3</v>
      </c>
    </row>
    <row r="32" spans="3:11">
      <c r="C32" t="s">
        <v>12</v>
      </c>
      <c r="D32">
        <v>4</v>
      </c>
      <c r="E32">
        <v>3</v>
      </c>
      <c r="F32">
        <v>7</v>
      </c>
      <c r="G32">
        <v>0</v>
      </c>
      <c r="I32" s="2">
        <f t="shared" si="3"/>
        <v>5.8737151248164463E-4</v>
      </c>
      <c r="J32" s="2">
        <f t="shared" si="3"/>
        <v>4.405286343612335E-4</v>
      </c>
      <c r="K32" s="2">
        <f t="shared" si="3"/>
        <v>1.0279001468428781E-3</v>
      </c>
    </row>
    <row r="33" spans="3:11">
      <c r="C33" t="s">
        <v>46</v>
      </c>
      <c r="D33">
        <v>1</v>
      </c>
      <c r="E33">
        <v>6</v>
      </c>
      <c r="F33">
        <v>7</v>
      </c>
      <c r="G33">
        <v>0</v>
      </c>
      <c r="I33" s="2">
        <f t="shared" si="3"/>
        <v>1.4684287812041116E-4</v>
      </c>
      <c r="J33" s="2">
        <f t="shared" si="3"/>
        <v>8.81057268722467E-4</v>
      </c>
      <c r="K33" s="2">
        <f t="shared" si="3"/>
        <v>1.0279001468428781E-3</v>
      </c>
    </row>
    <row r="34" spans="3:11">
      <c r="C34" t="s">
        <v>13</v>
      </c>
      <c r="D34">
        <v>1</v>
      </c>
      <c r="E34">
        <v>4</v>
      </c>
      <c r="F34">
        <v>5</v>
      </c>
      <c r="G34">
        <v>1</v>
      </c>
      <c r="I34" s="2">
        <f t="shared" si="3"/>
        <v>1.4684287812041116E-4</v>
      </c>
      <c r="J34" s="2">
        <f t="shared" si="3"/>
        <v>5.8737151248164463E-4</v>
      </c>
      <c r="K34" s="2">
        <f t="shared" si="3"/>
        <v>7.3421439060205576E-4</v>
      </c>
    </row>
    <row r="35" spans="3:11">
      <c r="C35" t="s">
        <v>39</v>
      </c>
      <c r="D35">
        <v>4</v>
      </c>
      <c r="E35">
        <v>0</v>
      </c>
      <c r="F35">
        <v>4</v>
      </c>
      <c r="G35">
        <v>0</v>
      </c>
      <c r="I35" s="2">
        <f t="shared" si="3"/>
        <v>5.8737151248164463E-4</v>
      </c>
      <c r="J35" s="2">
        <f t="shared" si="3"/>
        <v>0</v>
      </c>
      <c r="K35" s="2">
        <f t="shared" si="3"/>
        <v>5.8737151248164463E-4</v>
      </c>
    </row>
    <row r="36" spans="3:11">
      <c r="C36" t="s">
        <v>48</v>
      </c>
      <c r="D36">
        <v>1</v>
      </c>
      <c r="E36">
        <v>3</v>
      </c>
      <c r="F36">
        <v>4</v>
      </c>
      <c r="G36">
        <v>0</v>
      </c>
      <c r="I36" s="2">
        <f t="shared" si="3"/>
        <v>1.4684287812041116E-4</v>
      </c>
      <c r="J36" s="2">
        <f t="shared" si="3"/>
        <v>4.405286343612335E-4</v>
      </c>
      <c r="K36" s="2">
        <f t="shared" si="3"/>
        <v>5.8737151248164463E-4</v>
      </c>
    </row>
    <row r="37" spans="3:11">
      <c r="C37" t="s">
        <v>43</v>
      </c>
      <c r="D37">
        <v>2</v>
      </c>
      <c r="E37">
        <v>1</v>
      </c>
      <c r="F37">
        <v>3</v>
      </c>
      <c r="G37">
        <v>0</v>
      </c>
      <c r="I37" s="2">
        <f t="shared" si="3"/>
        <v>2.9368575624082231E-4</v>
      </c>
      <c r="J37" s="2">
        <f t="shared" si="3"/>
        <v>1.4684287812041116E-4</v>
      </c>
      <c r="K37" s="2">
        <f t="shared" si="3"/>
        <v>4.405286343612335E-4</v>
      </c>
    </row>
    <row r="38" spans="3:11">
      <c r="C38" t="s">
        <v>49</v>
      </c>
      <c r="D38">
        <v>3</v>
      </c>
      <c r="E38">
        <v>0</v>
      </c>
      <c r="F38">
        <v>3</v>
      </c>
      <c r="G38">
        <v>0</v>
      </c>
      <c r="I38" s="2">
        <f t="shared" si="3"/>
        <v>4.405286343612335E-4</v>
      </c>
      <c r="J38" s="2">
        <f t="shared" si="3"/>
        <v>0</v>
      </c>
      <c r="K38" s="2">
        <f t="shared" si="3"/>
        <v>4.405286343612335E-4</v>
      </c>
    </row>
    <row r="39" spans="3:11">
      <c r="C39" t="s">
        <v>33</v>
      </c>
      <c r="D39">
        <v>0</v>
      </c>
      <c r="E39">
        <v>2</v>
      </c>
      <c r="F39">
        <v>2</v>
      </c>
      <c r="G39">
        <v>0</v>
      </c>
      <c r="I39" s="2">
        <f t="shared" si="3"/>
        <v>0</v>
      </c>
      <c r="J39" s="2">
        <f t="shared" si="3"/>
        <v>2.9368575624082231E-4</v>
      </c>
      <c r="K39" s="2">
        <f t="shared" si="3"/>
        <v>2.9368575624082231E-4</v>
      </c>
    </row>
    <row r="40" spans="3:11">
      <c r="C40" t="s">
        <v>47</v>
      </c>
      <c r="D40">
        <v>0</v>
      </c>
      <c r="E40">
        <v>2</v>
      </c>
      <c r="F40">
        <v>2</v>
      </c>
      <c r="G40">
        <v>0</v>
      </c>
      <c r="I40" s="2">
        <f t="shared" si="3"/>
        <v>0</v>
      </c>
      <c r="J40" s="2">
        <f t="shared" si="3"/>
        <v>2.9368575624082231E-4</v>
      </c>
      <c r="K40" s="2">
        <f t="shared" si="3"/>
        <v>2.9368575624082231E-4</v>
      </c>
    </row>
    <row r="41" spans="3:11">
      <c r="C41" t="s">
        <v>34</v>
      </c>
      <c r="D41">
        <v>0</v>
      </c>
      <c r="E41">
        <v>1</v>
      </c>
      <c r="F41">
        <v>1</v>
      </c>
      <c r="G41">
        <v>0</v>
      </c>
      <c r="I41" s="2">
        <f t="shared" si="3"/>
        <v>0</v>
      </c>
      <c r="J41" s="2">
        <f t="shared" si="3"/>
        <v>1.4684287812041116E-4</v>
      </c>
      <c r="K41" s="2">
        <f t="shared" si="3"/>
        <v>1.4684287812041116E-4</v>
      </c>
    </row>
    <row r="42" spans="3:11">
      <c r="C42" t="s">
        <v>41</v>
      </c>
      <c r="D42">
        <v>0</v>
      </c>
      <c r="E42">
        <v>1</v>
      </c>
      <c r="F42">
        <v>1</v>
      </c>
      <c r="G42">
        <v>0</v>
      </c>
      <c r="I42" s="2">
        <f t="shared" si="3"/>
        <v>0</v>
      </c>
      <c r="J42" s="2">
        <f t="shared" si="3"/>
        <v>1.4684287812041116E-4</v>
      </c>
      <c r="K42" s="2">
        <f t="shared" si="3"/>
        <v>1.4684287812041116E-4</v>
      </c>
    </row>
    <row r="43" spans="3:11">
      <c r="C43" t="s">
        <v>44</v>
      </c>
      <c r="D43">
        <v>1</v>
      </c>
      <c r="E43">
        <v>0</v>
      </c>
      <c r="F43">
        <v>1</v>
      </c>
      <c r="G43">
        <v>0</v>
      </c>
      <c r="I43" s="2">
        <f t="shared" si="3"/>
        <v>1.4684287812041116E-4</v>
      </c>
      <c r="J43" s="2">
        <f t="shared" si="3"/>
        <v>0</v>
      </c>
      <c r="K43" s="2">
        <f t="shared" si="3"/>
        <v>1.4684287812041116E-4</v>
      </c>
    </row>
    <row r="44" spans="3:11">
      <c r="C44" t="s">
        <v>10</v>
      </c>
      <c r="D44">
        <v>0</v>
      </c>
      <c r="E44">
        <v>0</v>
      </c>
      <c r="F44">
        <v>0</v>
      </c>
      <c r="G44"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3:11">
      <c r="C45" t="s">
        <v>21</v>
      </c>
      <c r="D45">
        <v>0</v>
      </c>
      <c r="E45">
        <v>0</v>
      </c>
      <c r="F45">
        <v>0</v>
      </c>
      <c r="G45">
        <v>0</v>
      </c>
      <c r="I45" s="2">
        <f t="shared" si="3"/>
        <v>0</v>
      </c>
      <c r="J45" s="2">
        <f t="shared" si="3"/>
        <v>0</v>
      </c>
      <c r="K45" s="2">
        <f t="shared" si="3"/>
        <v>0</v>
      </c>
    </row>
    <row r="46" spans="3:11">
      <c r="C46" t="s">
        <v>27</v>
      </c>
      <c r="D46">
        <v>0</v>
      </c>
      <c r="E46">
        <v>0</v>
      </c>
      <c r="F46">
        <v>0</v>
      </c>
      <c r="G46">
        <v>0</v>
      </c>
      <c r="I46" s="2">
        <f t="shared" si="3"/>
        <v>0</v>
      </c>
      <c r="J46" s="2">
        <f t="shared" si="3"/>
        <v>0</v>
      </c>
      <c r="K46" s="2">
        <f t="shared" si="3"/>
        <v>0</v>
      </c>
    </row>
  </sheetData>
  <conditionalFormatting sqref="D3:E46">
    <cfRule type="cellIs" dxfId="1" priority="2" operator="lessThan">
      <formula>$M$2</formula>
    </cfRule>
  </conditionalFormatting>
  <conditionalFormatting sqref="I3:J46">
    <cfRule type="cellIs" dxfId="0" priority="1" operator="lessThan">
      <formula>$R$2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2023-02-18T10:21:42Z</dcterms:created>
  <dcterms:modified xsi:type="dcterms:W3CDTF">2023-02-18T11:04:59Z</dcterms:modified>
</cp:coreProperties>
</file>