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Final Product" sheetId="3" r:id="rId1"/>
    <sheet name="Calculating Emmisions " sheetId="4" r:id="rId2"/>
    <sheet name="Consumption" sheetId="2" r:id="rId3"/>
    <sheet name="Sheet1" sheetId="1" r:id="rId4"/>
  </sheets>
  <definedNames>
    <definedName name="HEy" localSheetId="0">'Final Product'!$A$4:$S$55</definedName>
    <definedName name="New_Text_Document" localSheetId="1">'Calculating Emmisions '!$B$2:$I$12</definedName>
    <definedName name="New_Text_Document" localSheetId="2">Consumption!$A$4:$R$56</definedName>
    <definedName name="New_Text_Document" localSheetId="3">Sheet1!$A$2:$M$52</definedName>
  </definedNames>
  <calcPr calcId="145621"/>
</workbook>
</file>

<file path=xl/calcChain.xml><?xml version="1.0" encoding="utf-8"?>
<calcChain xmlns="http://schemas.openxmlformats.org/spreadsheetml/2006/main">
  <c r="BP24" i="3" l="1"/>
  <c r="BP25" i="3"/>
  <c r="BP28" i="3"/>
  <c r="BP29" i="3"/>
  <c r="BP32" i="3"/>
  <c r="BP33" i="3"/>
  <c r="BP36" i="3"/>
  <c r="BP37" i="3"/>
  <c r="BP40" i="3"/>
  <c r="BP41" i="3"/>
  <c r="BP44" i="3"/>
  <c r="BP45" i="3"/>
  <c r="BP48" i="3"/>
  <c r="BP49" i="3"/>
  <c r="BP52" i="3"/>
  <c r="BP53" i="3"/>
  <c r="BP56" i="3"/>
  <c r="BP57" i="3"/>
  <c r="BP60" i="3"/>
  <c r="BP61" i="3"/>
  <c r="BP64" i="3"/>
  <c r="BP65" i="3"/>
  <c r="BP68" i="3"/>
  <c r="BP69" i="3"/>
  <c r="BP72" i="3"/>
  <c r="BP73" i="3"/>
  <c r="BN23" i="3"/>
  <c r="BP23" i="3" s="1"/>
  <c r="BN24" i="3"/>
  <c r="BN25" i="3"/>
  <c r="BN26" i="3"/>
  <c r="BP26" i="3" s="1"/>
  <c r="BN27" i="3"/>
  <c r="BP27" i="3" s="1"/>
  <c r="BN28" i="3"/>
  <c r="BN29" i="3"/>
  <c r="BN30" i="3"/>
  <c r="BP30" i="3" s="1"/>
  <c r="BN31" i="3"/>
  <c r="BP31" i="3" s="1"/>
  <c r="BN32" i="3"/>
  <c r="BN33" i="3"/>
  <c r="BN34" i="3"/>
  <c r="BP34" i="3" s="1"/>
  <c r="BN35" i="3"/>
  <c r="BP35" i="3" s="1"/>
  <c r="BN36" i="3"/>
  <c r="BN37" i="3"/>
  <c r="BN38" i="3"/>
  <c r="BP38" i="3" s="1"/>
  <c r="BN39" i="3"/>
  <c r="BP39" i="3" s="1"/>
  <c r="BN40" i="3"/>
  <c r="BN41" i="3"/>
  <c r="BN42" i="3"/>
  <c r="BP42" i="3" s="1"/>
  <c r="BN43" i="3"/>
  <c r="BP43" i="3" s="1"/>
  <c r="BN44" i="3"/>
  <c r="BN45" i="3"/>
  <c r="BN46" i="3"/>
  <c r="BP46" i="3" s="1"/>
  <c r="BN47" i="3"/>
  <c r="BP47" i="3" s="1"/>
  <c r="BN48" i="3"/>
  <c r="BN49" i="3"/>
  <c r="BN50" i="3"/>
  <c r="BP50" i="3" s="1"/>
  <c r="BN51" i="3"/>
  <c r="BP51" i="3" s="1"/>
  <c r="BN52" i="3"/>
  <c r="BN53" i="3"/>
  <c r="BN54" i="3"/>
  <c r="BP54" i="3" s="1"/>
  <c r="BN55" i="3"/>
  <c r="BP55" i="3" s="1"/>
  <c r="BN56" i="3"/>
  <c r="BN57" i="3"/>
  <c r="BN58" i="3"/>
  <c r="BP58" i="3" s="1"/>
  <c r="BN59" i="3"/>
  <c r="BP59" i="3" s="1"/>
  <c r="BN60" i="3"/>
  <c r="BN61" i="3"/>
  <c r="BN62" i="3"/>
  <c r="BP62" i="3" s="1"/>
  <c r="BN63" i="3"/>
  <c r="BP63" i="3" s="1"/>
  <c r="BN64" i="3"/>
  <c r="BN65" i="3"/>
  <c r="BN66" i="3"/>
  <c r="BP66" i="3" s="1"/>
  <c r="BN67" i="3"/>
  <c r="BP67" i="3" s="1"/>
  <c r="BN68" i="3"/>
  <c r="BN69" i="3"/>
  <c r="BN70" i="3"/>
  <c r="BP70" i="3" s="1"/>
  <c r="BN71" i="3"/>
  <c r="BP71" i="3" s="1"/>
  <c r="BN72" i="3"/>
  <c r="BN73" i="3"/>
  <c r="BN22" i="3"/>
  <c r="BP22" i="3" s="1"/>
  <c r="AW20" i="3"/>
  <c r="BB24" i="3"/>
  <c r="BA18" i="3"/>
  <c r="AY25" i="3"/>
  <c r="BA24" i="3" s="1"/>
  <c r="AY24" i="3"/>
  <c r="AX17" i="3"/>
  <c r="AW17" i="3"/>
  <c r="AX18" i="3" l="1"/>
  <c r="S8" i="4"/>
  <c r="S7" i="4"/>
  <c r="T7" i="4" s="1"/>
  <c r="S6" i="4"/>
  <c r="S5" i="4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4" i="3"/>
  <c r="BB27" i="3" s="1"/>
  <c r="T8" i="4" l="1"/>
  <c r="Y5" i="3"/>
  <c r="S5" i="3" s="1"/>
  <c r="Y6" i="3"/>
  <c r="W6" i="3" s="1"/>
  <c r="Y7" i="3"/>
  <c r="Y8" i="3"/>
  <c r="V8" i="3" s="1"/>
  <c r="AM8" i="3" s="1"/>
  <c r="Y9" i="3"/>
  <c r="Y10" i="3"/>
  <c r="S10" i="3" s="1"/>
  <c r="Y11" i="3"/>
  <c r="Y12" i="3"/>
  <c r="V12" i="3" s="1"/>
  <c r="AM12" i="3" s="1"/>
  <c r="Y13" i="3"/>
  <c r="S13" i="3" s="1"/>
  <c r="Y14" i="3"/>
  <c r="W14" i="3" s="1"/>
  <c r="Y15" i="3"/>
  <c r="Y16" i="3"/>
  <c r="X16" i="3" s="1"/>
  <c r="Y17" i="3"/>
  <c r="S17" i="3" s="1"/>
  <c r="Y18" i="3"/>
  <c r="X18" i="3" s="1"/>
  <c r="Y19" i="3"/>
  <c r="Y20" i="3"/>
  <c r="T20" i="3" s="1"/>
  <c r="AK20" i="3" s="1"/>
  <c r="Y21" i="3"/>
  <c r="S21" i="3" s="1"/>
  <c r="Y22" i="3"/>
  <c r="S22" i="3" s="1"/>
  <c r="Y23" i="3"/>
  <c r="Y24" i="3"/>
  <c r="V24" i="3" s="1"/>
  <c r="AM24" i="3" s="1"/>
  <c r="Y25" i="3"/>
  <c r="Y26" i="3"/>
  <c r="S26" i="3" s="1"/>
  <c r="Y27" i="3"/>
  <c r="Y28" i="3"/>
  <c r="W28" i="3" s="1"/>
  <c r="Y29" i="3"/>
  <c r="X29" i="3" s="1"/>
  <c r="Y30" i="3"/>
  <c r="S30" i="3" s="1"/>
  <c r="Y31" i="3"/>
  <c r="Y32" i="3"/>
  <c r="X32" i="3" s="1"/>
  <c r="Y33" i="3"/>
  <c r="Y34" i="3"/>
  <c r="S34" i="3" s="1"/>
  <c r="Y35" i="3"/>
  <c r="Y36" i="3"/>
  <c r="S36" i="3" s="1"/>
  <c r="Y37" i="3"/>
  <c r="Y38" i="3"/>
  <c r="X38" i="3" s="1"/>
  <c r="Y39" i="3"/>
  <c r="T39" i="3" s="1"/>
  <c r="AK39" i="3" s="1"/>
  <c r="Y40" i="3"/>
  <c r="V40" i="3" s="1"/>
  <c r="AM40" i="3" s="1"/>
  <c r="Y41" i="3"/>
  <c r="Y42" i="3"/>
  <c r="S42" i="3" s="1"/>
  <c r="Y43" i="3"/>
  <c r="T43" i="3" s="1"/>
  <c r="AK43" i="3" s="1"/>
  <c r="Y44" i="3"/>
  <c r="V44" i="3" s="1"/>
  <c r="AM44" i="3" s="1"/>
  <c r="Y45" i="3"/>
  <c r="Y46" i="3"/>
  <c r="X46" i="3" s="1"/>
  <c r="Y47" i="3"/>
  <c r="T47" i="3" s="1"/>
  <c r="AK47" i="3" s="1"/>
  <c r="Y48" i="3"/>
  <c r="W48" i="3" s="1"/>
  <c r="Y49" i="3"/>
  <c r="Y50" i="3"/>
  <c r="S50" i="3" s="1"/>
  <c r="Y51" i="3"/>
  <c r="T51" i="3" s="1"/>
  <c r="AK51" i="3" s="1"/>
  <c r="Y52" i="3"/>
  <c r="X52" i="3" s="1"/>
  <c r="Y53" i="3"/>
  <c r="Y54" i="3"/>
  <c r="S54" i="3" s="1"/>
  <c r="Y55" i="3"/>
  <c r="T55" i="3" s="1"/>
  <c r="AK55" i="3" s="1"/>
  <c r="Y4" i="3"/>
  <c r="S20" i="3"/>
  <c r="S52" i="3"/>
  <c r="S6" i="3"/>
  <c r="S9" i="3"/>
  <c r="S18" i="3"/>
  <c r="S24" i="3"/>
  <c r="S25" i="3"/>
  <c r="S29" i="3"/>
  <c r="S33" i="3"/>
  <c r="S37" i="3"/>
  <c r="S41" i="3"/>
  <c r="S45" i="3"/>
  <c r="S46" i="3"/>
  <c r="S49" i="3"/>
  <c r="S53" i="3"/>
  <c r="S4" i="3"/>
  <c r="X6" i="3"/>
  <c r="X9" i="3"/>
  <c r="X17" i="3"/>
  <c r="X25" i="3"/>
  <c r="X33" i="3"/>
  <c r="X34" i="3"/>
  <c r="X36" i="3"/>
  <c r="X37" i="3"/>
  <c r="X41" i="3"/>
  <c r="X42" i="3"/>
  <c r="X45" i="3"/>
  <c r="X49" i="3"/>
  <c r="X53" i="3"/>
  <c r="X4" i="3"/>
  <c r="W5" i="3"/>
  <c r="W9" i="3"/>
  <c r="W10" i="3"/>
  <c r="W13" i="3"/>
  <c r="W17" i="3"/>
  <c r="W21" i="3"/>
  <c r="W25" i="3"/>
  <c r="W29" i="3"/>
  <c r="W32" i="3"/>
  <c r="W33" i="3"/>
  <c r="W37" i="3"/>
  <c r="W41" i="3"/>
  <c r="W42" i="3"/>
  <c r="W45" i="3"/>
  <c r="W49" i="3"/>
  <c r="W50" i="3"/>
  <c r="W53" i="3"/>
  <c r="W4" i="3"/>
  <c r="V5" i="3"/>
  <c r="AM5" i="3" s="1"/>
  <c r="V9" i="3"/>
  <c r="AM9" i="3" s="1"/>
  <c r="V10" i="3"/>
  <c r="AM10" i="3" s="1"/>
  <c r="V13" i="3"/>
  <c r="AM13" i="3" s="1"/>
  <c r="V17" i="3"/>
  <c r="AM17" i="3" s="1"/>
  <c r="V18" i="3"/>
  <c r="AM18" i="3" s="1"/>
  <c r="V21" i="3"/>
  <c r="AM21" i="3" s="1"/>
  <c r="V25" i="3"/>
  <c r="AM25" i="3" s="1"/>
  <c r="V28" i="3"/>
  <c r="AM28" i="3" s="1"/>
  <c r="V29" i="3"/>
  <c r="AM29" i="3" s="1"/>
  <c r="V33" i="3"/>
  <c r="AM33" i="3" s="1"/>
  <c r="V37" i="3"/>
  <c r="AM37" i="3" s="1"/>
  <c r="V41" i="3"/>
  <c r="AM41" i="3" s="1"/>
  <c r="V45" i="3"/>
  <c r="AM45" i="3" s="1"/>
  <c r="V49" i="3"/>
  <c r="AM49" i="3" s="1"/>
  <c r="V50" i="3"/>
  <c r="AM50" i="3" s="1"/>
  <c r="V53" i="3"/>
  <c r="AM53" i="3" s="1"/>
  <c r="V4" i="3"/>
  <c r="AM4" i="3" s="1"/>
  <c r="U5" i="3"/>
  <c r="AL5" i="3" s="1"/>
  <c r="U9" i="3"/>
  <c r="AL9" i="3" s="1"/>
  <c r="U13" i="3"/>
  <c r="AL13" i="3" s="1"/>
  <c r="U17" i="3"/>
  <c r="AL17" i="3" s="1"/>
  <c r="U18" i="3"/>
  <c r="AL18" i="3" s="1"/>
  <c r="U21" i="3"/>
  <c r="AL21" i="3" s="1"/>
  <c r="U24" i="3"/>
  <c r="AL24" i="3" s="1"/>
  <c r="U25" i="3"/>
  <c r="AL25" i="3" s="1"/>
  <c r="U26" i="3"/>
  <c r="AL26" i="3" s="1"/>
  <c r="U29" i="3"/>
  <c r="AL29" i="3" s="1"/>
  <c r="U33" i="3"/>
  <c r="AL33" i="3" s="1"/>
  <c r="U34" i="3"/>
  <c r="AL34" i="3" s="1"/>
  <c r="U37" i="3"/>
  <c r="AL37" i="3" s="1"/>
  <c r="U41" i="3"/>
  <c r="AL41" i="3" s="1"/>
  <c r="U45" i="3"/>
  <c r="AL45" i="3" s="1"/>
  <c r="U49" i="3"/>
  <c r="AL49" i="3" s="1"/>
  <c r="U53" i="3"/>
  <c r="AL53" i="3" s="1"/>
  <c r="U4" i="3"/>
  <c r="AL4" i="3" s="1"/>
  <c r="T5" i="3"/>
  <c r="AK5" i="3" s="1"/>
  <c r="AQ5" i="3" s="1"/>
  <c r="BM23" i="3" s="1"/>
  <c r="BO23" i="3" s="1"/>
  <c r="BR23" i="3" s="1"/>
  <c r="T9" i="3"/>
  <c r="AK9" i="3" s="1"/>
  <c r="T13" i="3"/>
  <c r="AK13" i="3" s="1"/>
  <c r="AQ13" i="3" s="1"/>
  <c r="BM31" i="3" s="1"/>
  <c r="BO31" i="3" s="1"/>
  <c r="BR31" i="3" s="1"/>
  <c r="T17" i="3"/>
  <c r="AK17" i="3" s="1"/>
  <c r="AQ17" i="3" s="1"/>
  <c r="BM35" i="3" s="1"/>
  <c r="BO35" i="3" s="1"/>
  <c r="BR35" i="3" s="1"/>
  <c r="T21" i="3"/>
  <c r="AK21" i="3" s="1"/>
  <c r="T25" i="3"/>
  <c r="AK25" i="3" s="1"/>
  <c r="T26" i="3"/>
  <c r="AK26" i="3" s="1"/>
  <c r="T29" i="3"/>
  <c r="AK29" i="3" s="1"/>
  <c r="T33" i="3"/>
  <c r="AK33" i="3" s="1"/>
  <c r="T34" i="3"/>
  <c r="AK34" i="3" s="1"/>
  <c r="T35" i="3"/>
  <c r="AK35" i="3" s="1"/>
  <c r="T37" i="3"/>
  <c r="AK37" i="3" s="1"/>
  <c r="T41" i="3"/>
  <c r="AK41" i="3" s="1"/>
  <c r="T45" i="3"/>
  <c r="AK45" i="3" s="1"/>
  <c r="AQ45" i="3" s="1"/>
  <c r="BM63" i="3" s="1"/>
  <c r="BO63" i="3" s="1"/>
  <c r="BR63" i="3" s="1"/>
  <c r="T46" i="3"/>
  <c r="AK46" i="3" s="1"/>
  <c r="T49" i="3"/>
  <c r="AK49" i="3" s="1"/>
  <c r="T53" i="3"/>
  <c r="AK53" i="3" s="1"/>
  <c r="AQ53" i="3" s="1"/>
  <c r="BM71" i="3" s="1"/>
  <c r="BO71" i="3" s="1"/>
  <c r="BR71" i="3" s="1"/>
  <c r="T54" i="3"/>
  <c r="AK54" i="3" s="1"/>
  <c r="T4" i="3"/>
  <c r="AK4" i="3" s="1"/>
  <c r="AQ41" i="3" l="1"/>
  <c r="BM59" i="3" s="1"/>
  <c r="BO59" i="3" s="1"/>
  <c r="BR59" i="3" s="1"/>
  <c r="AQ21" i="3"/>
  <c r="BM39" i="3" s="1"/>
  <c r="BO39" i="3" s="1"/>
  <c r="BR39" i="3" s="1"/>
  <c r="T10" i="3"/>
  <c r="AK10" i="3" s="1"/>
  <c r="AQ10" i="3" s="1"/>
  <c r="BM28" i="3" s="1"/>
  <c r="BO28" i="3" s="1"/>
  <c r="BR28" i="3" s="1"/>
  <c r="U42" i="3"/>
  <c r="AL42" i="3" s="1"/>
  <c r="AQ42" i="3" s="1"/>
  <c r="BM60" i="3" s="1"/>
  <c r="BO60" i="3" s="1"/>
  <c r="BR60" i="3" s="1"/>
  <c r="V34" i="3"/>
  <c r="AM34" i="3" s="1"/>
  <c r="V26" i="3"/>
  <c r="AM26" i="3" s="1"/>
  <c r="W18" i="3"/>
  <c r="X50" i="3"/>
  <c r="X14" i="3"/>
  <c r="S14" i="3"/>
  <c r="AQ49" i="3"/>
  <c r="BM67" i="3" s="1"/>
  <c r="BO67" i="3" s="1"/>
  <c r="BR67" i="3" s="1"/>
  <c r="AQ37" i="3"/>
  <c r="BM55" i="3" s="1"/>
  <c r="BO55" i="3" s="1"/>
  <c r="BR55" i="3" s="1"/>
  <c r="AQ29" i="3"/>
  <c r="BM47" i="3" s="1"/>
  <c r="BO47" i="3" s="1"/>
  <c r="BR47" i="3" s="1"/>
  <c r="T18" i="3"/>
  <c r="AK18" i="3" s="1"/>
  <c r="AQ9" i="3"/>
  <c r="BM27" i="3" s="1"/>
  <c r="BO27" i="3" s="1"/>
  <c r="BR27" i="3" s="1"/>
  <c r="U50" i="3"/>
  <c r="AL50" i="3" s="1"/>
  <c r="U10" i="3"/>
  <c r="AL10" i="3" s="1"/>
  <c r="V42" i="3"/>
  <c r="AM42" i="3" s="1"/>
  <c r="W34" i="3"/>
  <c r="W26" i="3"/>
  <c r="X26" i="3"/>
  <c r="S38" i="3"/>
  <c r="AQ26" i="3"/>
  <c r="BM44" i="3" s="1"/>
  <c r="BO44" i="3" s="1"/>
  <c r="BR44" i="3" s="1"/>
  <c r="AQ4" i="3"/>
  <c r="BM22" i="3" s="1"/>
  <c r="BO22" i="3" s="1"/>
  <c r="BR22" i="3" s="1"/>
  <c r="T38" i="3"/>
  <c r="AK38" i="3" s="1"/>
  <c r="AQ33" i="3"/>
  <c r="BM51" i="3" s="1"/>
  <c r="BO51" i="3" s="1"/>
  <c r="BR51" i="3" s="1"/>
  <c r="AQ25" i="3"/>
  <c r="BM43" i="3" s="1"/>
  <c r="BO43" i="3" s="1"/>
  <c r="BR43" i="3" s="1"/>
  <c r="U54" i="3"/>
  <c r="AL54" i="3" s="1"/>
  <c r="U46" i="3"/>
  <c r="AL46" i="3" s="1"/>
  <c r="U38" i="3"/>
  <c r="AL38" i="3" s="1"/>
  <c r="U30" i="3"/>
  <c r="AL30" i="3" s="1"/>
  <c r="V54" i="3"/>
  <c r="AM54" i="3" s="1"/>
  <c r="AQ54" i="3" s="1"/>
  <c r="BM72" i="3" s="1"/>
  <c r="BO72" i="3" s="1"/>
  <c r="BR72" i="3" s="1"/>
  <c r="V46" i="3"/>
  <c r="AM46" i="3" s="1"/>
  <c r="AQ46" i="3" s="1"/>
  <c r="BM64" i="3" s="1"/>
  <c r="BO64" i="3" s="1"/>
  <c r="BR64" i="3" s="1"/>
  <c r="V38" i="3"/>
  <c r="AM38" i="3" s="1"/>
  <c r="V30" i="3"/>
  <c r="AM30" i="3" s="1"/>
  <c r="W54" i="3"/>
  <c r="W46" i="3"/>
  <c r="W38" i="3"/>
  <c r="X54" i="3"/>
  <c r="X22" i="3"/>
  <c r="X10" i="3"/>
  <c r="AQ34" i="3"/>
  <c r="BM52" i="3" s="1"/>
  <c r="BO52" i="3" s="1"/>
  <c r="BR52" i="3" s="1"/>
  <c r="AQ18" i="3"/>
  <c r="BM36" i="3" s="1"/>
  <c r="BO36" i="3" s="1"/>
  <c r="BR36" i="3" s="1"/>
  <c r="T50" i="3"/>
  <c r="AK50" i="3" s="1"/>
  <c r="T42" i="3"/>
  <c r="AK42" i="3" s="1"/>
  <c r="T30" i="3"/>
  <c r="AK30" i="3" s="1"/>
  <c r="T22" i="3"/>
  <c r="AK22" i="3" s="1"/>
  <c r="T14" i="3"/>
  <c r="AK14" i="3" s="1"/>
  <c r="T6" i="3"/>
  <c r="AK6" i="3" s="1"/>
  <c r="U22" i="3"/>
  <c r="AL22" i="3" s="1"/>
  <c r="U14" i="3"/>
  <c r="AL14" i="3" s="1"/>
  <c r="U6" i="3"/>
  <c r="AL6" i="3" s="1"/>
  <c r="V22" i="3"/>
  <c r="AM22" i="3" s="1"/>
  <c r="V14" i="3"/>
  <c r="AM14" i="3" s="1"/>
  <c r="V6" i="3"/>
  <c r="AM6" i="3" s="1"/>
  <c r="W30" i="3"/>
  <c r="W22" i="3"/>
  <c r="X30" i="3"/>
  <c r="X21" i="3"/>
  <c r="Z21" i="3" s="1"/>
  <c r="X13" i="3"/>
  <c r="Z13" i="3" s="1"/>
  <c r="X5" i="3"/>
  <c r="Z5" i="3" s="1"/>
  <c r="U8" i="3"/>
  <c r="AL8" i="3" s="1"/>
  <c r="X20" i="3"/>
  <c r="S8" i="3"/>
  <c r="Z34" i="3"/>
  <c r="Z26" i="3"/>
  <c r="W44" i="3"/>
  <c r="W12" i="3"/>
  <c r="Z38" i="3"/>
  <c r="W16" i="3"/>
  <c r="X48" i="3"/>
  <c r="U40" i="3"/>
  <c r="AL40" i="3" s="1"/>
  <c r="S40" i="3"/>
  <c r="Z18" i="3"/>
  <c r="Z45" i="3"/>
  <c r="T24" i="3"/>
  <c r="AK24" i="3" s="1"/>
  <c r="AQ24" i="3" s="1"/>
  <c r="BM42" i="3" s="1"/>
  <c r="BO42" i="3" s="1"/>
  <c r="BR42" i="3" s="1"/>
  <c r="T8" i="3"/>
  <c r="AK8" i="3" s="1"/>
  <c r="AQ8" i="3" s="1"/>
  <c r="BM26" i="3" s="1"/>
  <c r="BO26" i="3" s="1"/>
  <c r="BR26" i="3" s="1"/>
  <c r="U44" i="3"/>
  <c r="AL44" i="3" s="1"/>
  <c r="U28" i="3"/>
  <c r="AL28" i="3" s="1"/>
  <c r="U12" i="3"/>
  <c r="AL12" i="3" s="1"/>
  <c r="V16" i="3"/>
  <c r="AM16" i="3" s="1"/>
  <c r="X40" i="3"/>
  <c r="X8" i="3"/>
  <c r="S44" i="3"/>
  <c r="Z33" i="3"/>
  <c r="Z17" i="3"/>
  <c r="S12" i="3"/>
  <c r="S55" i="3"/>
  <c r="X55" i="3"/>
  <c r="W55" i="3"/>
  <c r="V55" i="3"/>
  <c r="AM55" i="3" s="1"/>
  <c r="U55" i="3"/>
  <c r="AL55" i="3" s="1"/>
  <c r="AQ55" i="3" s="1"/>
  <c r="BM73" i="3" s="1"/>
  <c r="BO73" i="3" s="1"/>
  <c r="BR73" i="3" s="1"/>
  <c r="S47" i="3"/>
  <c r="X47" i="3"/>
  <c r="W47" i="3"/>
  <c r="V47" i="3"/>
  <c r="AM47" i="3" s="1"/>
  <c r="U47" i="3"/>
  <c r="AL47" i="3" s="1"/>
  <c r="AQ47" i="3" s="1"/>
  <c r="BM65" i="3" s="1"/>
  <c r="BO65" i="3" s="1"/>
  <c r="BR65" i="3" s="1"/>
  <c r="S39" i="3"/>
  <c r="X39" i="3"/>
  <c r="W39" i="3"/>
  <c r="V39" i="3"/>
  <c r="AM39" i="3" s="1"/>
  <c r="U39" i="3"/>
  <c r="AL39" i="3" s="1"/>
  <c r="AQ39" i="3" s="1"/>
  <c r="BM57" i="3" s="1"/>
  <c r="BO57" i="3" s="1"/>
  <c r="BR57" i="3" s="1"/>
  <c r="S31" i="3"/>
  <c r="X31" i="3"/>
  <c r="W31" i="3"/>
  <c r="V31" i="3"/>
  <c r="AM31" i="3" s="1"/>
  <c r="U31" i="3"/>
  <c r="AL31" i="3" s="1"/>
  <c r="T31" i="3"/>
  <c r="AK31" i="3" s="1"/>
  <c r="S23" i="3"/>
  <c r="X23" i="3"/>
  <c r="W23" i="3"/>
  <c r="V23" i="3"/>
  <c r="AM23" i="3" s="1"/>
  <c r="U23" i="3"/>
  <c r="AL23" i="3" s="1"/>
  <c r="T23" i="3"/>
  <c r="AK23" i="3" s="1"/>
  <c r="AQ23" i="3" s="1"/>
  <c r="BM41" i="3" s="1"/>
  <c r="BO41" i="3" s="1"/>
  <c r="BR41" i="3" s="1"/>
  <c r="S15" i="3"/>
  <c r="X15" i="3"/>
  <c r="W15" i="3"/>
  <c r="V15" i="3"/>
  <c r="AM15" i="3" s="1"/>
  <c r="U15" i="3"/>
  <c r="AL15" i="3" s="1"/>
  <c r="T15" i="3"/>
  <c r="AK15" i="3" s="1"/>
  <c r="S11" i="3"/>
  <c r="X11" i="3"/>
  <c r="W11" i="3"/>
  <c r="V11" i="3"/>
  <c r="AM11" i="3" s="1"/>
  <c r="U11" i="3"/>
  <c r="AL11" i="3" s="1"/>
  <c r="T11" i="3"/>
  <c r="AK11" i="3" s="1"/>
  <c r="AQ11" i="3" s="1"/>
  <c r="BM29" i="3" s="1"/>
  <c r="BO29" i="3" s="1"/>
  <c r="BR29" i="3" s="1"/>
  <c r="T28" i="3"/>
  <c r="AK28" i="3" s="1"/>
  <c r="T12" i="3"/>
  <c r="AK12" i="3" s="1"/>
  <c r="AQ12" i="3" s="1"/>
  <c r="BM30" i="3" s="1"/>
  <c r="BO30" i="3" s="1"/>
  <c r="BR30" i="3" s="1"/>
  <c r="U48" i="3"/>
  <c r="AL48" i="3" s="1"/>
  <c r="U32" i="3"/>
  <c r="AL32" i="3" s="1"/>
  <c r="U16" i="3"/>
  <c r="AL16" i="3" s="1"/>
  <c r="V52" i="3"/>
  <c r="AM52" i="3" s="1"/>
  <c r="V36" i="3"/>
  <c r="AM36" i="3" s="1"/>
  <c r="V20" i="3"/>
  <c r="AM20" i="3" s="1"/>
  <c r="W40" i="3"/>
  <c r="W24" i="3"/>
  <c r="W8" i="3"/>
  <c r="X44" i="3"/>
  <c r="X28" i="3"/>
  <c r="X12" i="3"/>
  <c r="Z53" i="3"/>
  <c r="S48" i="3"/>
  <c r="Z37" i="3"/>
  <c r="S32" i="3"/>
  <c r="S16" i="3"/>
  <c r="Z29" i="3"/>
  <c r="V48" i="3"/>
  <c r="AM48" i="3" s="1"/>
  <c r="V32" i="3"/>
  <c r="AM32" i="3" s="1"/>
  <c r="W52" i="3"/>
  <c r="W36" i="3"/>
  <c r="W20" i="3"/>
  <c r="X24" i="3"/>
  <c r="Z49" i="3"/>
  <c r="S28" i="3"/>
  <c r="S51" i="3"/>
  <c r="X51" i="3"/>
  <c r="W51" i="3"/>
  <c r="V51" i="3"/>
  <c r="AM51" i="3" s="1"/>
  <c r="U51" i="3"/>
  <c r="AL51" i="3" s="1"/>
  <c r="AQ51" i="3" s="1"/>
  <c r="BM69" i="3" s="1"/>
  <c r="BO69" i="3" s="1"/>
  <c r="BR69" i="3" s="1"/>
  <c r="S43" i="3"/>
  <c r="X43" i="3"/>
  <c r="W43" i="3"/>
  <c r="V43" i="3"/>
  <c r="AM43" i="3" s="1"/>
  <c r="U43" i="3"/>
  <c r="AL43" i="3" s="1"/>
  <c r="S35" i="3"/>
  <c r="X35" i="3"/>
  <c r="W35" i="3"/>
  <c r="V35" i="3"/>
  <c r="AM35" i="3" s="1"/>
  <c r="U35" i="3"/>
  <c r="AL35" i="3" s="1"/>
  <c r="AQ35" i="3" s="1"/>
  <c r="BM53" i="3" s="1"/>
  <c r="BO53" i="3" s="1"/>
  <c r="BR53" i="3" s="1"/>
  <c r="S27" i="3"/>
  <c r="X27" i="3"/>
  <c r="W27" i="3"/>
  <c r="V27" i="3"/>
  <c r="AM27" i="3" s="1"/>
  <c r="U27" i="3"/>
  <c r="AL27" i="3" s="1"/>
  <c r="T27" i="3"/>
  <c r="AK27" i="3" s="1"/>
  <c r="S19" i="3"/>
  <c r="X19" i="3"/>
  <c r="W19" i="3"/>
  <c r="V19" i="3"/>
  <c r="AM19" i="3" s="1"/>
  <c r="U19" i="3"/>
  <c r="AL19" i="3" s="1"/>
  <c r="T19" i="3"/>
  <c r="AK19" i="3" s="1"/>
  <c r="S7" i="3"/>
  <c r="X7" i="3"/>
  <c r="W7" i="3"/>
  <c r="V7" i="3"/>
  <c r="AM7" i="3" s="1"/>
  <c r="U7" i="3"/>
  <c r="AL7" i="3" s="1"/>
  <c r="T7" i="3"/>
  <c r="AK7" i="3" s="1"/>
  <c r="T52" i="3"/>
  <c r="AK52" i="3" s="1"/>
  <c r="T48" i="3"/>
  <c r="AK48" i="3" s="1"/>
  <c r="T44" i="3"/>
  <c r="AK44" i="3" s="1"/>
  <c r="T40" i="3"/>
  <c r="AK40" i="3" s="1"/>
  <c r="AQ40" i="3" s="1"/>
  <c r="BM58" i="3" s="1"/>
  <c r="BO58" i="3" s="1"/>
  <c r="BR58" i="3" s="1"/>
  <c r="T36" i="3"/>
  <c r="AK36" i="3" s="1"/>
  <c r="T32" i="3"/>
  <c r="AK32" i="3" s="1"/>
  <c r="T16" i="3"/>
  <c r="AK16" i="3" s="1"/>
  <c r="U52" i="3"/>
  <c r="AL52" i="3" s="1"/>
  <c r="U36" i="3"/>
  <c r="AL36" i="3" s="1"/>
  <c r="U20" i="3"/>
  <c r="Z41" i="3"/>
  <c r="Z25" i="3"/>
  <c r="Z9" i="3"/>
  <c r="Z4" i="3"/>
  <c r="H56" i="2"/>
  <c r="O56" i="2"/>
  <c r="X56" i="2"/>
  <c r="X43" i="2"/>
  <c r="X42" i="2"/>
  <c r="X41" i="2"/>
  <c r="X40" i="2"/>
  <c r="AC40" i="2" s="1"/>
  <c r="X39" i="2"/>
  <c r="X38" i="2"/>
  <c r="X37" i="2"/>
  <c r="X36" i="2"/>
  <c r="X35" i="2"/>
  <c r="AC35" i="2" s="1"/>
  <c r="X34" i="2"/>
  <c r="X33" i="2"/>
  <c r="X32" i="2"/>
  <c r="X31" i="2"/>
  <c r="X30" i="2"/>
  <c r="AC30" i="2" s="1"/>
  <c r="X29" i="2"/>
  <c r="X28" i="2"/>
  <c r="AC28" i="2" s="1"/>
  <c r="X27" i="2"/>
  <c r="X26" i="2"/>
  <c r="X25" i="2"/>
  <c r="X24" i="2"/>
  <c r="X23" i="2"/>
  <c r="X22" i="2"/>
  <c r="X21" i="2"/>
  <c r="X44" i="2"/>
  <c r="X45" i="2"/>
  <c r="X46" i="2"/>
  <c r="AC46" i="2" s="1"/>
  <c r="X49" i="2"/>
  <c r="X47" i="2"/>
  <c r="AC47" i="2" s="1"/>
  <c r="X48" i="2"/>
  <c r="AC49" i="2"/>
  <c r="X50" i="2"/>
  <c r="X51" i="2"/>
  <c r="X52" i="2"/>
  <c r="X53" i="2"/>
  <c r="AC53" i="2" s="1"/>
  <c r="X54" i="2"/>
  <c r="X20" i="2"/>
  <c r="AC20" i="2" s="1"/>
  <c r="X19" i="2"/>
  <c r="X18" i="2"/>
  <c r="X17" i="2"/>
  <c r="X16" i="2"/>
  <c r="AC22" i="2"/>
  <c r="AC23" i="2"/>
  <c r="AC31" i="2"/>
  <c r="AC38" i="2"/>
  <c r="AC39" i="2"/>
  <c r="AC54" i="2"/>
  <c r="AC55" i="2"/>
  <c r="X15" i="2"/>
  <c r="X14" i="2"/>
  <c r="X13" i="2"/>
  <c r="X12" i="2"/>
  <c r="AC14" i="2"/>
  <c r="AC15" i="2"/>
  <c r="AC18" i="2"/>
  <c r="AC19" i="2"/>
  <c r="AC26" i="2"/>
  <c r="AC27" i="2"/>
  <c r="AC34" i="2"/>
  <c r="AC42" i="2"/>
  <c r="AC43" i="2"/>
  <c r="AC50" i="2"/>
  <c r="AC51" i="2"/>
  <c r="Y4" i="2"/>
  <c r="AC12" i="2"/>
  <c r="AC13" i="2"/>
  <c r="AC16" i="2"/>
  <c r="AC17" i="2"/>
  <c r="AC21" i="2"/>
  <c r="AC24" i="2"/>
  <c r="AC25" i="2"/>
  <c r="AC29" i="2"/>
  <c r="AC32" i="2"/>
  <c r="AC33" i="2"/>
  <c r="AC36" i="2"/>
  <c r="AC37" i="2"/>
  <c r="AC41" i="2"/>
  <c r="AC44" i="2"/>
  <c r="AC45" i="2"/>
  <c r="AC48" i="2"/>
  <c r="AC52" i="2"/>
  <c r="AC56" i="2"/>
  <c r="AC5" i="2"/>
  <c r="AC6" i="2"/>
  <c r="AC7" i="2"/>
  <c r="AC8" i="2"/>
  <c r="AC9" i="2"/>
  <c r="AC10" i="2"/>
  <c r="AC11" i="2"/>
  <c r="Y11" i="2"/>
  <c r="Y10" i="2"/>
  <c r="Y9" i="2"/>
  <c r="Y8" i="2"/>
  <c r="Y7" i="2"/>
  <c r="Y6" i="2"/>
  <c r="Y5" i="2"/>
  <c r="AC4" i="2"/>
  <c r="X11" i="2"/>
  <c r="X10" i="2"/>
  <c r="X7" i="2"/>
  <c r="X9" i="2"/>
  <c r="X8" i="2"/>
  <c r="X6" i="2"/>
  <c r="X5" i="2"/>
  <c r="X4" i="2"/>
  <c r="T56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R50" i="2" s="1"/>
  <c r="T51" i="2"/>
  <c r="Q51" i="2" s="1"/>
  <c r="T52" i="2"/>
  <c r="T53" i="2"/>
  <c r="T54" i="2"/>
  <c r="R49" i="2"/>
  <c r="O4" i="2"/>
  <c r="Q5" i="2"/>
  <c r="P6" i="2"/>
  <c r="O7" i="2"/>
  <c r="Q8" i="2"/>
  <c r="R9" i="2"/>
  <c r="Q10" i="2"/>
  <c r="P11" i="2"/>
  <c r="O12" i="2"/>
  <c r="R13" i="2"/>
  <c r="Q14" i="2"/>
  <c r="P15" i="2"/>
  <c r="O16" i="2"/>
  <c r="R17" i="2"/>
  <c r="Q18" i="2"/>
  <c r="P19" i="2"/>
  <c r="O20" i="2"/>
  <c r="R21" i="2"/>
  <c r="Q22" i="2"/>
  <c r="Q23" i="2"/>
  <c r="O24" i="2"/>
  <c r="R25" i="2"/>
  <c r="Q26" i="2"/>
  <c r="P27" i="2"/>
  <c r="O28" i="2"/>
  <c r="R29" i="2"/>
  <c r="Q30" i="2"/>
  <c r="P31" i="2"/>
  <c r="O32" i="2"/>
  <c r="R33" i="2"/>
  <c r="Q34" i="2"/>
  <c r="P35" i="2"/>
  <c r="O36" i="2"/>
  <c r="R37" i="2"/>
  <c r="Q38" i="2"/>
  <c r="P39" i="2"/>
  <c r="O40" i="2"/>
  <c r="R41" i="2"/>
  <c r="Q42" i="2"/>
  <c r="P43" i="2"/>
  <c r="O44" i="2"/>
  <c r="R45" i="2"/>
  <c r="Q46" i="2"/>
  <c r="P47" i="2"/>
  <c r="O48" i="2"/>
  <c r="P52" i="2"/>
  <c r="O53" i="2"/>
  <c r="R54" i="2"/>
  <c r="Q56" i="2"/>
  <c r="AQ27" i="3" l="1"/>
  <c r="BM45" i="3" s="1"/>
  <c r="BO45" i="3" s="1"/>
  <c r="BR45" i="3" s="1"/>
  <c r="AQ43" i="3"/>
  <c r="BM61" i="3" s="1"/>
  <c r="BO61" i="3" s="1"/>
  <c r="BR61" i="3" s="1"/>
  <c r="Z24" i="3"/>
  <c r="AQ6" i="3"/>
  <c r="BM24" i="3" s="1"/>
  <c r="BO24" i="3" s="1"/>
  <c r="BR24" i="3" s="1"/>
  <c r="Z10" i="3"/>
  <c r="AQ14" i="3"/>
  <c r="BM32" i="3" s="1"/>
  <c r="BO32" i="3" s="1"/>
  <c r="BR32" i="3" s="1"/>
  <c r="AQ16" i="3"/>
  <c r="BM34" i="3" s="1"/>
  <c r="BO34" i="3" s="1"/>
  <c r="BR34" i="3" s="1"/>
  <c r="AQ44" i="3"/>
  <c r="BM62" i="3" s="1"/>
  <c r="BO62" i="3" s="1"/>
  <c r="BR62" i="3" s="1"/>
  <c r="Z50" i="3"/>
  <c r="AQ50" i="3"/>
  <c r="BM68" i="3" s="1"/>
  <c r="BO68" i="3" s="1"/>
  <c r="BR68" i="3" s="1"/>
  <c r="AQ32" i="3"/>
  <c r="BM50" i="3" s="1"/>
  <c r="BO50" i="3" s="1"/>
  <c r="BR50" i="3" s="1"/>
  <c r="AQ48" i="3"/>
  <c r="BM66" i="3" s="1"/>
  <c r="BO66" i="3" s="1"/>
  <c r="BR66" i="3" s="1"/>
  <c r="AQ7" i="3"/>
  <c r="BM25" i="3" s="1"/>
  <c r="BO25" i="3" s="1"/>
  <c r="BR25" i="3" s="1"/>
  <c r="AQ19" i="3"/>
  <c r="BM37" i="3" s="1"/>
  <c r="BO37" i="3" s="1"/>
  <c r="BR37" i="3" s="1"/>
  <c r="AQ15" i="3"/>
  <c r="BM33" i="3" s="1"/>
  <c r="BO33" i="3" s="1"/>
  <c r="BR33" i="3" s="1"/>
  <c r="AQ31" i="3"/>
  <c r="BM49" i="3" s="1"/>
  <c r="BO49" i="3" s="1"/>
  <c r="BR49" i="3" s="1"/>
  <c r="Z14" i="3"/>
  <c r="AQ30" i="3"/>
  <c r="BM48" i="3" s="1"/>
  <c r="BO48" i="3" s="1"/>
  <c r="BR48" i="3" s="1"/>
  <c r="Z46" i="3"/>
  <c r="AQ22" i="3"/>
  <c r="BM40" i="3" s="1"/>
  <c r="BO40" i="3" s="1"/>
  <c r="BR40" i="3" s="1"/>
  <c r="AQ36" i="3"/>
  <c r="BM54" i="3" s="1"/>
  <c r="BO54" i="3" s="1"/>
  <c r="BR54" i="3" s="1"/>
  <c r="AQ52" i="3"/>
  <c r="BM70" i="3" s="1"/>
  <c r="BO70" i="3" s="1"/>
  <c r="BR70" i="3" s="1"/>
  <c r="Z42" i="3"/>
  <c r="AQ28" i="3"/>
  <c r="BM46" i="3" s="1"/>
  <c r="BO46" i="3" s="1"/>
  <c r="BR46" i="3" s="1"/>
  <c r="Z54" i="3"/>
  <c r="Z6" i="3"/>
  <c r="Z22" i="3"/>
  <c r="Z30" i="3"/>
  <c r="AQ38" i="3"/>
  <c r="BM56" i="3" s="1"/>
  <c r="BO56" i="3" s="1"/>
  <c r="BR56" i="3" s="1"/>
  <c r="Z20" i="3"/>
  <c r="AL20" i="3"/>
  <c r="AQ20" i="3" s="1"/>
  <c r="BM38" i="3" s="1"/>
  <c r="BO38" i="3" s="1"/>
  <c r="BR38" i="3" s="1"/>
  <c r="Z36" i="3"/>
  <c r="Z40" i="3"/>
  <c r="Z51" i="3"/>
  <c r="Z39" i="3"/>
  <c r="Z52" i="3"/>
  <c r="Z8" i="3"/>
  <c r="Z27" i="3"/>
  <c r="Z32" i="3"/>
  <c r="Z35" i="3"/>
  <c r="Z55" i="3"/>
  <c r="Z44" i="3"/>
  <c r="Z48" i="3"/>
  <c r="Z7" i="3"/>
  <c r="Z28" i="3"/>
  <c r="Z11" i="3"/>
  <c r="Z23" i="3"/>
  <c r="Z47" i="3"/>
  <c r="Z19" i="3"/>
  <c r="Z43" i="3"/>
  <c r="Z16" i="3"/>
  <c r="Z15" i="3"/>
  <c r="Z31" i="3"/>
  <c r="Z12" i="3"/>
  <c r="P4" i="2"/>
  <c r="P56" i="2"/>
  <c r="Q54" i="2"/>
  <c r="R53" i="2"/>
  <c r="S52" i="2"/>
  <c r="O52" i="2"/>
  <c r="P51" i="2"/>
  <c r="Q50" i="2"/>
  <c r="R48" i="2"/>
  <c r="S47" i="2"/>
  <c r="O47" i="2"/>
  <c r="P46" i="2"/>
  <c r="Q45" i="2"/>
  <c r="R44" i="2"/>
  <c r="S43" i="2"/>
  <c r="O43" i="2"/>
  <c r="P42" i="2"/>
  <c r="Q41" i="2"/>
  <c r="R40" i="2"/>
  <c r="S39" i="2"/>
  <c r="O39" i="2"/>
  <c r="P38" i="2"/>
  <c r="Q37" i="2"/>
  <c r="R36" i="2"/>
  <c r="S35" i="2"/>
  <c r="O35" i="2"/>
  <c r="P34" i="2"/>
  <c r="Q33" i="2"/>
  <c r="R32" i="2"/>
  <c r="S31" i="2"/>
  <c r="O31" i="2"/>
  <c r="P30" i="2"/>
  <c r="Q29" i="2"/>
  <c r="R28" i="2"/>
  <c r="S27" i="2"/>
  <c r="O27" i="2"/>
  <c r="P26" i="2"/>
  <c r="Q25" i="2"/>
  <c r="R24" i="2"/>
  <c r="P23" i="2"/>
  <c r="P22" i="2"/>
  <c r="Q21" i="2"/>
  <c r="R20" i="2"/>
  <c r="S19" i="2"/>
  <c r="O19" i="2"/>
  <c r="P18" i="2"/>
  <c r="Q17" i="2"/>
  <c r="R16" i="2"/>
  <c r="S15" i="2"/>
  <c r="O15" i="2"/>
  <c r="P14" i="2"/>
  <c r="Q13" i="2"/>
  <c r="R12" i="2"/>
  <c r="S11" i="2"/>
  <c r="O11" i="2"/>
  <c r="P10" i="2"/>
  <c r="Q9" i="2"/>
  <c r="R7" i="2"/>
  <c r="S6" i="2"/>
  <c r="O6" i="2"/>
  <c r="P5" i="2"/>
  <c r="S56" i="2"/>
  <c r="P54" i="2"/>
  <c r="Q53" i="2"/>
  <c r="R52" i="2"/>
  <c r="S51" i="2"/>
  <c r="O51" i="2"/>
  <c r="P50" i="2"/>
  <c r="Q48" i="2"/>
  <c r="R47" i="2"/>
  <c r="S46" i="2"/>
  <c r="O46" i="2"/>
  <c r="P45" i="2"/>
  <c r="Q44" i="2"/>
  <c r="R43" i="2"/>
  <c r="S42" i="2"/>
  <c r="O42" i="2"/>
  <c r="P41" i="2"/>
  <c r="Q40" i="2"/>
  <c r="R39" i="2"/>
  <c r="S38" i="2"/>
  <c r="O38" i="2"/>
  <c r="P37" i="2"/>
  <c r="Q36" i="2"/>
  <c r="R35" i="2"/>
  <c r="S34" i="2"/>
  <c r="O34" i="2"/>
  <c r="P33" i="2"/>
  <c r="Q32" i="2"/>
  <c r="R31" i="2"/>
  <c r="S30" i="2"/>
  <c r="O30" i="2"/>
  <c r="P29" i="2"/>
  <c r="Q28" i="2"/>
  <c r="R27" i="2"/>
  <c r="S26" i="2"/>
  <c r="O26" i="2"/>
  <c r="P25" i="2"/>
  <c r="Q24" i="2"/>
  <c r="S22" i="2"/>
  <c r="O22" i="2"/>
  <c r="P21" i="2"/>
  <c r="Q20" i="2"/>
  <c r="R19" i="2"/>
  <c r="S18" i="2"/>
  <c r="O18" i="2"/>
  <c r="P17" i="2"/>
  <c r="Q16" i="2"/>
  <c r="R15" i="2"/>
  <c r="S14" i="2"/>
  <c r="O14" i="2"/>
  <c r="P13" i="2"/>
  <c r="Q12" i="2"/>
  <c r="R11" i="2"/>
  <c r="S10" i="2"/>
  <c r="O10" i="2"/>
  <c r="P9" i="2"/>
  <c r="Q7" i="2"/>
  <c r="R6" i="2"/>
  <c r="S5" i="2"/>
  <c r="O5" i="2"/>
  <c r="R56" i="2"/>
  <c r="S54" i="2"/>
  <c r="O54" i="2"/>
  <c r="P53" i="2"/>
  <c r="Q52" i="2"/>
  <c r="R51" i="2"/>
  <c r="S50" i="2"/>
  <c r="O50" i="2"/>
  <c r="P48" i="2"/>
  <c r="Q47" i="2"/>
  <c r="R46" i="2"/>
  <c r="S45" i="2"/>
  <c r="O45" i="2"/>
  <c r="U45" i="2" s="1"/>
  <c r="P44" i="2"/>
  <c r="Q43" i="2"/>
  <c r="R42" i="2"/>
  <c r="S41" i="2"/>
  <c r="O41" i="2"/>
  <c r="P40" i="2"/>
  <c r="Q39" i="2"/>
  <c r="R38" i="2"/>
  <c r="S37" i="2"/>
  <c r="O37" i="2"/>
  <c r="P36" i="2"/>
  <c r="Q35" i="2"/>
  <c r="R34" i="2"/>
  <c r="S33" i="2"/>
  <c r="O33" i="2"/>
  <c r="P32" i="2"/>
  <c r="Q31" i="2"/>
  <c r="R30" i="2"/>
  <c r="S29" i="2"/>
  <c r="O29" i="2"/>
  <c r="U29" i="2" s="1"/>
  <c r="P28" i="2"/>
  <c r="Q27" i="2"/>
  <c r="R26" i="2"/>
  <c r="S25" i="2"/>
  <c r="O25" i="2"/>
  <c r="P24" i="2"/>
  <c r="R22" i="2"/>
  <c r="S21" i="2"/>
  <c r="O21" i="2"/>
  <c r="P20" i="2"/>
  <c r="Q19" i="2"/>
  <c r="R18" i="2"/>
  <c r="S17" i="2"/>
  <c r="O17" i="2"/>
  <c r="P16" i="2"/>
  <c r="Q15" i="2"/>
  <c r="R14" i="2"/>
  <c r="S13" i="2"/>
  <c r="O13" i="2"/>
  <c r="P12" i="2"/>
  <c r="U12" i="2" s="1"/>
  <c r="Q11" i="2"/>
  <c r="R10" i="2"/>
  <c r="S9" i="2"/>
  <c r="O9" i="2"/>
  <c r="U9" i="2" s="1"/>
  <c r="P7" i="2"/>
  <c r="Q6" i="2"/>
  <c r="R5" i="2"/>
  <c r="S53" i="2"/>
  <c r="S48" i="2"/>
  <c r="S44" i="2"/>
  <c r="S40" i="2"/>
  <c r="S36" i="2"/>
  <c r="S32" i="2"/>
  <c r="S28" i="2"/>
  <c r="S24" i="2"/>
  <c r="S20" i="2"/>
  <c r="S16" i="2"/>
  <c r="S12" i="2"/>
  <c r="S7" i="2"/>
  <c r="Q49" i="2"/>
  <c r="P49" i="2"/>
  <c r="S49" i="2"/>
  <c r="O49" i="2"/>
  <c r="S23" i="2"/>
  <c r="R23" i="2"/>
  <c r="O23" i="2"/>
  <c r="P8" i="2"/>
  <c r="O8" i="2"/>
  <c r="S8" i="2"/>
  <c r="R8" i="2"/>
  <c r="R4" i="2"/>
  <c r="S4" i="2"/>
  <c r="Q4" i="2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Q3" i="1"/>
  <c r="P3" i="1"/>
  <c r="O3" i="1"/>
  <c r="N3" i="1"/>
  <c r="M3" i="1"/>
  <c r="R3" i="1"/>
  <c r="R2" i="1"/>
  <c r="Q2" i="1"/>
  <c r="P2" i="1"/>
  <c r="O2" i="1"/>
  <c r="N2" i="1"/>
  <c r="M2" i="1"/>
  <c r="U32" i="2" l="1"/>
  <c r="U48" i="2"/>
  <c r="U13" i="2"/>
  <c r="U16" i="2"/>
  <c r="U33" i="2"/>
  <c r="U50" i="2"/>
  <c r="U53" i="2"/>
  <c r="U8" i="2"/>
  <c r="U38" i="2"/>
  <c r="U56" i="2"/>
  <c r="U31" i="2"/>
  <c r="U47" i="2"/>
  <c r="U22" i="2"/>
  <c r="U15" i="2"/>
  <c r="U35" i="2"/>
  <c r="U52" i="2"/>
  <c r="U23" i="2"/>
  <c r="U17" i="2"/>
  <c r="U20" i="2"/>
  <c r="U24" i="2"/>
  <c r="U37" i="2"/>
  <c r="U40" i="2"/>
  <c r="U54" i="2"/>
  <c r="U10" i="2"/>
  <c r="U30" i="2"/>
  <c r="U46" i="2"/>
  <c r="U19" i="2"/>
  <c r="U39" i="2"/>
  <c r="U4" i="2"/>
  <c r="U18" i="2"/>
  <c r="U11" i="2"/>
  <c r="U49" i="2"/>
  <c r="U36" i="2"/>
  <c r="U5" i="2"/>
  <c r="U26" i="2"/>
  <c r="U42" i="2"/>
  <c r="U7" i="2"/>
  <c r="U21" i="2"/>
  <c r="U25" i="2"/>
  <c r="U28" i="2"/>
  <c r="U41" i="2"/>
  <c r="U44" i="2"/>
  <c r="U14" i="2"/>
  <c r="U34" i="2"/>
  <c r="U51" i="2"/>
  <c r="U6" i="2"/>
  <c r="U27" i="2"/>
  <c r="U43" i="2"/>
</calcChain>
</file>

<file path=xl/connections.xml><?xml version="1.0" encoding="utf-8"?>
<connections xmlns="http://schemas.openxmlformats.org/spreadsheetml/2006/main">
  <connection id="1" name="HEy" type="6" refreshedVersion="4" background="1" saveData="1">
    <textPr codePage="437" sourceFile="C:\Users\stormlab\Desktop\z LUKE\INSPIRE\HEy.txt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ew Text Document" type="6" refreshedVersion="4" background="1" saveData="1">
    <textPr codePage="437" sourceFile="C:\Users\stormlab\Desktop\z LUKE\New Text Document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New Text Document1" type="6" refreshedVersion="4" background="1" saveData="1">
    <textPr codePage="437" sourceFile="C:\Users\stormlab\Desktop\z LUKE\INSPIRE\New Text Documen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New Text Document2" type="6" refreshedVersion="4" background="1" saveData="1">
    <textPr codePage="437" sourceFile="C:\Users\stormlab\Desktop\z LUKE\INSPIRE\New Text Document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<sst xmlns="http://schemas.openxmlformats.org/spreadsheetml/2006/main" count="549" uniqueCount="112">
  <si>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</si>
  <si>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</si>
  <si>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</si>
  <si>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</si>
  <si>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</si>
  <si>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</si>
  <si>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</si>
  <si>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</si>
  <si>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</t>
  </si>
  <si>
    <t>of</t>
  </si>
  <si>
    <t>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</si>
  <si>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</si>
  <si>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</si>
  <si>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</si>
  <si>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</si>
  <si>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</si>
  <si>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</si>
  <si>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</si>
  <si>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</si>
  <si>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</si>
  <si>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</si>
  <si>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</si>
  <si>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</si>
  <si>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</si>
  <si>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</si>
  <si>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</si>
  <si>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</si>
  <si>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</si>
  <si>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</si>
  <si>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</si>
  <si>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</si>
  <si>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</t>
  </si>
  <si>
    <t>Hampshire</t>
  </si>
  <si>
    <t>Jersey</t>
  </si>
  <si>
    <t>Mexico</t>
  </si>
  <si>
    <t>York</t>
  </si>
  <si>
    <t>North</t>
  </si>
  <si>
    <t>Carolina</t>
  </si>
  <si>
    <t>Dakota</t>
  </si>
  <si>
    <t>Ohio</t>
  </si>
  <si>
    <t>Oklahoma</t>
  </si>
  <si>
    <t>Oregon</t>
  </si>
  <si>
    <t>Pennsylvania</t>
  </si>
  <si>
    <t>Rhode</t>
  </si>
  <si>
    <t>Island</t>
  </si>
  <si>
    <t>South</t>
  </si>
  <si>
    <t>Tennessee</t>
  </si>
  <si>
    <t>Texas</t>
  </si>
  <si>
    <t>Utah</t>
  </si>
  <si>
    <t>Vermont</t>
  </si>
  <si>
    <t>Virginia</t>
  </si>
  <si>
    <t>Washington</t>
  </si>
  <si>
    <t>West</t>
  </si>
  <si>
    <t>Wisconsin</t>
  </si>
  <si>
    <t>Wyoming</t>
  </si>
  <si>
    <t>Dist.</t>
  </si>
  <si>
    <t>Col.</t>
  </si>
  <si>
    <t>United</t>
  </si>
  <si>
    <t>States</t>
  </si>
  <si>
    <t>Coal</t>
  </si>
  <si>
    <t>Natural Gas</t>
  </si>
  <si>
    <t>Petroleum</t>
  </si>
  <si>
    <t>Nuclear</t>
  </si>
  <si>
    <t>Reneawable</t>
  </si>
  <si>
    <t>Total</t>
  </si>
  <si>
    <t>Saftey Check</t>
  </si>
  <si>
    <t>#</t>
  </si>
  <si>
    <t>Climate Change</t>
  </si>
  <si>
    <t>Euro 2</t>
  </si>
  <si>
    <t>Euro 1</t>
  </si>
  <si>
    <t>Gasoline</t>
  </si>
  <si>
    <t>X</t>
  </si>
  <si>
    <t>Other</t>
  </si>
  <si>
    <t>{}</t>
  </si>
  <si>
    <t>?</t>
  </si>
  <si>
    <t>Precent of Whole</t>
  </si>
  <si>
    <t>Electric Power Sector Consumption Estimates, 2013</t>
  </si>
  <si>
    <t xml:space="preserve">Emmison Amount (g CO2eq per KM) </t>
  </si>
  <si>
    <t>Assuming 150,000 km travelled in lifetime, includes battery production.</t>
  </si>
  <si>
    <t>Base Vehicle</t>
  </si>
  <si>
    <t>oil</t>
  </si>
  <si>
    <t>coal</t>
  </si>
  <si>
    <t>nat gas</t>
  </si>
  <si>
    <t>coal/nat 1</t>
  </si>
  <si>
    <t>coal/nat 2</t>
  </si>
  <si>
    <t>wind</t>
  </si>
  <si>
    <t>ghg</t>
  </si>
  <si>
    <t>pollution</t>
  </si>
  <si>
    <t>total</t>
  </si>
  <si>
    <t>windEV</t>
  </si>
  <si>
    <t>stoverEV</t>
  </si>
  <si>
    <t>ngEV</t>
  </si>
  <si>
    <t>coalEV</t>
  </si>
  <si>
    <t>avgEV</t>
  </si>
  <si>
    <t>stoverEtoh</t>
  </si>
  <si>
    <t>cornEtoh</t>
  </si>
  <si>
    <t>cng</t>
  </si>
  <si>
    <t>diesel</t>
  </si>
  <si>
    <t>hev</t>
  </si>
  <si>
    <t>gasoline</t>
  </si>
  <si>
    <t>Notes</t>
  </si>
  <si>
    <t>Emmisions of Electric Vehicle</t>
  </si>
  <si>
    <t>grams/km to tons/388000000000 miles</t>
  </si>
  <si>
    <t>State</t>
  </si>
  <si>
    <t>Gas</t>
  </si>
  <si>
    <t>EV</t>
  </si>
  <si>
    <t>No Data</t>
  </si>
  <si>
    <t>EV Tax</t>
  </si>
  <si>
    <t>Gas Tax</t>
  </si>
  <si>
    <t>Tax relative to gas</t>
  </si>
  <si>
    <t>`</t>
  </si>
  <si>
    <t>Per gallon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</si>
</sst>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#,##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1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29863301787593"/>
          <c:y val="4.8393424506147246E-2"/>
          <c:w val="0.65245982264835189"/>
          <c:h val="0.91798692753433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0426181102362202"/>
                  <c:y val="1.847331583552056E-2"/>
                </c:manualLayout>
              </c:layout>
              <c:numFmt formatCode="General" sourceLinked="0"/>
            </c:trendlineLbl>
          </c:trendline>
          <c:xVal>
            <c:numRef>
              <c:f>'Final Product'!$BE$4:$BE$14</c:f>
              <c:numCache>
                <c:formatCode>General</c:formatCode>
                <c:ptCount val="11"/>
                <c:pt idx="0">
                  <c:v>172262406.69999999</c:v>
                </c:pt>
                <c:pt idx="1">
                  <c:v>123101554.90000001</c:v>
                </c:pt>
                <c:pt idx="2">
                  <c:v>145927821.69999999</c:v>
                </c:pt>
                <c:pt idx="3">
                  <c:v>136104681.59999999</c:v>
                </c:pt>
                <c:pt idx="4">
                  <c:v>89646171.849999994</c:v>
                </c:pt>
                <c:pt idx="5">
                  <c:v>-9183736.6919999998</c:v>
                </c:pt>
                <c:pt idx="6">
                  <c:v>110676395.90000001</c:v>
                </c:pt>
                <c:pt idx="7">
                  <c:v>197427886.19999999</c:v>
                </c:pt>
                <c:pt idx="8">
                  <c:v>97184565.079999998</c:v>
                </c:pt>
                <c:pt idx="9">
                  <c:v>13405130.140000001</c:v>
                </c:pt>
                <c:pt idx="10">
                  <c:v>336150.97769999999</c:v>
                </c:pt>
              </c:numCache>
            </c:numRef>
          </c:xVal>
          <c:yVal>
            <c:numRef>
              <c:f>'Final Product'!$BF$4:$BF$14</c:f>
              <c:numCache>
                <c:formatCode>General</c:formatCode>
                <c:ptCount val="11"/>
                <c:pt idx="0">
                  <c:v>0.46</c:v>
                </c:pt>
                <c:pt idx="1">
                  <c:v>0.33</c:v>
                </c:pt>
                <c:pt idx="2">
                  <c:v>0.39</c:v>
                </c:pt>
                <c:pt idx="3">
                  <c:v>0.37</c:v>
                </c:pt>
                <c:pt idx="4">
                  <c:v>0.24</c:v>
                </c:pt>
                <c:pt idx="5">
                  <c:v>-0.02</c:v>
                </c:pt>
                <c:pt idx="6">
                  <c:v>0.31</c:v>
                </c:pt>
                <c:pt idx="7">
                  <c:v>0.54</c:v>
                </c:pt>
                <c:pt idx="8">
                  <c:v>0.28000000000000003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68160"/>
        <c:axId val="121066624"/>
      </c:scatterChart>
      <c:valAx>
        <c:axId val="121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066624"/>
        <c:crosses val="autoZero"/>
        <c:crossBetween val="midCat"/>
      </c:valAx>
      <c:valAx>
        <c:axId val="12106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06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0</xdr:row>
      <xdr:rowOff>876300</xdr:rowOff>
    </xdr:from>
    <xdr:to>
      <xdr:col>16</xdr:col>
      <xdr:colOff>695325</xdr:colOff>
      <xdr:row>2</xdr:row>
      <xdr:rowOff>262116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4" y="876300"/>
          <a:ext cx="10506076" cy="595491"/>
        </a:xfrm>
        <a:prstGeom prst="rect">
          <a:avLst/>
        </a:prstGeom>
      </xdr:spPr>
    </xdr:pic>
    <xdr:clientData/>
  </xdr:twoCellAnchor>
  <xdr:twoCellAnchor>
    <xdr:from>
      <xdr:col>58</xdr:col>
      <xdr:colOff>438150</xdr:colOff>
      <xdr:row>2</xdr:row>
      <xdr:rowOff>9525</xdr:rowOff>
    </xdr:from>
    <xdr:to>
      <xdr:col>71</xdr:col>
      <xdr:colOff>381000</xdr:colOff>
      <xdr:row>19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923924</xdr:colOff>
      <xdr:row>2</xdr:row>
      <xdr:rowOff>304800</xdr:rowOff>
    </xdr:from>
    <xdr:to>
      <xdr:col>13</xdr:col>
      <xdr:colOff>38099</xdr:colOff>
      <xdr:row>3</xdr:row>
      <xdr:rowOff>9429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0824" y="495300"/>
          <a:ext cx="8715375" cy="7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0</xdr:row>
      <xdr:rowOff>76200</xdr:rowOff>
    </xdr:from>
    <xdr:to>
      <xdr:col>10</xdr:col>
      <xdr:colOff>723899</xdr:colOff>
      <xdr:row>0</xdr:row>
      <xdr:rowOff>647629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899" y="76200"/>
          <a:ext cx="6791325" cy="5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0</xdr:row>
      <xdr:rowOff>66675</xdr:rowOff>
    </xdr:from>
    <xdr:to>
      <xdr:col>20</xdr:col>
      <xdr:colOff>161925</xdr:colOff>
      <xdr:row>0</xdr:row>
      <xdr:rowOff>676275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684" b="-6680"/>
        <a:stretch/>
      </xdr:blipFill>
      <xdr:spPr>
        <a:xfrm>
          <a:off x="8496300" y="66675"/>
          <a:ext cx="5114925" cy="6096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HE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w Text Document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ew Text Document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w Text Documen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3"/>
  <sheetViews>
    <sheetView tabSelected="1" topLeftCell="BE1" zoomScale="90" zoomScaleNormal="90" workbookViewId="0">
      <selection activeCell="BY16" sqref="BY16"/>
    </sheetView>
  </sheetViews>
  <sheetFormatPr defaultRowHeight="15" x14ac:dyDescent="0.25"/>
  <cols>
    <col min="1" max="1" width="14" bestFit="1" customWidth="1"/>
    <col min="2" max="2" width="11.28515625" customWidth="1"/>
    <col min="3" max="3" width="4.7109375" customWidth="1"/>
    <col min="4" max="4" width="10.140625" customWidth="1"/>
    <col min="5" max="5" width="9" customWidth="1"/>
    <col min="6" max="6" width="10.140625" customWidth="1"/>
    <col min="7" max="7" width="9.5703125" customWidth="1"/>
    <col min="8" max="8" width="10" customWidth="1"/>
    <col min="9" max="9" width="9.7109375" customWidth="1"/>
    <col min="10" max="10" width="9.42578125" customWidth="1"/>
    <col min="11" max="11" width="12.42578125" customWidth="1"/>
    <col min="12" max="12" width="12.28515625" customWidth="1"/>
    <col min="13" max="13" width="11.7109375" customWidth="1"/>
    <col min="14" max="14" width="10.42578125" customWidth="1"/>
    <col min="15" max="15" width="9.7109375" customWidth="1"/>
    <col min="16" max="16" width="9.5703125" customWidth="1"/>
    <col min="17" max="17" width="10.5703125" customWidth="1"/>
    <col min="18" max="18" width="5.5703125" style="7" customWidth="1"/>
    <col min="19" max="19" width="8.7109375" customWidth="1"/>
    <col min="21" max="21" width="16.140625" customWidth="1"/>
    <col min="22" max="22" width="11" customWidth="1"/>
    <col min="24" max="24" width="13.140625" customWidth="1"/>
    <col min="26" max="26" width="13.42578125" customWidth="1"/>
    <col min="27" max="27" width="9.140625" style="7"/>
    <col min="29" max="29" width="13.140625" customWidth="1"/>
    <col min="30" max="30" width="11.85546875" customWidth="1"/>
    <col min="31" max="31" width="9.140625" customWidth="1"/>
    <col min="36" max="36" width="9.140625" style="7"/>
    <col min="43" max="44" width="9.140625" style="8"/>
    <col min="48" max="48" width="10" bestFit="1" customWidth="1"/>
    <col min="51" max="51" width="10" bestFit="1" customWidth="1"/>
    <col min="57" max="57" width="18.42578125" customWidth="1"/>
    <col min="58" max="58" width="22.140625" customWidth="1"/>
    <col min="63" max="63" width="10.85546875" customWidth="1"/>
    <col min="65" max="66" width="10" bestFit="1" customWidth="1"/>
    <col min="67" max="67" width="10" customWidth="1"/>
    <col min="68" max="68" width="9.140625" customWidth="1"/>
    <col min="76" max="76" width="14.140625" customWidth="1"/>
    <col min="77" max="77" width="18.42578125" customWidth="1"/>
  </cols>
  <sheetData>
    <row r="1" spans="1:76" ht="80.25" customHeight="1" x14ac:dyDescent="0.25">
      <c r="D1" s="12" t="s">
        <v>76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S1" s="12" t="s">
        <v>75</v>
      </c>
      <c r="T1" s="12"/>
      <c r="U1" s="12"/>
      <c r="V1" s="12"/>
      <c r="W1" s="12"/>
      <c r="X1" s="12"/>
      <c r="Y1" s="12"/>
      <c r="Z1" s="12"/>
      <c r="AB1" s="12" t="s">
        <v>77</v>
      </c>
      <c r="AC1" s="13"/>
      <c r="AD1" s="13"/>
      <c r="AE1" s="13"/>
      <c r="AF1" s="13"/>
      <c r="AG1" s="13"/>
      <c r="AH1" s="13"/>
      <c r="AI1" s="11"/>
      <c r="AV1" s="12" t="s">
        <v>100</v>
      </c>
      <c r="AW1" s="12"/>
      <c r="AX1" s="12"/>
      <c r="AY1" s="12"/>
      <c r="AZ1" s="12"/>
      <c r="BA1" s="12"/>
      <c r="BB1" s="12"/>
      <c r="BC1" s="12"/>
      <c r="BE1" s="12" t="s">
        <v>101</v>
      </c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</row>
    <row r="2" spans="1:76" x14ac:dyDescent="0.25">
      <c r="AB2" t="s">
        <v>78</v>
      </c>
    </row>
    <row r="3" spans="1:76" ht="22.5" customHeight="1" x14ac:dyDescent="0.25">
      <c r="S3" s="6" t="s">
        <v>72</v>
      </c>
      <c r="T3" s="5" t="s">
        <v>59</v>
      </c>
      <c r="U3" s="5" t="s">
        <v>60</v>
      </c>
      <c r="V3" s="5" t="s">
        <v>61</v>
      </c>
      <c r="W3" s="5" t="s">
        <v>62</v>
      </c>
      <c r="X3" s="5" t="s">
        <v>63</v>
      </c>
      <c r="Y3" s="5" t="s">
        <v>64</v>
      </c>
      <c r="Z3" s="5" t="s">
        <v>65</v>
      </c>
      <c r="AA3" s="10" t="s">
        <v>73</v>
      </c>
      <c r="AB3" s="5" t="s">
        <v>59</v>
      </c>
      <c r="AC3" s="5" t="s">
        <v>60</v>
      </c>
      <c r="AD3" s="5" t="s">
        <v>61</v>
      </c>
      <c r="AE3" s="5" t="s">
        <v>62</v>
      </c>
      <c r="AF3" s="5" t="s">
        <v>63</v>
      </c>
      <c r="AG3" s="6" t="s">
        <v>72</v>
      </c>
      <c r="AH3" s="5" t="s">
        <v>70</v>
      </c>
      <c r="AI3" s="5" t="s">
        <v>79</v>
      </c>
      <c r="AJ3" s="10" t="s">
        <v>73</v>
      </c>
      <c r="AK3" s="5" t="s">
        <v>59</v>
      </c>
      <c r="AL3" s="5" t="s">
        <v>60</v>
      </c>
      <c r="AM3" s="5" t="s">
        <v>61</v>
      </c>
      <c r="AN3" s="5" t="s">
        <v>62</v>
      </c>
      <c r="AO3" s="5" t="s">
        <v>63</v>
      </c>
      <c r="AP3" s="6" t="s">
        <v>72</v>
      </c>
      <c r="AQ3" s="9" t="s">
        <v>64</v>
      </c>
      <c r="AR3" s="9" t="s">
        <v>70</v>
      </c>
      <c r="AW3" t="s">
        <v>86</v>
      </c>
      <c r="AX3" t="s">
        <v>87</v>
      </c>
      <c r="AY3" t="s">
        <v>88</v>
      </c>
      <c r="BA3" t="s">
        <v>86</v>
      </c>
      <c r="BB3" t="s">
        <v>87</v>
      </c>
      <c r="BC3" t="s">
        <v>88</v>
      </c>
    </row>
    <row r="4" spans="1:76" x14ac:dyDescent="0.25">
      <c r="A4" t="s">
        <v>0</v>
      </c>
      <c r="D4">
        <v>488.6</v>
      </c>
      <c r="E4">
        <v>339.8</v>
      </c>
      <c r="F4">
        <v>0.6</v>
      </c>
      <c r="G4">
        <v>0</v>
      </c>
      <c r="H4">
        <v>0</v>
      </c>
      <c r="I4">
        <v>0.6</v>
      </c>
      <c r="J4">
        <v>426.5</v>
      </c>
      <c r="K4">
        <v>123.1</v>
      </c>
      <c r="L4">
        <v>4.0999999999999996</v>
      </c>
      <c r="M4">
        <v>0</v>
      </c>
      <c r="N4">
        <v>0</v>
      </c>
      <c r="O4">
        <v>0</v>
      </c>
      <c r="P4">
        <v>0</v>
      </c>
      <c r="Q4" s="1">
        <v>1382.7</v>
      </c>
      <c r="S4">
        <f>(L4+M4)/Y4</f>
        <v>2.9652129890793372E-3</v>
      </c>
      <c r="T4">
        <f>D4/Y4</f>
        <v>0.35336660157662547</v>
      </c>
      <c r="U4">
        <f>E4/Y4</f>
        <v>0.2457510667534534</v>
      </c>
      <c r="V4">
        <f>I4/Y4</f>
        <v>4.3393360815795179E-4</v>
      </c>
      <c r="W4">
        <f>J4/Y4</f>
        <v>0.30845447313227742</v>
      </c>
      <c r="X4">
        <f>(K4+N4+O4)/Y4</f>
        <v>8.9028711940406444E-2</v>
      </c>
      <c r="Y4" s="1">
        <f>Q4-P4</f>
        <v>1382.7</v>
      </c>
      <c r="Z4">
        <f>S4+T4+U4+V4+W4+X4</f>
        <v>0.99999999999999989</v>
      </c>
      <c r="AB4">
        <f>312.93-100</f>
        <v>212.93</v>
      </c>
      <c r="AC4">
        <f>227.22-100</f>
        <v>127.22</v>
      </c>
      <c r="AD4">
        <v>174.28714814814816</v>
      </c>
      <c r="AE4" t="s">
        <v>74</v>
      </c>
      <c r="AF4">
        <v>5.789160839750731</v>
      </c>
      <c r="AG4" t="s">
        <v>74</v>
      </c>
      <c r="AH4">
        <v>258.32</v>
      </c>
      <c r="AI4">
        <v>100</v>
      </c>
      <c r="AK4">
        <f>AB4*T4</f>
        <v>75.242350473710857</v>
      </c>
      <c r="AL4">
        <f>AC4*U4</f>
        <v>31.264450712374341</v>
      </c>
      <c r="AM4">
        <f t="shared" ref="AM4:AM10" si="0">V4*AD4</f>
        <v>7.5629051051485416E-2</v>
      </c>
      <c r="AQ4" s="8">
        <f>AK4+AL4+AM4+AN4+AO4+AP4+AI4</f>
        <v>206.58243023713669</v>
      </c>
      <c r="AR4" s="8">
        <v>258.32</v>
      </c>
      <c r="AV4" t="s">
        <v>89</v>
      </c>
      <c r="AW4">
        <v>9.9000000000000008E-3</v>
      </c>
      <c r="AX4">
        <v>0.13</v>
      </c>
      <c r="AY4">
        <v>0.14000000000000001</v>
      </c>
      <c r="BA4" s="14">
        <v>-0.96806451612903222</v>
      </c>
      <c r="BB4" s="14">
        <v>-0.72340425531914887</v>
      </c>
      <c r="BC4" s="14">
        <v>-0.82051282051282048</v>
      </c>
      <c r="BE4">
        <v>172262406.69999999</v>
      </c>
      <c r="BF4">
        <v>0.46</v>
      </c>
    </row>
    <row r="5" spans="1:76" x14ac:dyDescent="0.25">
      <c r="A5" t="s">
        <v>1</v>
      </c>
      <c r="D5">
        <v>5.9</v>
      </c>
      <c r="E5">
        <v>34</v>
      </c>
      <c r="F5">
        <v>3.2</v>
      </c>
      <c r="G5">
        <v>0</v>
      </c>
      <c r="H5">
        <v>0.6</v>
      </c>
      <c r="I5">
        <v>3.8</v>
      </c>
      <c r="J5">
        <v>0</v>
      </c>
      <c r="K5">
        <v>13.7</v>
      </c>
      <c r="L5">
        <v>0</v>
      </c>
      <c r="M5">
        <v>0</v>
      </c>
      <c r="N5">
        <v>0</v>
      </c>
      <c r="O5">
        <v>1.4</v>
      </c>
      <c r="P5">
        <v>0</v>
      </c>
      <c r="Q5">
        <v>58.8</v>
      </c>
      <c r="S5">
        <f t="shared" ref="S5:S55" si="1">(L5+M5)/Y5</f>
        <v>0</v>
      </c>
      <c r="T5">
        <f t="shared" ref="T5:T55" si="2">D5/Y5</f>
        <v>0.10034013605442178</v>
      </c>
      <c r="U5">
        <f t="shared" ref="U5:U55" si="3">E5/Y5</f>
        <v>0.57823129251700678</v>
      </c>
      <c r="V5">
        <f t="shared" ref="V5:V55" si="4">I5/Y5</f>
        <v>6.4625850340136057E-2</v>
      </c>
      <c r="W5">
        <f t="shared" ref="W5:W55" si="5">J5/Y5</f>
        <v>0</v>
      </c>
      <c r="X5">
        <f t="shared" ref="X5:X55" si="6">(K5+N5+O5)/Y5</f>
        <v>0.25680272108843538</v>
      </c>
      <c r="Y5" s="1">
        <f t="shared" ref="Y5:Y55" si="7">Q5-P5</f>
        <v>58.8</v>
      </c>
      <c r="Z5">
        <f t="shared" ref="Z5:Z55" si="8">S5+T5+U5+V5+W5+X5</f>
        <v>1</v>
      </c>
      <c r="AB5">
        <f t="shared" ref="AB5:AB55" si="9">312.93-100</f>
        <v>212.93</v>
      </c>
      <c r="AC5">
        <f t="shared" ref="AC5:AC55" si="10">227.22-100</f>
        <v>127.22</v>
      </c>
      <c r="AD5">
        <v>174.28714814814816</v>
      </c>
      <c r="AE5" t="s">
        <v>74</v>
      </c>
      <c r="AF5">
        <v>5.789160839750731</v>
      </c>
      <c r="AG5" t="s">
        <v>74</v>
      </c>
      <c r="AH5">
        <v>258.32</v>
      </c>
      <c r="AI5">
        <v>100</v>
      </c>
      <c r="AK5">
        <f t="shared" ref="AK5:AK55" si="11">AB5*T5</f>
        <v>21.365425170068033</v>
      </c>
      <c r="AL5">
        <f t="shared" ref="AL5:AL55" si="12">AC5*U5</f>
        <v>73.562585034013608</v>
      </c>
      <c r="AM5">
        <f t="shared" si="0"/>
        <v>11.263455152431344</v>
      </c>
      <c r="AQ5" s="8">
        <f t="shared" ref="AQ5:AQ55" si="13">AK5+AL5+AM5+AN5+AO5+AP5+AI5</f>
        <v>206.19146535651299</v>
      </c>
      <c r="AR5" s="8">
        <v>258.32</v>
      </c>
      <c r="AV5" t="s">
        <v>90</v>
      </c>
      <c r="AW5">
        <v>3.3000000000000002E-2</v>
      </c>
      <c r="AX5">
        <v>0.53</v>
      </c>
      <c r="AY5">
        <v>0.56999999999999995</v>
      </c>
      <c r="BA5" s="14">
        <v>-0.89354838709677431</v>
      </c>
      <c r="BB5" s="14">
        <v>0.12765957446808524</v>
      </c>
      <c r="BC5" s="14">
        <v>-0.26923076923076933</v>
      </c>
      <c r="BE5">
        <v>123101554.90000001</v>
      </c>
      <c r="BF5">
        <v>0.33</v>
      </c>
    </row>
    <row r="6" spans="1:76" x14ac:dyDescent="0.25">
      <c r="A6" t="s">
        <v>2</v>
      </c>
      <c r="D6">
        <v>450.5</v>
      </c>
      <c r="E6">
        <v>228.4</v>
      </c>
      <c r="F6">
        <v>0.5</v>
      </c>
      <c r="G6">
        <v>0</v>
      </c>
      <c r="H6">
        <v>0</v>
      </c>
      <c r="I6">
        <v>0.5</v>
      </c>
      <c r="J6">
        <v>328.4</v>
      </c>
      <c r="K6">
        <v>56.4</v>
      </c>
      <c r="L6">
        <v>2.5</v>
      </c>
      <c r="M6">
        <v>0</v>
      </c>
      <c r="N6">
        <v>20</v>
      </c>
      <c r="O6">
        <v>4.3</v>
      </c>
      <c r="P6">
        <v>0</v>
      </c>
      <c r="Q6" s="1">
        <v>1091</v>
      </c>
      <c r="S6">
        <f t="shared" si="1"/>
        <v>2.2914757103574702E-3</v>
      </c>
      <c r="T6">
        <f t="shared" si="2"/>
        <v>0.41292392300641612</v>
      </c>
      <c r="U6">
        <f t="shared" si="3"/>
        <v>0.20934922089825847</v>
      </c>
      <c r="V6">
        <f t="shared" si="4"/>
        <v>4.5829514207149406E-4</v>
      </c>
      <c r="W6">
        <f t="shared" si="5"/>
        <v>0.30100824931255726</v>
      </c>
      <c r="X6">
        <f t="shared" si="6"/>
        <v>7.3968835930339136E-2</v>
      </c>
      <c r="Y6" s="1">
        <f t="shared" si="7"/>
        <v>1091</v>
      </c>
      <c r="Z6">
        <f t="shared" si="8"/>
        <v>0.99999999999999989</v>
      </c>
      <c r="AB6">
        <f t="shared" si="9"/>
        <v>212.93</v>
      </c>
      <c r="AC6">
        <f t="shared" si="10"/>
        <v>127.22</v>
      </c>
      <c r="AD6">
        <v>174.28714814814816</v>
      </c>
      <c r="AE6" t="s">
        <v>74</v>
      </c>
      <c r="AF6">
        <v>5.789160839750731</v>
      </c>
      <c r="AG6" t="s">
        <v>74</v>
      </c>
      <c r="AH6">
        <v>258.32</v>
      </c>
      <c r="AI6">
        <v>100</v>
      </c>
      <c r="AK6">
        <f t="shared" si="11"/>
        <v>87.923890925756183</v>
      </c>
      <c r="AL6">
        <f t="shared" si="12"/>
        <v>26.633407882676444</v>
      </c>
      <c r="AM6">
        <f t="shared" si="0"/>
        <v>7.9874953321791092E-2</v>
      </c>
      <c r="AQ6" s="8">
        <f t="shared" si="13"/>
        <v>214.63717376175441</v>
      </c>
      <c r="AR6" s="8">
        <v>258.32</v>
      </c>
      <c r="AV6" t="s">
        <v>91</v>
      </c>
      <c r="AW6">
        <v>0.18</v>
      </c>
      <c r="AX6">
        <v>0.23</v>
      </c>
      <c r="AY6">
        <v>0.41</v>
      </c>
      <c r="BA6" s="14">
        <v>-0.41935483870967744</v>
      </c>
      <c r="BB6" s="14">
        <v>-0.51063829787234039</v>
      </c>
      <c r="BC6" s="14">
        <v>-0.47435897435897439</v>
      </c>
      <c r="BE6">
        <v>145927821.69999999</v>
      </c>
      <c r="BF6">
        <v>0.39</v>
      </c>
    </row>
    <row r="7" spans="1:76" x14ac:dyDescent="0.25">
      <c r="A7" t="s">
        <v>3</v>
      </c>
      <c r="D7">
        <v>322</v>
      </c>
      <c r="E7">
        <v>95.8</v>
      </c>
      <c r="F7">
        <v>0.4</v>
      </c>
      <c r="G7">
        <v>0</v>
      </c>
      <c r="H7">
        <v>0</v>
      </c>
      <c r="I7">
        <v>0.4</v>
      </c>
      <c r="J7">
        <v>124.8</v>
      </c>
      <c r="K7">
        <v>25.3</v>
      </c>
      <c r="L7">
        <v>1.4</v>
      </c>
      <c r="M7">
        <v>0</v>
      </c>
      <c r="N7">
        <v>0</v>
      </c>
      <c r="O7">
        <v>0</v>
      </c>
      <c r="P7">
        <v>0</v>
      </c>
      <c r="Q7">
        <v>569.79999999999995</v>
      </c>
      <c r="S7">
        <f t="shared" si="1"/>
        <v>2.4570024570024569E-3</v>
      </c>
      <c r="T7">
        <f t="shared" si="2"/>
        <v>0.56511056511056512</v>
      </c>
      <c r="U7">
        <f t="shared" si="3"/>
        <v>0.16812916812916814</v>
      </c>
      <c r="V7">
        <f t="shared" si="4"/>
        <v>7.0200070200070208E-4</v>
      </c>
      <c r="W7">
        <f t="shared" si="5"/>
        <v>0.21902421902421904</v>
      </c>
      <c r="X7">
        <f t="shared" si="6"/>
        <v>4.4401544401544403E-2</v>
      </c>
      <c r="Y7" s="1">
        <f t="shared" si="7"/>
        <v>569.79999999999995</v>
      </c>
      <c r="Z7">
        <f t="shared" si="8"/>
        <v>0.99982449982449983</v>
      </c>
      <c r="AB7">
        <f t="shared" si="9"/>
        <v>212.93</v>
      </c>
      <c r="AC7">
        <f t="shared" si="10"/>
        <v>127.22</v>
      </c>
      <c r="AD7">
        <v>174.28714814814816</v>
      </c>
      <c r="AE7" t="s">
        <v>74</v>
      </c>
      <c r="AF7">
        <v>5.789160839750731</v>
      </c>
      <c r="AG7" t="s">
        <v>74</v>
      </c>
      <c r="AH7">
        <v>258.32</v>
      </c>
      <c r="AI7">
        <v>100</v>
      </c>
      <c r="AK7">
        <f t="shared" si="11"/>
        <v>120.32899262899264</v>
      </c>
      <c r="AL7">
        <f t="shared" si="12"/>
        <v>21.389392769392771</v>
      </c>
      <c r="AM7">
        <f t="shared" si="0"/>
        <v>0.12234970034970037</v>
      </c>
      <c r="AQ7" s="8">
        <f t="shared" si="13"/>
        <v>241.84073509873511</v>
      </c>
      <c r="AR7" s="8">
        <v>258.32</v>
      </c>
      <c r="AV7" t="s">
        <v>92</v>
      </c>
      <c r="AW7">
        <v>0.36</v>
      </c>
      <c r="AX7">
        <v>1.7</v>
      </c>
      <c r="AY7">
        <v>2.1</v>
      </c>
      <c r="BA7" s="14">
        <v>0.16129032258064513</v>
      </c>
      <c r="BB7" s="14">
        <v>2.6170212765957448</v>
      </c>
      <c r="BC7" s="14">
        <v>1.6923076923076923</v>
      </c>
      <c r="BE7">
        <v>136104681.59999999</v>
      </c>
      <c r="BF7">
        <v>0.37</v>
      </c>
      <c r="BX7" t="s">
        <v>110</v>
      </c>
    </row>
    <row r="8" spans="1:76" x14ac:dyDescent="0.25">
      <c r="A8" t="s">
        <v>4</v>
      </c>
      <c r="D8">
        <v>6.2</v>
      </c>
      <c r="E8">
        <v>849.4</v>
      </c>
      <c r="F8">
        <v>0.4</v>
      </c>
      <c r="G8">
        <v>0.3</v>
      </c>
      <c r="H8">
        <v>0</v>
      </c>
      <c r="I8">
        <v>0.6</v>
      </c>
      <c r="J8">
        <v>187.2</v>
      </c>
      <c r="K8">
        <v>226.6</v>
      </c>
      <c r="L8">
        <v>74.3</v>
      </c>
      <c r="M8">
        <v>117.4</v>
      </c>
      <c r="N8">
        <v>35.6</v>
      </c>
      <c r="O8">
        <v>122.3</v>
      </c>
      <c r="P8">
        <v>42.2</v>
      </c>
      <c r="Q8" s="1">
        <v>1661.7</v>
      </c>
      <c r="S8">
        <f t="shared" si="1"/>
        <v>0.11836986724297623</v>
      </c>
      <c r="T8">
        <f t="shared" si="2"/>
        <v>3.8283420808891636E-3</v>
      </c>
      <c r="U8">
        <f t="shared" si="3"/>
        <v>0.52448286508181541</v>
      </c>
      <c r="V8">
        <f t="shared" si="4"/>
        <v>3.7048471750540288E-4</v>
      </c>
      <c r="W8">
        <f t="shared" si="5"/>
        <v>0.1155912318616857</v>
      </c>
      <c r="X8">
        <f t="shared" si="6"/>
        <v>0.2374189564680457</v>
      </c>
      <c r="Y8" s="1">
        <f t="shared" si="7"/>
        <v>1619.5</v>
      </c>
      <c r="Z8">
        <f t="shared" si="8"/>
        <v>1.0000617474529176</v>
      </c>
      <c r="AB8">
        <f t="shared" si="9"/>
        <v>212.93</v>
      </c>
      <c r="AC8">
        <f t="shared" si="10"/>
        <v>127.22</v>
      </c>
      <c r="AD8">
        <v>174.28714814814816</v>
      </c>
      <c r="AE8" t="s">
        <v>74</v>
      </c>
      <c r="AF8">
        <v>5.789160839750731</v>
      </c>
      <c r="AG8" t="s">
        <v>74</v>
      </c>
      <c r="AH8">
        <v>258.32</v>
      </c>
      <c r="AI8">
        <v>100</v>
      </c>
      <c r="AK8">
        <f t="shared" si="11"/>
        <v>0.81516887928372961</v>
      </c>
      <c r="AL8">
        <f t="shared" si="12"/>
        <v>66.724710095708559</v>
      </c>
      <c r="AM8">
        <f t="shared" si="0"/>
        <v>6.4570724846488972E-2</v>
      </c>
      <c r="AQ8" s="8">
        <f t="shared" si="13"/>
        <v>167.60444969983877</v>
      </c>
      <c r="AR8" s="8">
        <v>258.32</v>
      </c>
      <c r="AV8" t="s">
        <v>93</v>
      </c>
      <c r="AW8">
        <v>0.21</v>
      </c>
      <c r="AX8">
        <v>0.88</v>
      </c>
      <c r="AY8">
        <v>1.1000000000000001</v>
      </c>
      <c r="BA8" s="14">
        <v>-0.32258064516129037</v>
      </c>
      <c r="BB8" s="14">
        <v>0.87234042553191504</v>
      </c>
      <c r="BC8" s="14">
        <v>0.4102564102564103</v>
      </c>
      <c r="BE8">
        <v>89646171.849999994</v>
      </c>
      <c r="BF8">
        <v>0.24</v>
      </c>
    </row>
    <row r="9" spans="1:76" x14ac:dyDescent="0.25">
      <c r="A9" t="s">
        <v>5</v>
      </c>
      <c r="D9">
        <v>355.9</v>
      </c>
      <c r="E9">
        <v>94</v>
      </c>
      <c r="F9">
        <v>0.1</v>
      </c>
      <c r="G9">
        <v>0</v>
      </c>
      <c r="H9">
        <v>0</v>
      </c>
      <c r="I9">
        <v>0.1</v>
      </c>
      <c r="J9">
        <v>0</v>
      </c>
      <c r="K9">
        <v>11.5</v>
      </c>
      <c r="L9">
        <v>1.2</v>
      </c>
      <c r="M9">
        <v>0</v>
      </c>
      <c r="N9">
        <v>2.2000000000000002</v>
      </c>
      <c r="O9">
        <v>68.7</v>
      </c>
      <c r="P9">
        <v>0</v>
      </c>
      <c r="Q9">
        <v>532.5</v>
      </c>
      <c r="S9">
        <f t="shared" si="1"/>
        <v>2.2535211267605635E-3</v>
      </c>
      <c r="T9">
        <f t="shared" si="2"/>
        <v>0.66835680751173709</v>
      </c>
      <c r="U9">
        <f t="shared" si="3"/>
        <v>0.17652582159624414</v>
      </c>
      <c r="V9">
        <f t="shared" si="4"/>
        <v>1.8779342723004695E-4</v>
      </c>
      <c r="W9">
        <f t="shared" si="5"/>
        <v>0</v>
      </c>
      <c r="X9">
        <f t="shared" si="6"/>
        <v>0.1547417840375587</v>
      </c>
      <c r="Y9" s="1">
        <f t="shared" si="7"/>
        <v>532.5</v>
      </c>
      <c r="Z9">
        <f t="shared" si="8"/>
        <v>1.0020657276995306</v>
      </c>
      <c r="AB9">
        <f t="shared" si="9"/>
        <v>212.93</v>
      </c>
      <c r="AC9">
        <f t="shared" si="10"/>
        <v>127.22</v>
      </c>
      <c r="AD9">
        <v>174.28714814814816</v>
      </c>
      <c r="AE9" t="s">
        <v>74</v>
      </c>
      <c r="AF9">
        <v>5.789160839750731</v>
      </c>
      <c r="AG9" t="s">
        <v>74</v>
      </c>
      <c r="AH9">
        <v>258.32</v>
      </c>
      <c r="AI9">
        <v>100</v>
      </c>
      <c r="AK9">
        <f t="shared" si="11"/>
        <v>142.31321502347419</v>
      </c>
      <c r="AL9">
        <f t="shared" si="12"/>
        <v>22.45761502347418</v>
      </c>
      <c r="AM9">
        <f t="shared" si="0"/>
        <v>3.2729980872891674E-2</v>
      </c>
      <c r="AQ9" s="8">
        <f t="shared" si="13"/>
        <v>264.80356002782128</v>
      </c>
      <c r="AR9" s="8">
        <v>258.32</v>
      </c>
      <c r="AS9" t="s">
        <v>71</v>
      </c>
      <c r="AV9" t="s">
        <v>94</v>
      </c>
      <c r="AW9">
        <v>-1.6E-2</v>
      </c>
      <c r="AX9">
        <v>0.46</v>
      </c>
      <c r="AY9">
        <v>0.45</v>
      </c>
      <c r="BA9" s="14">
        <v>-1.0516129032258066</v>
      </c>
      <c r="BB9" s="14">
        <v>-2.1276595744680753E-2</v>
      </c>
      <c r="BC9" s="14">
        <v>-0.42307692307692307</v>
      </c>
      <c r="BE9">
        <v>-9183736.6919999998</v>
      </c>
      <c r="BF9">
        <v>-0.02</v>
      </c>
    </row>
    <row r="10" spans="1:76" x14ac:dyDescent="0.25">
      <c r="A10" t="s">
        <v>6</v>
      </c>
      <c r="D10">
        <v>7.7</v>
      </c>
      <c r="E10">
        <v>110</v>
      </c>
      <c r="F10">
        <v>0.8</v>
      </c>
      <c r="G10">
        <v>0</v>
      </c>
      <c r="H10">
        <v>2.1</v>
      </c>
      <c r="I10">
        <v>2.9</v>
      </c>
      <c r="J10">
        <v>178.5</v>
      </c>
      <c r="K10">
        <v>3.8</v>
      </c>
      <c r="L10">
        <v>11.3</v>
      </c>
      <c r="M10">
        <v>0</v>
      </c>
      <c r="N10">
        <v>0</v>
      </c>
      <c r="O10">
        <v>0</v>
      </c>
      <c r="P10">
        <v>0</v>
      </c>
      <c r="Q10">
        <v>314.10000000000002</v>
      </c>
      <c r="S10">
        <f t="shared" si="1"/>
        <v>3.5975803884113339E-2</v>
      </c>
      <c r="T10">
        <f t="shared" si="2"/>
        <v>2.4514485832537406E-2</v>
      </c>
      <c r="U10">
        <f t="shared" si="3"/>
        <v>0.35020694046482009</v>
      </c>
      <c r="V10">
        <f t="shared" si="4"/>
        <v>9.2327284304361667E-3</v>
      </c>
      <c r="W10">
        <f t="shared" si="5"/>
        <v>0.56829035339063994</v>
      </c>
      <c r="X10">
        <f t="shared" si="6"/>
        <v>1.2098057943330149E-2</v>
      </c>
      <c r="Y10" s="1">
        <f t="shared" si="7"/>
        <v>314.10000000000002</v>
      </c>
      <c r="Z10">
        <f t="shared" si="8"/>
        <v>1.0003183699458771</v>
      </c>
      <c r="AB10">
        <f t="shared" si="9"/>
        <v>212.93</v>
      </c>
      <c r="AC10">
        <f t="shared" si="10"/>
        <v>127.22</v>
      </c>
      <c r="AD10">
        <v>174.28714814814816</v>
      </c>
      <c r="AE10" t="s">
        <v>74</v>
      </c>
      <c r="AF10">
        <v>5.789160839750731</v>
      </c>
      <c r="AG10" t="s">
        <v>74</v>
      </c>
      <c r="AH10">
        <v>258.32</v>
      </c>
      <c r="AI10">
        <v>100</v>
      </c>
      <c r="AK10">
        <f t="shared" si="11"/>
        <v>5.21986946832219</v>
      </c>
      <c r="AL10">
        <f t="shared" si="12"/>
        <v>44.55332696593441</v>
      </c>
      <c r="AM10">
        <f t="shared" si="0"/>
        <v>1.6091459077670476</v>
      </c>
      <c r="AQ10" s="8">
        <f t="shared" si="13"/>
        <v>151.38234234202366</v>
      </c>
      <c r="AR10" s="8">
        <v>258.32</v>
      </c>
      <c r="AV10" t="s">
        <v>95</v>
      </c>
      <c r="AW10">
        <v>0.16</v>
      </c>
      <c r="AX10">
        <v>0.84</v>
      </c>
      <c r="AY10">
        <v>1</v>
      </c>
      <c r="BA10" s="14">
        <v>-0.48387096774193544</v>
      </c>
      <c r="BB10" s="14">
        <v>0.78723404255319152</v>
      </c>
      <c r="BC10" s="14">
        <v>0.28205128205128199</v>
      </c>
      <c r="BE10">
        <v>110676395.90000001</v>
      </c>
      <c r="BF10">
        <v>0.31</v>
      </c>
    </row>
    <row r="11" spans="1:76" x14ac:dyDescent="0.25">
      <c r="A11" t="s">
        <v>7</v>
      </c>
      <c r="D11">
        <v>18.3</v>
      </c>
      <c r="E11">
        <v>43.6</v>
      </c>
      <c r="F11">
        <v>0.1</v>
      </c>
      <c r="G11">
        <v>0</v>
      </c>
      <c r="H11">
        <v>0.1</v>
      </c>
      <c r="I11">
        <v>0.2</v>
      </c>
      <c r="J11">
        <v>0</v>
      </c>
      <c r="K11">
        <v>0</v>
      </c>
      <c r="L11">
        <v>0.6</v>
      </c>
      <c r="M11">
        <v>0</v>
      </c>
      <c r="N11">
        <v>0.4</v>
      </c>
      <c r="O11">
        <v>0</v>
      </c>
      <c r="P11">
        <v>0</v>
      </c>
      <c r="Q11">
        <v>63.2</v>
      </c>
      <c r="S11">
        <f t="shared" si="1"/>
        <v>9.4936708860759479E-3</v>
      </c>
      <c r="T11">
        <f t="shared" si="2"/>
        <v>0.28955696202531644</v>
      </c>
      <c r="U11">
        <f t="shared" si="3"/>
        <v>0.689873417721519</v>
      </c>
      <c r="V11">
        <f t="shared" si="4"/>
        <v>3.1645569620253164E-3</v>
      </c>
      <c r="W11">
        <f t="shared" si="5"/>
        <v>0</v>
      </c>
      <c r="X11">
        <f t="shared" si="6"/>
        <v>6.3291139240506328E-3</v>
      </c>
      <c r="Y11" s="1">
        <f t="shared" si="7"/>
        <v>63.2</v>
      </c>
      <c r="Z11">
        <f t="shared" si="8"/>
        <v>0.99841772151898733</v>
      </c>
      <c r="AB11">
        <f t="shared" si="9"/>
        <v>212.93</v>
      </c>
      <c r="AC11">
        <f t="shared" si="10"/>
        <v>127.22</v>
      </c>
      <c r="AD11">
        <v>174.28714814814816</v>
      </c>
      <c r="AE11" t="s">
        <v>74</v>
      </c>
      <c r="AF11">
        <v>5.789160839750731</v>
      </c>
      <c r="AG11" t="s">
        <v>74</v>
      </c>
      <c r="AH11">
        <v>258.32</v>
      </c>
      <c r="AI11">
        <v>100</v>
      </c>
      <c r="AK11">
        <f t="shared" si="11"/>
        <v>61.655363924050633</v>
      </c>
      <c r="AL11">
        <f t="shared" si="12"/>
        <v>87.765696202531643</v>
      </c>
      <c r="AM11">
        <f t="shared" ref="AM11:AM55" si="14">V11*AD11</f>
        <v>0.55154160806375996</v>
      </c>
      <c r="AQ11" s="8">
        <f t="shared" si="13"/>
        <v>249.97260173464605</v>
      </c>
      <c r="AR11" s="8">
        <v>258.32</v>
      </c>
      <c r="AV11" t="s">
        <v>96</v>
      </c>
      <c r="AW11">
        <v>0.24</v>
      </c>
      <c r="AX11">
        <v>0.42</v>
      </c>
      <c r="AY11">
        <v>0.66</v>
      </c>
      <c r="BA11" s="14">
        <v>-0.22580645161290325</v>
      </c>
      <c r="BB11" s="14">
        <v>-0.10638297872340424</v>
      </c>
      <c r="BC11" s="14">
        <v>-0.15384615384615383</v>
      </c>
      <c r="BE11">
        <v>197427886.19999999</v>
      </c>
      <c r="BF11">
        <v>0.54</v>
      </c>
    </row>
    <row r="12" spans="1:76" x14ac:dyDescent="0.25">
      <c r="A12" t="s">
        <v>55</v>
      </c>
      <c r="B12" t="s">
        <v>9</v>
      </c>
      <c r="C12" t="s">
        <v>56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 t="e">
        <f t="shared" si="1"/>
        <v>#DIV/0!</v>
      </c>
      <c r="T12" t="e">
        <f t="shared" si="2"/>
        <v>#DIV/0!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 t="e">
        <f t="shared" si="6"/>
        <v>#DIV/0!</v>
      </c>
      <c r="Y12" s="1">
        <f t="shared" si="7"/>
        <v>0</v>
      </c>
      <c r="Z12" t="e">
        <f t="shared" si="8"/>
        <v>#DIV/0!</v>
      </c>
      <c r="AB12">
        <f t="shared" si="9"/>
        <v>212.93</v>
      </c>
      <c r="AC12">
        <f t="shared" si="10"/>
        <v>127.22</v>
      </c>
      <c r="AD12">
        <v>174.28714814814816</v>
      </c>
      <c r="AE12" t="s">
        <v>74</v>
      </c>
      <c r="AF12">
        <v>5.789160839750731</v>
      </c>
      <c r="AG12" t="s">
        <v>74</v>
      </c>
      <c r="AH12">
        <v>258.32</v>
      </c>
      <c r="AI12">
        <v>100</v>
      </c>
      <c r="AK12" t="e">
        <f t="shared" si="11"/>
        <v>#DIV/0!</v>
      </c>
      <c r="AL12" t="e">
        <f t="shared" si="12"/>
        <v>#DIV/0!</v>
      </c>
      <c r="AM12" t="e">
        <f t="shared" si="14"/>
        <v>#DIV/0!</v>
      </c>
      <c r="AQ12" s="8" t="e">
        <f t="shared" si="13"/>
        <v>#DIV/0!</v>
      </c>
      <c r="AR12" s="8">
        <v>258.32</v>
      </c>
      <c r="AV12" t="s">
        <v>97</v>
      </c>
      <c r="AW12">
        <v>0.26</v>
      </c>
      <c r="AX12">
        <v>0.41</v>
      </c>
      <c r="AY12">
        <v>0.67</v>
      </c>
      <c r="BA12" s="14">
        <v>-0.16129032258064513</v>
      </c>
      <c r="BB12" s="14">
        <v>-0.1276595744680851</v>
      </c>
      <c r="BC12" s="14">
        <v>-0.141025641025641</v>
      </c>
      <c r="BE12">
        <v>97184565.079999998</v>
      </c>
      <c r="BF12">
        <v>0.28000000000000003</v>
      </c>
    </row>
    <row r="13" spans="1:76" x14ac:dyDescent="0.25">
      <c r="A13" t="s">
        <v>11</v>
      </c>
      <c r="D13">
        <v>490.2</v>
      </c>
      <c r="E13" s="1">
        <v>1050.5</v>
      </c>
      <c r="F13">
        <v>2.6</v>
      </c>
      <c r="G13">
        <v>21.6</v>
      </c>
      <c r="H13">
        <v>2.5</v>
      </c>
      <c r="I13">
        <v>26.7</v>
      </c>
      <c r="J13">
        <v>277.2</v>
      </c>
      <c r="K13">
        <v>2.4</v>
      </c>
      <c r="L13">
        <v>51.3</v>
      </c>
      <c r="M13">
        <v>0</v>
      </c>
      <c r="N13">
        <v>2</v>
      </c>
      <c r="O13">
        <v>0</v>
      </c>
      <c r="P13">
        <v>0</v>
      </c>
      <c r="Q13" s="1">
        <v>1900.3</v>
      </c>
      <c r="S13">
        <f t="shared" si="1"/>
        <v>2.6995737515129188E-2</v>
      </c>
      <c r="T13">
        <f t="shared" si="2"/>
        <v>0.25795926958901227</v>
      </c>
      <c r="U13">
        <f t="shared" si="3"/>
        <v>0.55280745145503341</v>
      </c>
      <c r="V13">
        <f t="shared" si="4"/>
        <v>1.4050413092669578E-2</v>
      </c>
      <c r="W13">
        <f t="shared" si="5"/>
        <v>0.14587170446771563</v>
      </c>
      <c r="X13">
        <f t="shared" si="6"/>
        <v>2.3154238804399306E-3</v>
      </c>
      <c r="Y13" s="1">
        <f t="shared" si="7"/>
        <v>1900.3</v>
      </c>
      <c r="Z13">
        <f t="shared" si="8"/>
        <v>1</v>
      </c>
      <c r="AB13">
        <f t="shared" si="9"/>
        <v>212.93</v>
      </c>
      <c r="AC13">
        <f t="shared" si="10"/>
        <v>127.22</v>
      </c>
      <c r="AD13">
        <v>174.28714814814816</v>
      </c>
      <c r="AE13" t="s">
        <v>74</v>
      </c>
      <c r="AF13">
        <v>5.789160839750731</v>
      </c>
      <c r="AG13" t="s">
        <v>74</v>
      </c>
      <c r="AH13">
        <v>258.32</v>
      </c>
      <c r="AI13">
        <v>100</v>
      </c>
      <c r="AK13">
        <f t="shared" si="11"/>
        <v>54.927267273588384</v>
      </c>
      <c r="AL13">
        <f t="shared" si="12"/>
        <v>70.328163974109344</v>
      </c>
      <c r="AM13">
        <f t="shared" si="14"/>
        <v>2.4488064282247834</v>
      </c>
      <c r="AQ13" s="8">
        <f t="shared" si="13"/>
        <v>227.70423767592251</v>
      </c>
      <c r="AR13" s="8">
        <v>258.32</v>
      </c>
      <c r="AV13" t="s">
        <v>98</v>
      </c>
      <c r="AW13">
        <v>0.22</v>
      </c>
      <c r="AX13">
        <v>0.33</v>
      </c>
      <c r="AY13">
        <v>0.55000000000000004</v>
      </c>
      <c r="BA13" s="14">
        <v>-0.29032258064516125</v>
      </c>
      <c r="BB13" s="14">
        <v>-0.29787234042553185</v>
      </c>
      <c r="BC13" s="14">
        <v>-0.29487179487179482</v>
      </c>
      <c r="BE13">
        <v>13405130.140000001</v>
      </c>
      <c r="BF13">
        <v>0.05</v>
      </c>
    </row>
    <row r="14" spans="1:76" x14ac:dyDescent="0.25">
      <c r="A14" t="s">
        <v>12</v>
      </c>
      <c r="D14">
        <v>407.4</v>
      </c>
      <c r="E14">
        <v>284.2</v>
      </c>
      <c r="F14">
        <v>0.7</v>
      </c>
      <c r="G14">
        <v>0</v>
      </c>
      <c r="H14">
        <v>0</v>
      </c>
      <c r="I14">
        <v>0.7</v>
      </c>
      <c r="J14">
        <v>343.8</v>
      </c>
      <c r="K14">
        <v>35.200000000000003</v>
      </c>
      <c r="L14">
        <v>7.3</v>
      </c>
      <c r="M14">
        <v>0</v>
      </c>
      <c r="N14">
        <v>0.1</v>
      </c>
      <c r="O14">
        <v>0</v>
      </c>
      <c r="P14">
        <v>0</v>
      </c>
      <c r="Q14" s="1">
        <v>1078.5</v>
      </c>
      <c r="S14">
        <f t="shared" si="1"/>
        <v>6.7686601761706069E-3</v>
      </c>
      <c r="T14">
        <f t="shared" si="2"/>
        <v>0.37774687065368567</v>
      </c>
      <c r="U14">
        <f t="shared" si="3"/>
        <v>0.26351414000927215</v>
      </c>
      <c r="V14">
        <f t="shared" si="4"/>
        <v>6.4904960593416782E-4</v>
      </c>
      <c r="W14">
        <f t="shared" si="5"/>
        <v>0.31877607788595275</v>
      </c>
      <c r="X14">
        <f t="shared" si="6"/>
        <v>3.2730644413537326E-2</v>
      </c>
      <c r="Y14" s="1">
        <f t="shared" si="7"/>
        <v>1078.5</v>
      </c>
      <c r="Z14">
        <f t="shared" si="8"/>
        <v>1.0001854427445527</v>
      </c>
      <c r="AB14">
        <f t="shared" si="9"/>
        <v>212.93</v>
      </c>
      <c r="AC14">
        <f t="shared" si="10"/>
        <v>127.22</v>
      </c>
      <c r="AD14">
        <v>174.28714814814816</v>
      </c>
      <c r="AE14" t="s">
        <v>74</v>
      </c>
      <c r="AF14">
        <v>5.789160839750731</v>
      </c>
      <c r="AG14" t="s">
        <v>74</v>
      </c>
      <c r="AH14">
        <v>258.32</v>
      </c>
      <c r="AI14">
        <v>100</v>
      </c>
      <c r="AK14">
        <f t="shared" si="11"/>
        <v>80.433641168289299</v>
      </c>
      <c r="AL14">
        <f t="shared" si="12"/>
        <v>33.524268891979602</v>
      </c>
      <c r="AM14">
        <f t="shared" si="14"/>
        <v>0.11312100482494548</v>
      </c>
      <c r="AQ14" s="8">
        <f t="shared" si="13"/>
        <v>214.07103106509385</v>
      </c>
      <c r="AR14" s="8">
        <v>258.32</v>
      </c>
      <c r="AV14" t="s">
        <v>99</v>
      </c>
      <c r="AW14">
        <v>0.31</v>
      </c>
      <c r="AX14">
        <v>0.47</v>
      </c>
      <c r="AY14">
        <v>0.78</v>
      </c>
      <c r="BA14" s="14">
        <v>0</v>
      </c>
      <c r="BB14" s="14">
        <v>0</v>
      </c>
      <c r="BC14" s="14">
        <v>0</v>
      </c>
      <c r="BE14">
        <v>336150.97769999999</v>
      </c>
      <c r="BF14">
        <v>0.01</v>
      </c>
    </row>
    <row r="15" spans="1:76" x14ac:dyDescent="0.25">
      <c r="A15" t="s">
        <v>13</v>
      </c>
      <c r="D15">
        <v>13.9</v>
      </c>
      <c r="E15">
        <v>0</v>
      </c>
      <c r="F15">
        <v>12</v>
      </c>
      <c r="G15">
        <v>0</v>
      </c>
      <c r="H15">
        <v>57.9</v>
      </c>
      <c r="I15">
        <v>69.900000000000006</v>
      </c>
      <c r="J15">
        <v>0</v>
      </c>
      <c r="K15">
        <v>0.3</v>
      </c>
      <c r="L15">
        <v>0.5</v>
      </c>
      <c r="M15">
        <v>2.6</v>
      </c>
      <c r="N15">
        <v>0.2</v>
      </c>
      <c r="O15">
        <v>4.8</v>
      </c>
      <c r="P15">
        <v>0</v>
      </c>
      <c r="Q15">
        <v>92.3</v>
      </c>
      <c r="S15">
        <f t="shared" si="1"/>
        <v>3.3586132177681478E-2</v>
      </c>
      <c r="T15">
        <f t="shared" si="2"/>
        <v>0.1505958829902492</v>
      </c>
      <c r="U15">
        <f t="shared" si="3"/>
        <v>0</v>
      </c>
      <c r="V15">
        <f t="shared" si="4"/>
        <v>0.75731310942578556</v>
      </c>
      <c r="W15">
        <f t="shared" si="5"/>
        <v>0</v>
      </c>
      <c r="X15">
        <f t="shared" si="6"/>
        <v>5.7421451787648972E-2</v>
      </c>
      <c r="Y15" s="1">
        <f t="shared" si="7"/>
        <v>92.3</v>
      </c>
      <c r="Z15">
        <f t="shared" si="8"/>
        <v>0.99891657638136522</v>
      </c>
      <c r="AB15">
        <f t="shared" si="9"/>
        <v>212.93</v>
      </c>
      <c r="AC15">
        <f t="shared" si="10"/>
        <v>127.22</v>
      </c>
      <c r="AD15">
        <v>174.28714814814816</v>
      </c>
      <c r="AE15" t="s">
        <v>74</v>
      </c>
      <c r="AF15">
        <v>5.789160839750731</v>
      </c>
      <c r="AG15" t="s">
        <v>74</v>
      </c>
      <c r="AH15">
        <v>258.32</v>
      </c>
      <c r="AI15">
        <v>100</v>
      </c>
      <c r="AK15">
        <f t="shared" si="11"/>
        <v>32.066381365113763</v>
      </c>
      <c r="AL15">
        <f t="shared" si="12"/>
        <v>0</v>
      </c>
      <c r="AM15">
        <f t="shared" si="14"/>
        <v>131.98994209702664</v>
      </c>
      <c r="AQ15" s="8">
        <f t="shared" si="13"/>
        <v>264.05632346214043</v>
      </c>
      <c r="AR15" s="8">
        <v>258.32</v>
      </c>
    </row>
    <row r="16" spans="1:76" x14ac:dyDescent="0.25">
      <c r="A16" t="s">
        <v>14</v>
      </c>
      <c r="D16">
        <v>0</v>
      </c>
      <c r="E16">
        <v>25.1</v>
      </c>
      <c r="F16">
        <v>0</v>
      </c>
      <c r="G16">
        <v>0</v>
      </c>
      <c r="H16">
        <v>0</v>
      </c>
      <c r="I16">
        <v>0</v>
      </c>
      <c r="J16">
        <v>0</v>
      </c>
      <c r="K16">
        <v>80.8</v>
      </c>
      <c r="L16">
        <v>3.4</v>
      </c>
      <c r="M16">
        <v>0.4</v>
      </c>
      <c r="N16">
        <v>0</v>
      </c>
      <c r="O16">
        <v>23.5</v>
      </c>
      <c r="P16">
        <v>0</v>
      </c>
      <c r="Q16">
        <v>133.19999999999999</v>
      </c>
      <c r="S16">
        <f t="shared" si="1"/>
        <v>2.8528528528528531E-2</v>
      </c>
      <c r="T16">
        <f t="shared" si="2"/>
        <v>0</v>
      </c>
      <c r="U16">
        <f t="shared" si="3"/>
        <v>0.18843843843843847</v>
      </c>
      <c r="V16">
        <f t="shared" si="4"/>
        <v>0</v>
      </c>
      <c r="W16">
        <f t="shared" si="5"/>
        <v>0</v>
      </c>
      <c r="X16">
        <f t="shared" si="6"/>
        <v>0.78303303303303307</v>
      </c>
      <c r="Y16" s="1">
        <f t="shared" si="7"/>
        <v>133.19999999999999</v>
      </c>
      <c r="Z16">
        <f t="shared" si="8"/>
        <v>1</v>
      </c>
      <c r="AB16">
        <f t="shared" si="9"/>
        <v>212.93</v>
      </c>
      <c r="AC16">
        <f t="shared" si="10"/>
        <v>127.22</v>
      </c>
      <c r="AD16">
        <v>174.28714814814816</v>
      </c>
      <c r="AE16" t="s">
        <v>74</v>
      </c>
      <c r="AF16">
        <v>5.789160839750731</v>
      </c>
      <c r="AG16" t="s">
        <v>74</v>
      </c>
      <c r="AH16">
        <v>258.32</v>
      </c>
      <c r="AI16">
        <v>100</v>
      </c>
      <c r="AK16">
        <f t="shared" si="11"/>
        <v>0</v>
      </c>
      <c r="AL16">
        <f t="shared" si="12"/>
        <v>23.97313813813814</v>
      </c>
      <c r="AM16">
        <f t="shared" si="14"/>
        <v>0</v>
      </c>
      <c r="AQ16" s="8">
        <f t="shared" si="13"/>
        <v>123.97313813813814</v>
      </c>
      <c r="AR16" s="8">
        <v>258.32</v>
      </c>
    </row>
    <row r="17" spans="1:82" x14ac:dyDescent="0.25">
      <c r="A17" t="s">
        <v>15</v>
      </c>
      <c r="D17">
        <v>912.5</v>
      </c>
      <c r="E17">
        <v>53</v>
      </c>
      <c r="F17">
        <v>0.8</v>
      </c>
      <c r="G17">
        <v>0</v>
      </c>
      <c r="H17">
        <v>0</v>
      </c>
      <c r="I17">
        <v>0.8</v>
      </c>
      <c r="J17" s="1">
        <v>1014.9</v>
      </c>
      <c r="K17">
        <v>1.1000000000000001</v>
      </c>
      <c r="L17">
        <v>8.1</v>
      </c>
      <c r="M17">
        <v>0</v>
      </c>
      <c r="N17">
        <v>0.5</v>
      </c>
      <c r="O17">
        <v>91.8</v>
      </c>
      <c r="P17">
        <v>0</v>
      </c>
      <c r="Q17" s="1">
        <v>2082.1999999999998</v>
      </c>
      <c r="S17">
        <f t="shared" si="1"/>
        <v>3.890116223225435E-3</v>
      </c>
      <c r="T17">
        <f t="shared" si="2"/>
        <v>0.4382384016905197</v>
      </c>
      <c r="U17">
        <f t="shared" si="3"/>
        <v>2.5453846892709638E-2</v>
      </c>
      <c r="V17">
        <f t="shared" si="4"/>
        <v>3.8420900970127754E-4</v>
      </c>
      <c r="W17">
        <f t="shared" si="5"/>
        <v>0.48741715493228321</v>
      </c>
      <c r="X17">
        <f t="shared" si="6"/>
        <v>4.4856401882624145E-2</v>
      </c>
      <c r="Y17" s="1">
        <f t="shared" si="7"/>
        <v>2082.1999999999998</v>
      </c>
      <c r="Z17">
        <f t="shared" si="8"/>
        <v>1.0002401306310633</v>
      </c>
      <c r="AB17">
        <f t="shared" si="9"/>
        <v>212.93</v>
      </c>
      <c r="AC17">
        <f t="shared" si="10"/>
        <v>127.22</v>
      </c>
      <c r="AD17">
        <v>174.28714814814816</v>
      </c>
      <c r="AE17" t="s">
        <v>74</v>
      </c>
      <c r="AF17">
        <v>5.789160839750731</v>
      </c>
      <c r="AG17" t="s">
        <v>74</v>
      </c>
      <c r="AH17">
        <v>258.32</v>
      </c>
      <c r="AI17">
        <v>100</v>
      </c>
      <c r="AK17">
        <f t="shared" si="11"/>
        <v>93.314102871962362</v>
      </c>
      <c r="AL17">
        <f t="shared" si="12"/>
        <v>3.2382384016905199</v>
      </c>
      <c r="AM17">
        <f t="shared" si="14"/>
        <v>6.6962692593659848E-2</v>
      </c>
      <c r="AQ17" s="8">
        <f t="shared" si="13"/>
        <v>196.61930396624655</v>
      </c>
      <c r="AR17" s="8">
        <v>258.32</v>
      </c>
      <c r="AW17">
        <f>AW7-AW4</f>
        <v>0.35009999999999997</v>
      </c>
      <c r="AX17">
        <f>AY7-AY4</f>
        <v>1.96</v>
      </c>
    </row>
    <row r="18" spans="1:82" x14ac:dyDescent="0.25">
      <c r="A18" t="s">
        <v>16</v>
      </c>
      <c r="D18">
        <v>984.4</v>
      </c>
      <c r="E18">
        <v>82.6</v>
      </c>
      <c r="F18">
        <v>1.4</v>
      </c>
      <c r="G18">
        <v>9.8000000000000007</v>
      </c>
      <c r="H18">
        <v>0</v>
      </c>
      <c r="I18">
        <v>11.2</v>
      </c>
      <c r="J18">
        <v>0</v>
      </c>
      <c r="K18">
        <v>3.7</v>
      </c>
      <c r="L18">
        <v>3.8</v>
      </c>
      <c r="M18">
        <v>0</v>
      </c>
      <c r="N18">
        <v>0.3</v>
      </c>
      <c r="O18">
        <v>33.200000000000003</v>
      </c>
      <c r="P18">
        <v>0.2</v>
      </c>
      <c r="Q18" s="1">
        <v>1119.0999999999999</v>
      </c>
      <c r="S18">
        <f t="shared" si="1"/>
        <v>3.396192689248369E-3</v>
      </c>
      <c r="T18">
        <f t="shared" si="2"/>
        <v>0.87979265349897229</v>
      </c>
      <c r="U18">
        <f t="shared" si="3"/>
        <v>7.3822504245240866E-2</v>
      </c>
      <c r="V18">
        <f t="shared" si="4"/>
        <v>1.0009831084100456E-2</v>
      </c>
      <c r="W18">
        <f t="shared" si="5"/>
        <v>0</v>
      </c>
      <c r="X18">
        <f t="shared" si="6"/>
        <v>3.3246938957905092E-2</v>
      </c>
      <c r="Y18" s="1">
        <f t="shared" si="7"/>
        <v>1118.8999999999999</v>
      </c>
      <c r="Z18">
        <f t="shared" si="8"/>
        <v>1.0002681204754671</v>
      </c>
      <c r="AB18">
        <f t="shared" si="9"/>
        <v>212.93</v>
      </c>
      <c r="AC18">
        <f t="shared" si="10"/>
        <v>127.22</v>
      </c>
      <c r="AD18">
        <v>174.28714814814816</v>
      </c>
      <c r="AE18" t="s">
        <v>74</v>
      </c>
      <c r="AF18">
        <v>5.789160839750731</v>
      </c>
      <c r="AG18" t="s">
        <v>74</v>
      </c>
      <c r="AH18">
        <v>258.32</v>
      </c>
      <c r="AI18">
        <v>100</v>
      </c>
      <c r="AK18">
        <f t="shared" si="11"/>
        <v>187.33424970953618</v>
      </c>
      <c r="AL18">
        <f t="shared" si="12"/>
        <v>9.3916989900795436</v>
      </c>
      <c r="AM18">
        <f t="shared" si="14"/>
        <v>1.7445849130925548</v>
      </c>
      <c r="AQ18" s="8">
        <f t="shared" si="13"/>
        <v>298.47053361270827</v>
      </c>
      <c r="AR18" s="8">
        <v>258.32</v>
      </c>
      <c r="AS18" t="s">
        <v>71</v>
      </c>
      <c r="AX18">
        <f>AX17/AW17</f>
        <v>5.5984004570122829</v>
      </c>
      <c r="BA18">
        <f>AW4/AW7</f>
        <v>2.7500000000000004E-2</v>
      </c>
    </row>
    <row r="19" spans="1:82" x14ac:dyDescent="0.25">
      <c r="A19" t="s">
        <v>17</v>
      </c>
      <c r="D19">
        <v>333.3</v>
      </c>
      <c r="E19">
        <v>12.4</v>
      </c>
      <c r="F19">
        <v>1.1000000000000001</v>
      </c>
      <c r="G19">
        <v>0</v>
      </c>
      <c r="H19">
        <v>0</v>
      </c>
      <c r="I19">
        <v>1.1000000000000001</v>
      </c>
      <c r="J19">
        <v>55.6</v>
      </c>
      <c r="K19">
        <v>7.1</v>
      </c>
      <c r="L19">
        <v>1.4</v>
      </c>
      <c r="M19">
        <v>0</v>
      </c>
      <c r="N19">
        <v>0</v>
      </c>
      <c r="O19">
        <v>148.5</v>
      </c>
      <c r="P19">
        <v>0</v>
      </c>
      <c r="Q19">
        <v>558.20000000000005</v>
      </c>
      <c r="S19">
        <f t="shared" si="1"/>
        <v>2.5080616266571118E-3</v>
      </c>
      <c r="T19">
        <f t="shared" si="2"/>
        <v>0.59709781440343956</v>
      </c>
      <c r="U19">
        <f t="shared" si="3"/>
        <v>2.2214260121820133E-2</v>
      </c>
      <c r="V19">
        <f t="shared" si="4"/>
        <v>1.9706198495163022E-3</v>
      </c>
      <c r="W19">
        <f t="shared" si="5"/>
        <v>9.9605876030096741E-2</v>
      </c>
      <c r="X19">
        <f t="shared" si="6"/>
        <v>0.27875313507703331</v>
      </c>
      <c r="Y19" s="1">
        <f t="shared" si="7"/>
        <v>558.20000000000005</v>
      </c>
      <c r="Z19">
        <f t="shared" si="8"/>
        <v>1.0021497671085631</v>
      </c>
      <c r="AB19">
        <f t="shared" si="9"/>
        <v>212.93</v>
      </c>
      <c r="AC19">
        <f t="shared" si="10"/>
        <v>127.22</v>
      </c>
      <c r="AD19">
        <v>174.28714814814816</v>
      </c>
      <c r="AE19" t="s">
        <v>74</v>
      </c>
      <c r="AF19">
        <v>5.789160839750731</v>
      </c>
      <c r="AG19" t="s">
        <v>74</v>
      </c>
      <c r="AH19">
        <v>258.32</v>
      </c>
      <c r="AI19">
        <v>100</v>
      </c>
      <c r="AK19">
        <f t="shared" si="11"/>
        <v>127.14003762092439</v>
      </c>
      <c r="AL19">
        <f t="shared" si="12"/>
        <v>2.8260981726979573</v>
      </c>
      <c r="AM19">
        <f t="shared" si="14"/>
        <v>0.34345371365632921</v>
      </c>
      <c r="AQ19" s="8">
        <f t="shared" si="13"/>
        <v>230.30958950727867</v>
      </c>
      <c r="AR19" s="8">
        <v>258.32</v>
      </c>
      <c r="BU19" t="s">
        <v>111</v>
      </c>
    </row>
    <row r="20" spans="1:82" x14ac:dyDescent="0.25">
      <c r="A20" t="s">
        <v>18</v>
      </c>
      <c r="D20">
        <v>324.8</v>
      </c>
      <c r="E20">
        <v>23.7</v>
      </c>
      <c r="F20">
        <v>0.6</v>
      </c>
      <c r="G20">
        <v>0</v>
      </c>
      <c r="H20">
        <v>0</v>
      </c>
      <c r="I20">
        <v>0.6</v>
      </c>
      <c r="J20">
        <v>74.900000000000006</v>
      </c>
      <c r="K20">
        <v>0.1</v>
      </c>
      <c r="L20">
        <v>0.9</v>
      </c>
      <c r="M20">
        <v>0</v>
      </c>
      <c r="N20">
        <v>0</v>
      </c>
      <c r="O20">
        <v>90</v>
      </c>
      <c r="P20">
        <v>0</v>
      </c>
      <c r="Q20">
        <v>515</v>
      </c>
      <c r="S20">
        <f t="shared" si="1"/>
        <v>1.7475728155339806E-3</v>
      </c>
      <c r="T20">
        <f t="shared" si="2"/>
        <v>0.63067961165048547</v>
      </c>
      <c r="U20">
        <f t="shared" si="3"/>
        <v>4.6019417475728151E-2</v>
      </c>
      <c r="V20">
        <f t="shared" si="4"/>
        <v>1.1650485436893203E-3</v>
      </c>
      <c r="W20">
        <f t="shared" si="5"/>
        <v>0.1454368932038835</v>
      </c>
      <c r="X20">
        <f t="shared" si="6"/>
        <v>0.1749514563106796</v>
      </c>
      <c r="Y20" s="1">
        <f t="shared" si="7"/>
        <v>515</v>
      </c>
      <c r="Z20">
        <f t="shared" si="8"/>
        <v>1</v>
      </c>
      <c r="AB20">
        <f t="shared" si="9"/>
        <v>212.93</v>
      </c>
      <c r="AC20">
        <f t="shared" si="10"/>
        <v>127.22</v>
      </c>
      <c r="AD20">
        <v>174.28714814814816</v>
      </c>
      <c r="AE20" t="s">
        <v>74</v>
      </c>
      <c r="AF20">
        <v>5.789160839750731</v>
      </c>
      <c r="AG20" t="s">
        <v>74</v>
      </c>
      <c r="AH20">
        <v>258.32</v>
      </c>
      <c r="AI20">
        <v>100</v>
      </c>
      <c r="AK20">
        <f t="shared" si="11"/>
        <v>134.29060970873789</v>
      </c>
      <c r="AL20">
        <f t="shared" si="12"/>
        <v>5.8545902912621353</v>
      </c>
      <c r="AM20">
        <f t="shared" si="14"/>
        <v>0.20305298813376482</v>
      </c>
      <c r="AQ20" s="8">
        <f t="shared" si="13"/>
        <v>240.34825298813379</v>
      </c>
      <c r="AR20" s="8">
        <v>258.32</v>
      </c>
      <c r="AW20">
        <f>AW4/AW7</f>
        <v>2.7500000000000004E-2</v>
      </c>
    </row>
    <row r="21" spans="1:82" x14ac:dyDescent="0.25">
      <c r="A21" t="s">
        <v>19</v>
      </c>
      <c r="D21">
        <v>886.6</v>
      </c>
      <c r="E21">
        <v>15</v>
      </c>
      <c r="F21">
        <v>1.3</v>
      </c>
      <c r="G21">
        <v>14.3</v>
      </c>
      <c r="H21">
        <v>0</v>
      </c>
      <c r="I21">
        <v>15.6</v>
      </c>
      <c r="J21">
        <v>0</v>
      </c>
      <c r="K21">
        <v>31.2</v>
      </c>
      <c r="L21">
        <v>1.2</v>
      </c>
      <c r="M21">
        <v>0</v>
      </c>
      <c r="N21">
        <v>0</v>
      </c>
      <c r="O21">
        <v>0</v>
      </c>
      <c r="P21">
        <v>0</v>
      </c>
      <c r="Q21">
        <v>949.6</v>
      </c>
      <c r="S21">
        <f t="shared" si="1"/>
        <v>1.2636899747262005E-3</v>
      </c>
      <c r="T21">
        <f t="shared" si="2"/>
        <v>0.93365627632687442</v>
      </c>
      <c r="U21">
        <f t="shared" si="3"/>
        <v>1.5796124684077505E-2</v>
      </c>
      <c r="V21">
        <f t="shared" si="4"/>
        <v>1.6427969671440605E-2</v>
      </c>
      <c r="W21">
        <f t="shared" si="5"/>
        <v>0</v>
      </c>
      <c r="X21">
        <f t="shared" si="6"/>
        <v>3.285593934288121E-2</v>
      </c>
      <c r="Y21" s="1">
        <f t="shared" si="7"/>
        <v>949.6</v>
      </c>
      <c r="Z21">
        <f t="shared" si="8"/>
        <v>0.99999999999999989</v>
      </c>
      <c r="AB21">
        <f t="shared" si="9"/>
        <v>212.93</v>
      </c>
      <c r="AC21">
        <f t="shared" si="10"/>
        <v>127.22</v>
      </c>
      <c r="AD21">
        <v>174.28714814814816</v>
      </c>
      <c r="AE21" t="s">
        <v>74</v>
      </c>
      <c r="AF21">
        <v>5.789160839750731</v>
      </c>
      <c r="AG21" t="s">
        <v>74</v>
      </c>
      <c r="AH21">
        <v>258.32</v>
      </c>
      <c r="AI21">
        <v>100</v>
      </c>
      <c r="AK21">
        <f t="shared" si="11"/>
        <v>198.80343091828138</v>
      </c>
      <c r="AL21">
        <f t="shared" si="12"/>
        <v>2.00958298230834</v>
      </c>
      <c r="AM21">
        <f t="shared" si="14"/>
        <v>2.8631839838996536</v>
      </c>
      <c r="AQ21" s="8">
        <f t="shared" si="13"/>
        <v>303.6761978844894</v>
      </c>
      <c r="AR21" s="8">
        <v>258.32</v>
      </c>
      <c r="AS21" t="s">
        <v>71</v>
      </c>
      <c r="BK21" t="s">
        <v>103</v>
      </c>
      <c r="BM21" t="s">
        <v>105</v>
      </c>
      <c r="BN21" t="s">
        <v>104</v>
      </c>
      <c r="BO21" t="s">
        <v>107</v>
      </c>
      <c r="BP21" t="s">
        <v>108</v>
      </c>
      <c r="BR21" t="s">
        <v>109</v>
      </c>
      <c r="BW21" t="s">
        <v>103</v>
      </c>
      <c r="BY21" t="s">
        <v>105</v>
      </c>
      <c r="BZ21" t="s">
        <v>104</v>
      </c>
      <c r="CA21" t="s">
        <v>107</v>
      </c>
      <c r="CB21" t="s">
        <v>108</v>
      </c>
      <c r="CD21" t="s">
        <v>109</v>
      </c>
    </row>
    <row r="22" spans="1:82" x14ac:dyDescent="0.25">
      <c r="A22" t="s">
        <v>20</v>
      </c>
      <c r="D22">
        <v>225.8</v>
      </c>
      <c r="E22">
        <v>273.3</v>
      </c>
      <c r="F22">
        <v>0.4</v>
      </c>
      <c r="G22">
        <v>48.3</v>
      </c>
      <c r="H22">
        <v>0</v>
      </c>
      <c r="I22">
        <v>48.7</v>
      </c>
      <c r="J22">
        <v>177.2</v>
      </c>
      <c r="K22">
        <v>10</v>
      </c>
      <c r="L22">
        <v>1.2</v>
      </c>
      <c r="M22">
        <v>0</v>
      </c>
      <c r="N22">
        <v>0</v>
      </c>
      <c r="O22">
        <v>0</v>
      </c>
      <c r="P22">
        <v>0</v>
      </c>
      <c r="Q22">
        <v>736</v>
      </c>
      <c r="S22">
        <f t="shared" si="1"/>
        <v>1.6304347826086956E-3</v>
      </c>
      <c r="T22">
        <f t="shared" si="2"/>
        <v>0.30679347826086956</v>
      </c>
      <c r="U22">
        <f t="shared" si="3"/>
        <v>0.37133152173913048</v>
      </c>
      <c r="V22">
        <f t="shared" si="4"/>
        <v>6.6168478260869565E-2</v>
      </c>
      <c r="W22">
        <f t="shared" si="5"/>
        <v>0.24076086956521739</v>
      </c>
      <c r="X22">
        <f t="shared" si="6"/>
        <v>1.358695652173913E-2</v>
      </c>
      <c r="Y22" s="1">
        <f t="shared" si="7"/>
        <v>736</v>
      </c>
      <c r="Z22">
        <f t="shared" si="8"/>
        <v>1.0002717391304348</v>
      </c>
      <c r="AB22">
        <f t="shared" si="9"/>
        <v>212.93</v>
      </c>
      <c r="AC22">
        <f t="shared" si="10"/>
        <v>127.22</v>
      </c>
      <c r="AD22">
        <v>174.28714814814816</v>
      </c>
      <c r="AE22" t="s">
        <v>74</v>
      </c>
      <c r="AF22">
        <v>5.789160839750731</v>
      </c>
      <c r="AG22" t="s">
        <v>74</v>
      </c>
      <c r="AH22">
        <v>258.32</v>
      </c>
      <c r="AI22">
        <v>100</v>
      </c>
      <c r="AK22">
        <f t="shared" si="11"/>
        <v>65.32553532608695</v>
      </c>
      <c r="AL22">
        <f t="shared" si="12"/>
        <v>47.24079619565218</v>
      </c>
      <c r="AM22">
        <f t="shared" si="14"/>
        <v>11.532315373389695</v>
      </c>
      <c r="AQ22" s="8">
        <f t="shared" si="13"/>
        <v>224.09864689512881</v>
      </c>
      <c r="AR22" s="8">
        <v>258.32</v>
      </c>
      <c r="BF22">
        <v>688311.26100000006</v>
      </c>
      <c r="BG22" t="s">
        <v>102</v>
      </c>
      <c r="BK22" t="s">
        <v>0</v>
      </c>
      <c r="BM22">
        <f>BF22*AQ4</f>
        <v>142193013.05696809</v>
      </c>
      <c r="BN22">
        <f>BF22*AR4</f>
        <v>177804564.94152001</v>
      </c>
      <c r="BO22">
        <f>0.000000003*BM22+ 0.0094</f>
        <v>0.4359790391709043</v>
      </c>
      <c r="BP22">
        <f>0.000000003*BN22+ 0.0094</f>
        <v>0.54281369482455999</v>
      </c>
      <c r="BR22">
        <f>BO22-BP22</f>
        <v>-0.10683465565365569</v>
      </c>
      <c r="BW22" t="s">
        <v>55</v>
      </c>
      <c r="BX22" t="s">
        <v>9</v>
      </c>
      <c r="BY22" t="e">
        <v>#DIV/0!</v>
      </c>
      <c r="BZ22">
        <v>177804564.94152001</v>
      </c>
      <c r="CA22" t="e">
        <v>#DIV/0!</v>
      </c>
      <c r="CB22">
        <v>0.54281369482455999</v>
      </c>
      <c r="CC22" t="s">
        <v>106</v>
      </c>
      <c r="CD22" t="e">
        <v>#DIV/0!</v>
      </c>
    </row>
    <row r="23" spans="1:82" x14ac:dyDescent="0.25">
      <c r="A23" t="s">
        <v>21</v>
      </c>
      <c r="D23">
        <v>1</v>
      </c>
      <c r="E23">
        <v>21.4</v>
      </c>
      <c r="F23">
        <v>0</v>
      </c>
      <c r="G23">
        <v>0</v>
      </c>
      <c r="H23">
        <v>2.7</v>
      </c>
      <c r="I23">
        <v>2.8</v>
      </c>
      <c r="J23">
        <v>0</v>
      </c>
      <c r="K23">
        <v>29.8</v>
      </c>
      <c r="L23">
        <v>27.7</v>
      </c>
      <c r="M23">
        <v>0</v>
      </c>
      <c r="N23">
        <v>0</v>
      </c>
      <c r="O23">
        <v>10</v>
      </c>
      <c r="P23">
        <v>17</v>
      </c>
      <c r="Q23">
        <v>109.6</v>
      </c>
      <c r="S23">
        <f t="shared" si="1"/>
        <v>0.29913606911447083</v>
      </c>
      <c r="T23">
        <f t="shared" si="2"/>
        <v>1.0799136069114472E-2</v>
      </c>
      <c r="U23">
        <f t="shared" si="3"/>
        <v>0.23110151187904968</v>
      </c>
      <c r="V23">
        <f t="shared" si="4"/>
        <v>3.0237580993520519E-2</v>
      </c>
      <c r="W23">
        <f t="shared" si="5"/>
        <v>0</v>
      </c>
      <c r="X23">
        <f t="shared" si="6"/>
        <v>0.42980561555075592</v>
      </c>
      <c r="Y23" s="1">
        <f t="shared" si="7"/>
        <v>92.6</v>
      </c>
      <c r="Z23">
        <f t="shared" si="8"/>
        <v>1.0010799136069113</v>
      </c>
      <c r="AB23">
        <f t="shared" si="9"/>
        <v>212.93</v>
      </c>
      <c r="AC23">
        <f t="shared" si="10"/>
        <v>127.22</v>
      </c>
      <c r="AD23">
        <v>174.28714814814816</v>
      </c>
      <c r="AE23" t="s">
        <v>74</v>
      </c>
      <c r="AF23">
        <v>5.789160839750731</v>
      </c>
      <c r="AG23" t="s">
        <v>74</v>
      </c>
      <c r="AH23">
        <v>258.32</v>
      </c>
      <c r="AI23">
        <v>100</v>
      </c>
      <c r="AK23">
        <f t="shared" si="11"/>
        <v>2.2994600431965444</v>
      </c>
      <c r="AL23">
        <f t="shared" si="12"/>
        <v>29.400734341252701</v>
      </c>
      <c r="AM23">
        <f t="shared" si="14"/>
        <v>5.2700217582593396</v>
      </c>
      <c r="AQ23" s="8">
        <f t="shared" si="13"/>
        <v>136.97021614270858</v>
      </c>
      <c r="AR23" s="8">
        <v>258.32</v>
      </c>
      <c r="BF23">
        <v>688311.26100000006</v>
      </c>
      <c r="BK23" t="s">
        <v>1</v>
      </c>
      <c r="BM23">
        <f t="shared" ref="BM23:BM73" si="15">BF23*AQ5</f>
        <v>141923907.5269793</v>
      </c>
      <c r="BN23">
        <f t="shared" ref="BN23:BN73" si="16">BF23*AR5</f>
        <v>177804564.94152001</v>
      </c>
      <c r="BO23">
        <f t="shared" ref="BO23:BO73" si="17">0.000000003*BM23+ 0.0094</f>
        <v>0.43517172258093789</v>
      </c>
      <c r="BP23">
        <f t="shared" ref="BP23:BP73" si="18">0.000000003*BN23+ 0.0094</f>
        <v>0.54281369482455999</v>
      </c>
      <c r="BR23">
        <f t="shared" ref="BR23:BR73" si="19">BO23-BP23</f>
        <v>-0.1076419722436221</v>
      </c>
      <c r="BW23" t="s">
        <v>52</v>
      </c>
      <c r="BX23" t="s">
        <v>50</v>
      </c>
      <c r="BY23">
        <v>210525115.72483242</v>
      </c>
      <c r="BZ23">
        <v>177804564.94152001</v>
      </c>
      <c r="CA23">
        <v>0.64097534717449722</v>
      </c>
      <c r="CB23">
        <v>0.54281369482455999</v>
      </c>
      <c r="CD23" s="15">
        <v>9.8161652349937234E-2</v>
      </c>
    </row>
    <row r="24" spans="1:82" x14ac:dyDescent="0.25">
      <c r="A24" t="s">
        <v>22</v>
      </c>
      <c r="D24">
        <v>167.6</v>
      </c>
      <c r="E24">
        <v>25.9</v>
      </c>
      <c r="F24">
        <v>1.8</v>
      </c>
      <c r="G24">
        <v>0</v>
      </c>
      <c r="H24">
        <v>0.3</v>
      </c>
      <c r="I24">
        <v>2.1</v>
      </c>
      <c r="J24">
        <v>149</v>
      </c>
      <c r="K24">
        <v>16.5</v>
      </c>
      <c r="L24">
        <v>7.7</v>
      </c>
      <c r="M24">
        <v>0</v>
      </c>
      <c r="N24">
        <v>0.6</v>
      </c>
      <c r="O24">
        <v>3.1</v>
      </c>
      <c r="P24">
        <v>0</v>
      </c>
      <c r="Q24">
        <v>372.5</v>
      </c>
      <c r="S24">
        <f t="shared" si="1"/>
        <v>2.0671140939597314E-2</v>
      </c>
      <c r="T24">
        <f t="shared" si="2"/>
        <v>0.44993288590604025</v>
      </c>
      <c r="U24">
        <f t="shared" si="3"/>
        <v>6.9530201342281869E-2</v>
      </c>
      <c r="V24">
        <f t="shared" si="4"/>
        <v>5.6375838926174503E-3</v>
      </c>
      <c r="W24">
        <f t="shared" si="5"/>
        <v>0.4</v>
      </c>
      <c r="X24">
        <f t="shared" si="6"/>
        <v>5.4228187919463093E-2</v>
      </c>
      <c r="Y24" s="1">
        <f t="shared" si="7"/>
        <v>372.5</v>
      </c>
      <c r="Z24">
        <f t="shared" si="8"/>
        <v>1</v>
      </c>
      <c r="AB24">
        <f t="shared" si="9"/>
        <v>212.93</v>
      </c>
      <c r="AC24">
        <f t="shared" si="10"/>
        <v>127.22</v>
      </c>
      <c r="AD24">
        <v>174.28714814814816</v>
      </c>
      <c r="AE24" t="s">
        <v>74</v>
      </c>
      <c r="AF24">
        <v>5.789160839750731</v>
      </c>
      <c r="AG24" t="s">
        <v>74</v>
      </c>
      <c r="AH24">
        <v>258.32</v>
      </c>
      <c r="AI24">
        <v>100</v>
      </c>
      <c r="AK24">
        <f t="shared" si="11"/>
        <v>95.804209395973146</v>
      </c>
      <c r="AL24">
        <f t="shared" si="12"/>
        <v>8.8456322147651001</v>
      </c>
      <c r="AM24">
        <f t="shared" si="14"/>
        <v>0.98255841909023134</v>
      </c>
      <c r="AQ24" s="8">
        <f t="shared" si="13"/>
        <v>205.63240002982849</v>
      </c>
      <c r="AR24" s="8">
        <v>258.32</v>
      </c>
      <c r="AV24">
        <v>197427886.19999999</v>
      </c>
      <c r="AW24">
        <v>5172158.0549999997</v>
      </c>
      <c r="AY24">
        <f>AV24+AW24</f>
        <v>202600044.255</v>
      </c>
      <c r="BA24">
        <f>AY25/AY24</f>
        <v>2.718809392641117E-2</v>
      </c>
      <c r="BB24">
        <f>AV25/AV24</f>
        <v>1.7026519615342972E-3</v>
      </c>
      <c r="BF24">
        <v>688311.26100000006</v>
      </c>
      <c r="BK24" t="s">
        <v>2</v>
      </c>
      <c r="BM24">
        <f t="shared" si="15"/>
        <v>147737183.7294293</v>
      </c>
      <c r="BN24">
        <f t="shared" si="16"/>
        <v>177804564.94152001</v>
      </c>
      <c r="BO24">
        <f t="shared" si="17"/>
        <v>0.45261155118828794</v>
      </c>
      <c r="BP24">
        <f t="shared" si="18"/>
        <v>0.54281369482455999</v>
      </c>
      <c r="BR24">
        <f t="shared" si="19"/>
        <v>-9.0202143636272047E-2</v>
      </c>
      <c r="BW24" t="s">
        <v>19</v>
      </c>
      <c r="BY24">
        <v>209023746.70155844</v>
      </c>
      <c r="BZ24">
        <v>177804564.94152001</v>
      </c>
      <c r="CA24">
        <v>0.63647124010467526</v>
      </c>
      <c r="CB24">
        <v>0.54281369482455999</v>
      </c>
      <c r="CD24" s="15">
        <v>9.3657545280115273E-2</v>
      </c>
    </row>
    <row r="25" spans="1:82" x14ac:dyDescent="0.25">
      <c r="A25" t="s">
        <v>23</v>
      </c>
      <c r="D25">
        <v>40.6</v>
      </c>
      <c r="E25">
        <v>159.80000000000001</v>
      </c>
      <c r="F25">
        <v>1.5</v>
      </c>
      <c r="G25">
        <v>0</v>
      </c>
      <c r="H25">
        <v>2.6</v>
      </c>
      <c r="I25">
        <v>4.0999999999999996</v>
      </c>
      <c r="J25">
        <v>45.3</v>
      </c>
      <c r="K25">
        <v>9.4</v>
      </c>
      <c r="L25">
        <v>19.399999999999999</v>
      </c>
      <c r="M25">
        <v>0</v>
      </c>
      <c r="N25">
        <v>1</v>
      </c>
      <c r="O25">
        <v>1.8</v>
      </c>
      <c r="P25">
        <v>4.3</v>
      </c>
      <c r="Q25">
        <v>285.7</v>
      </c>
      <c r="S25">
        <f t="shared" si="1"/>
        <v>6.894100923951671E-2</v>
      </c>
      <c r="T25">
        <f t="shared" si="2"/>
        <v>0.14427860696517414</v>
      </c>
      <c r="U25">
        <f t="shared" si="3"/>
        <v>0.56787491115849331</v>
      </c>
      <c r="V25">
        <f t="shared" si="4"/>
        <v>1.4570007107320541E-2</v>
      </c>
      <c r="W25">
        <f t="shared" si="5"/>
        <v>0.16098081023454158</v>
      </c>
      <c r="X25">
        <f t="shared" si="6"/>
        <v>4.335465529495381E-2</v>
      </c>
      <c r="Y25" s="1">
        <f t="shared" si="7"/>
        <v>281.39999999999998</v>
      </c>
      <c r="Z25">
        <f t="shared" si="8"/>
        <v>1.0000000000000002</v>
      </c>
      <c r="AB25">
        <f t="shared" si="9"/>
        <v>212.93</v>
      </c>
      <c r="AC25">
        <f t="shared" si="10"/>
        <v>127.22</v>
      </c>
      <c r="AD25">
        <v>174.28714814814816</v>
      </c>
      <c r="AE25" t="s">
        <v>74</v>
      </c>
      <c r="AF25">
        <v>5.789160839750731</v>
      </c>
      <c r="AG25" t="s">
        <v>74</v>
      </c>
      <c r="AH25">
        <v>258.32</v>
      </c>
      <c r="AI25">
        <v>100</v>
      </c>
      <c r="AK25">
        <f t="shared" si="11"/>
        <v>30.721243781094529</v>
      </c>
      <c r="AL25">
        <f t="shared" si="12"/>
        <v>72.24504619758352</v>
      </c>
      <c r="AM25">
        <f t="shared" si="14"/>
        <v>2.5393649872331467</v>
      </c>
      <c r="AQ25" s="8">
        <f t="shared" si="13"/>
        <v>205.50565496591119</v>
      </c>
      <c r="AR25" s="8">
        <v>258.32</v>
      </c>
      <c r="AV25">
        <v>336150.97769999999</v>
      </c>
      <c r="AW25">
        <v>5172158.0549999997</v>
      </c>
      <c r="AY25">
        <f>AV25+AW25</f>
        <v>5508309.0326999994</v>
      </c>
      <c r="BF25">
        <v>688311.26100000006</v>
      </c>
      <c r="BK25" t="s">
        <v>3</v>
      </c>
      <c r="BM25">
        <f t="shared" si="15"/>
        <v>166461701.33697733</v>
      </c>
      <c r="BN25">
        <f t="shared" si="16"/>
        <v>177804564.94152001</v>
      </c>
      <c r="BO25">
        <f t="shared" si="17"/>
        <v>0.50878510401093202</v>
      </c>
      <c r="BP25">
        <f t="shared" si="18"/>
        <v>0.54281369482455999</v>
      </c>
      <c r="BR25">
        <f t="shared" si="19"/>
        <v>-3.4028590813627968E-2</v>
      </c>
      <c r="BW25" t="s">
        <v>16</v>
      </c>
      <c r="BY25">
        <v>205440629.36230612</v>
      </c>
      <c r="BZ25">
        <v>177804564.94152001</v>
      </c>
      <c r="CA25">
        <v>0.62572188808691831</v>
      </c>
      <c r="CB25">
        <v>0.54281369482455999</v>
      </c>
      <c r="CD25" s="15">
        <v>8.2908193262358321E-2</v>
      </c>
    </row>
    <row r="26" spans="1:82" x14ac:dyDescent="0.25">
      <c r="A26" t="s">
        <v>24</v>
      </c>
      <c r="D26">
        <v>588.9</v>
      </c>
      <c r="E26">
        <v>113</v>
      </c>
      <c r="F26">
        <v>1.3</v>
      </c>
      <c r="G26">
        <v>3.6</v>
      </c>
      <c r="H26">
        <v>0.2</v>
      </c>
      <c r="I26">
        <v>5</v>
      </c>
      <c r="J26">
        <v>302.2</v>
      </c>
      <c r="K26">
        <v>13.3</v>
      </c>
      <c r="L26">
        <v>23.2</v>
      </c>
      <c r="M26">
        <v>0</v>
      </c>
      <c r="N26">
        <v>0</v>
      </c>
      <c r="O26">
        <v>26.7</v>
      </c>
      <c r="P26">
        <v>20.399999999999999</v>
      </c>
      <c r="Q26" s="1">
        <v>1092.7</v>
      </c>
      <c r="S26">
        <f t="shared" si="1"/>
        <v>2.1635736267835493E-2</v>
      </c>
      <c r="T26">
        <f t="shared" si="2"/>
        <v>0.54919332276415178</v>
      </c>
      <c r="U26">
        <f t="shared" si="3"/>
        <v>0.10538095682178496</v>
      </c>
      <c r="V26">
        <f t="shared" si="4"/>
        <v>4.6628741956542012E-3</v>
      </c>
      <c r="W26">
        <f t="shared" si="5"/>
        <v>0.28182411638533994</v>
      </c>
      <c r="X26">
        <f t="shared" si="6"/>
        <v>3.7302993565233609E-2</v>
      </c>
      <c r="Y26" s="1">
        <f t="shared" si="7"/>
        <v>1072.3</v>
      </c>
      <c r="Z26">
        <f t="shared" si="8"/>
        <v>1</v>
      </c>
      <c r="AB26">
        <f t="shared" si="9"/>
        <v>212.93</v>
      </c>
      <c r="AC26">
        <f t="shared" si="10"/>
        <v>127.22</v>
      </c>
      <c r="AD26">
        <v>174.28714814814816</v>
      </c>
      <c r="AE26" t="s">
        <v>74</v>
      </c>
      <c r="AF26">
        <v>5.789160839750731</v>
      </c>
      <c r="AG26" t="s">
        <v>74</v>
      </c>
      <c r="AH26">
        <v>258.32</v>
      </c>
      <c r="AI26">
        <v>100</v>
      </c>
      <c r="AK26">
        <f t="shared" si="11"/>
        <v>116.93973421617085</v>
      </c>
      <c r="AL26">
        <f t="shared" si="12"/>
        <v>13.406565326867483</v>
      </c>
      <c r="AM26">
        <f t="shared" si="14"/>
        <v>0.81267904573416094</v>
      </c>
      <c r="AQ26" s="8">
        <f t="shared" si="13"/>
        <v>231.1589785887725</v>
      </c>
      <c r="AR26" s="8">
        <v>258.32</v>
      </c>
      <c r="BF26">
        <v>688311.26100000006</v>
      </c>
      <c r="BK26" t="s">
        <v>4</v>
      </c>
      <c r="BM26">
        <f t="shared" si="15"/>
        <v>115364030.1221071</v>
      </c>
      <c r="BN26">
        <f t="shared" si="16"/>
        <v>177804564.94152001</v>
      </c>
      <c r="BO26">
        <f t="shared" si="17"/>
        <v>0.35549209036632134</v>
      </c>
      <c r="BP26">
        <f t="shared" si="18"/>
        <v>0.54281369482455999</v>
      </c>
      <c r="BR26">
        <f t="shared" si="19"/>
        <v>-0.18732160445823864</v>
      </c>
      <c r="BW26" t="s">
        <v>48</v>
      </c>
      <c r="BY26">
        <v>202726454.59343949</v>
      </c>
      <c r="BZ26">
        <v>177804564.94152001</v>
      </c>
      <c r="CA26">
        <v>0.61757936378031841</v>
      </c>
      <c r="CB26">
        <v>0.54281369482455999</v>
      </c>
      <c r="CD26" s="15">
        <v>7.4765668955758424E-2</v>
      </c>
    </row>
    <row r="27" spans="1:82" x14ac:dyDescent="0.25">
      <c r="A27" t="s">
        <v>25</v>
      </c>
      <c r="D27">
        <v>243.5</v>
      </c>
      <c r="E27">
        <v>50.9</v>
      </c>
      <c r="F27">
        <v>0.4</v>
      </c>
      <c r="G27">
        <v>0</v>
      </c>
      <c r="H27">
        <v>0</v>
      </c>
      <c r="I27">
        <v>0.4</v>
      </c>
      <c r="J27">
        <v>111.9</v>
      </c>
      <c r="K27">
        <v>4</v>
      </c>
      <c r="L27">
        <v>20</v>
      </c>
      <c r="M27">
        <v>0</v>
      </c>
      <c r="N27">
        <v>0</v>
      </c>
      <c r="O27">
        <v>78.5</v>
      </c>
      <c r="P27">
        <v>26.9</v>
      </c>
      <c r="Q27">
        <v>536.29999999999995</v>
      </c>
      <c r="S27">
        <f t="shared" si="1"/>
        <v>3.926187671770711E-2</v>
      </c>
      <c r="T27">
        <f t="shared" si="2"/>
        <v>0.47801334903808407</v>
      </c>
      <c r="U27">
        <f t="shared" si="3"/>
        <v>9.9921476246564583E-2</v>
      </c>
      <c r="V27">
        <f t="shared" si="4"/>
        <v>7.8523753435414225E-4</v>
      </c>
      <c r="W27">
        <f t="shared" si="5"/>
        <v>0.21967020023557129</v>
      </c>
      <c r="X27">
        <f t="shared" si="6"/>
        <v>0.16195524146054183</v>
      </c>
      <c r="Y27" s="1">
        <f t="shared" si="7"/>
        <v>509.4</v>
      </c>
      <c r="Z27">
        <f t="shared" si="8"/>
        <v>0.999607381232823</v>
      </c>
      <c r="AB27">
        <f t="shared" si="9"/>
        <v>212.93</v>
      </c>
      <c r="AC27">
        <f t="shared" si="10"/>
        <v>127.22</v>
      </c>
      <c r="AD27">
        <v>174.28714814814816</v>
      </c>
      <c r="AE27" t="s">
        <v>74</v>
      </c>
      <c r="AF27">
        <v>5.789160839750731</v>
      </c>
      <c r="AG27" t="s">
        <v>74</v>
      </c>
      <c r="AH27">
        <v>258.32</v>
      </c>
      <c r="AI27">
        <v>100</v>
      </c>
      <c r="AK27">
        <f t="shared" si="11"/>
        <v>101.78338241067924</v>
      </c>
      <c r="AL27">
        <f t="shared" si="12"/>
        <v>12.712010208087946</v>
      </c>
      <c r="AM27">
        <f t="shared" si="14"/>
        <v>0.13685681048146697</v>
      </c>
      <c r="AQ27" s="8">
        <f t="shared" si="13"/>
        <v>214.63224942924865</v>
      </c>
      <c r="AR27" s="8">
        <v>258.32</v>
      </c>
      <c r="BB27">
        <f>AB4*BA24</f>
        <v>5.789160839750731</v>
      </c>
      <c r="BF27">
        <v>688311.26100000006</v>
      </c>
      <c r="BK27" t="s">
        <v>5</v>
      </c>
      <c r="BM27">
        <f t="shared" si="15"/>
        <v>182267272.32003888</v>
      </c>
      <c r="BN27">
        <f t="shared" si="16"/>
        <v>177804564.94152001</v>
      </c>
      <c r="BO27">
        <f t="shared" si="17"/>
        <v>0.55620181696011661</v>
      </c>
      <c r="BP27">
        <f t="shared" si="18"/>
        <v>0.54281369482455999</v>
      </c>
      <c r="BR27">
        <f t="shared" si="19"/>
        <v>1.3388122135556624E-2</v>
      </c>
      <c r="BS27" t="s">
        <v>71</v>
      </c>
      <c r="BW27" t="s">
        <v>54</v>
      </c>
      <c r="BY27">
        <v>201962773.64296848</v>
      </c>
      <c r="BZ27">
        <v>177804564.94152001</v>
      </c>
      <c r="CA27">
        <v>0.6152883209289054</v>
      </c>
      <c r="CB27">
        <v>0.54281369482455999</v>
      </c>
      <c r="CD27" s="15">
        <v>7.2474626104345408E-2</v>
      </c>
    </row>
    <row r="28" spans="1:82" x14ac:dyDescent="0.25">
      <c r="A28" t="s">
        <v>26</v>
      </c>
      <c r="D28">
        <v>95</v>
      </c>
      <c r="E28">
        <v>238.2</v>
      </c>
      <c r="F28">
        <v>0.1</v>
      </c>
      <c r="G28">
        <v>0</v>
      </c>
      <c r="H28">
        <v>0</v>
      </c>
      <c r="I28">
        <v>0.1</v>
      </c>
      <c r="J28">
        <v>113.5</v>
      </c>
      <c r="K28">
        <v>0</v>
      </c>
      <c r="L28">
        <v>0.1</v>
      </c>
      <c r="M28">
        <v>0</v>
      </c>
      <c r="N28">
        <v>0</v>
      </c>
      <c r="O28">
        <v>0</v>
      </c>
      <c r="P28">
        <v>0</v>
      </c>
      <c r="Q28">
        <v>447</v>
      </c>
      <c r="S28">
        <f t="shared" si="1"/>
        <v>2.2371364653243848E-4</v>
      </c>
      <c r="T28">
        <f t="shared" si="2"/>
        <v>0.21252796420581654</v>
      </c>
      <c r="U28">
        <f t="shared" si="3"/>
        <v>0.53288590604026842</v>
      </c>
      <c r="V28">
        <f t="shared" si="4"/>
        <v>2.2371364653243848E-4</v>
      </c>
      <c r="W28">
        <f t="shared" si="5"/>
        <v>0.25391498881431768</v>
      </c>
      <c r="X28">
        <f t="shared" si="6"/>
        <v>0</v>
      </c>
      <c r="Y28" s="1">
        <f t="shared" si="7"/>
        <v>447</v>
      </c>
      <c r="Z28">
        <f t="shared" si="8"/>
        <v>0.99977628635346738</v>
      </c>
      <c r="AB28">
        <f t="shared" si="9"/>
        <v>212.93</v>
      </c>
      <c r="AC28">
        <f t="shared" si="10"/>
        <v>127.22</v>
      </c>
      <c r="AD28">
        <v>174.28714814814816</v>
      </c>
      <c r="AE28" t="s">
        <v>74</v>
      </c>
      <c r="AF28">
        <v>5.789160839750731</v>
      </c>
      <c r="AG28" t="s">
        <v>74</v>
      </c>
      <c r="AH28">
        <v>258.32</v>
      </c>
      <c r="AI28">
        <v>100</v>
      </c>
      <c r="AK28">
        <f t="shared" si="11"/>
        <v>45.253579418344515</v>
      </c>
      <c r="AL28">
        <f t="shared" si="12"/>
        <v>67.793744966442944</v>
      </c>
      <c r="AM28">
        <f t="shared" si="14"/>
        <v>3.8990413455961562E-2</v>
      </c>
      <c r="AQ28" s="8">
        <f t="shared" si="13"/>
        <v>213.08631479824342</v>
      </c>
      <c r="AR28" s="8">
        <v>258.32</v>
      </c>
      <c r="BF28">
        <v>688311.26100000006</v>
      </c>
      <c r="BK28" t="s">
        <v>6</v>
      </c>
      <c r="BM28">
        <f t="shared" si="15"/>
        <v>104198170.95057201</v>
      </c>
      <c r="BN28">
        <f t="shared" si="16"/>
        <v>177804564.94152001</v>
      </c>
      <c r="BO28">
        <f t="shared" si="17"/>
        <v>0.32199451285171604</v>
      </c>
      <c r="BP28">
        <f t="shared" si="18"/>
        <v>0.54281369482455999</v>
      </c>
      <c r="BR28">
        <f t="shared" si="19"/>
        <v>-0.22081918197284395</v>
      </c>
      <c r="BW28" t="s">
        <v>27</v>
      </c>
      <c r="BY28">
        <v>195579742.82965806</v>
      </c>
      <c r="BZ28">
        <v>177804564.94152001</v>
      </c>
      <c r="CA28">
        <v>0.59613922848897416</v>
      </c>
      <c r="CB28">
        <v>0.54281369482455999</v>
      </c>
      <c r="CD28" s="15">
        <v>5.3325533664414171E-2</v>
      </c>
    </row>
    <row r="29" spans="1:82" x14ac:dyDescent="0.25">
      <c r="A29" t="s">
        <v>27</v>
      </c>
      <c r="D29">
        <v>780.1</v>
      </c>
      <c r="E29">
        <v>38.200000000000003</v>
      </c>
      <c r="F29">
        <v>0.7</v>
      </c>
      <c r="G29">
        <v>0</v>
      </c>
      <c r="H29">
        <v>0</v>
      </c>
      <c r="I29">
        <v>0.7</v>
      </c>
      <c r="J29">
        <v>87.4</v>
      </c>
      <c r="K29">
        <v>10.8</v>
      </c>
      <c r="L29">
        <v>0.7</v>
      </c>
      <c r="M29">
        <v>0</v>
      </c>
      <c r="N29">
        <v>0</v>
      </c>
      <c r="O29">
        <v>11.1</v>
      </c>
      <c r="P29">
        <v>0</v>
      </c>
      <c r="Q29">
        <v>929.1</v>
      </c>
      <c r="S29">
        <f t="shared" si="1"/>
        <v>7.5341728554515115E-4</v>
      </c>
      <c r="T29">
        <f t="shared" si="2"/>
        <v>0.83962974921967493</v>
      </c>
      <c r="U29">
        <f t="shared" si="3"/>
        <v>4.1115057582606827E-2</v>
      </c>
      <c r="V29">
        <f t="shared" si="4"/>
        <v>7.5341728554515115E-4</v>
      </c>
      <c r="W29">
        <f t="shared" si="5"/>
        <v>9.4069529652351741E-2</v>
      </c>
      <c r="X29">
        <f t="shared" si="6"/>
        <v>2.3571197933484014E-2</v>
      </c>
      <c r="Y29" s="1">
        <f t="shared" si="7"/>
        <v>929.1</v>
      </c>
      <c r="Z29">
        <f t="shared" si="8"/>
        <v>0.99989236895920774</v>
      </c>
      <c r="AB29">
        <f t="shared" si="9"/>
        <v>212.93</v>
      </c>
      <c r="AC29">
        <f t="shared" si="10"/>
        <v>127.22</v>
      </c>
      <c r="AD29">
        <v>174.28714814814816</v>
      </c>
      <c r="AE29" t="s">
        <v>74</v>
      </c>
      <c r="AF29">
        <v>5.789160839750731</v>
      </c>
      <c r="AG29" t="s">
        <v>74</v>
      </c>
      <c r="AH29">
        <v>258.32</v>
      </c>
      <c r="AI29">
        <v>100</v>
      </c>
      <c r="AK29">
        <f t="shared" si="11"/>
        <v>178.78236250134537</v>
      </c>
      <c r="AL29">
        <f t="shared" si="12"/>
        <v>5.2306576256592408</v>
      </c>
      <c r="AM29">
        <f t="shared" si="14"/>
        <v>0.13131095006318341</v>
      </c>
      <c r="AQ29" s="8">
        <f t="shared" si="13"/>
        <v>284.14433107706782</v>
      </c>
      <c r="AR29" s="8">
        <v>258.32</v>
      </c>
      <c r="AS29" t="s">
        <v>71</v>
      </c>
      <c r="BF29">
        <v>688311.26100000006</v>
      </c>
      <c r="BK29" t="s">
        <v>7</v>
      </c>
      <c r="BM29">
        <f t="shared" si="15"/>
        <v>172058956.71542501</v>
      </c>
      <c r="BN29">
        <f t="shared" si="16"/>
        <v>177804564.94152001</v>
      </c>
      <c r="BO29">
        <f t="shared" si="17"/>
        <v>0.52557687014627497</v>
      </c>
      <c r="BP29">
        <f t="shared" si="18"/>
        <v>0.54281369482455999</v>
      </c>
      <c r="BR29">
        <f t="shared" si="19"/>
        <v>-1.7236824678285023E-2</v>
      </c>
      <c r="BW29" t="s">
        <v>31</v>
      </c>
      <c r="BX29" t="s">
        <v>34</v>
      </c>
      <c r="BY29">
        <v>192095571.4290511</v>
      </c>
      <c r="BZ29">
        <v>177804564.94152001</v>
      </c>
      <c r="CA29">
        <v>0.58568671428715324</v>
      </c>
      <c r="CB29">
        <v>0.54281369482455999</v>
      </c>
      <c r="CD29" s="15">
        <v>4.2873019462593254E-2</v>
      </c>
    </row>
    <row r="30" spans="1:82" x14ac:dyDescent="0.25">
      <c r="A30" t="s">
        <v>28</v>
      </c>
      <c r="D30">
        <v>161.6</v>
      </c>
      <c r="E30">
        <v>7.4</v>
      </c>
      <c r="F30">
        <v>0.1</v>
      </c>
      <c r="G30">
        <v>7.6</v>
      </c>
      <c r="H30">
        <v>0</v>
      </c>
      <c r="I30">
        <v>7.7</v>
      </c>
      <c r="J30">
        <v>0</v>
      </c>
      <c r="K30">
        <v>92</v>
      </c>
      <c r="L30">
        <v>0</v>
      </c>
      <c r="M30">
        <v>0</v>
      </c>
      <c r="N30">
        <v>0</v>
      </c>
      <c r="O30">
        <v>16.7</v>
      </c>
      <c r="P30">
        <v>-1.2</v>
      </c>
      <c r="Q30">
        <v>284.2</v>
      </c>
      <c r="S30">
        <f t="shared" si="1"/>
        <v>0</v>
      </c>
      <c r="T30">
        <f t="shared" si="2"/>
        <v>0.5662228451296426</v>
      </c>
      <c r="U30">
        <f t="shared" si="3"/>
        <v>2.5928521373510864E-2</v>
      </c>
      <c r="V30">
        <f t="shared" si="4"/>
        <v>2.6979677645409955E-2</v>
      </c>
      <c r="W30">
        <f t="shared" si="5"/>
        <v>0</v>
      </c>
      <c r="X30">
        <f t="shared" si="6"/>
        <v>0.3808689558514366</v>
      </c>
      <c r="Y30" s="1">
        <f t="shared" si="7"/>
        <v>285.39999999999998</v>
      </c>
      <c r="Z30">
        <f t="shared" si="8"/>
        <v>1</v>
      </c>
      <c r="AB30">
        <f t="shared" si="9"/>
        <v>212.93</v>
      </c>
      <c r="AC30">
        <f t="shared" si="10"/>
        <v>127.22</v>
      </c>
      <c r="AD30">
        <v>174.28714814814816</v>
      </c>
      <c r="AE30" t="s">
        <v>74</v>
      </c>
      <c r="AF30">
        <v>5.789160839750731</v>
      </c>
      <c r="AG30" t="s">
        <v>74</v>
      </c>
      <c r="AH30">
        <v>258.32</v>
      </c>
      <c r="AI30">
        <v>100</v>
      </c>
      <c r="AK30">
        <f t="shared" si="11"/>
        <v>120.5658304134548</v>
      </c>
      <c r="AL30">
        <f t="shared" si="12"/>
        <v>3.2986264891380519</v>
      </c>
      <c r="AM30">
        <f t="shared" si="14"/>
        <v>4.702211074774846</v>
      </c>
      <c r="AQ30" s="8">
        <f t="shared" si="13"/>
        <v>228.5666679773677</v>
      </c>
      <c r="AR30" s="8">
        <v>258.32</v>
      </c>
      <c r="BF30">
        <v>688311.26100000006</v>
      </c>
      <c r="BK30" t="s">
        <v>55</v>
      </c>
      <c r="BL30" t="s">
        <v>9</v>
      </c>
      <c r="BM30" t="e">
        <f t="shared" si="15"/>
        <v>#DIV/0!</v>
      </c>
      <c r="BN30">
        <f t="shared" si="16"/>
        <v>177804564.94152001</v>
      </c>
      <c r="BO30" t="e">
        <f t="shared" si="17"/>
        <v>#DIV/0!</v>
      </c>
      <c r="BP30">
        <f t="shared" si="18"/>
        <v>0.54281369482455999</v>
      </c>
      <c r="BQ30" t="s">
        <v>106</v>
      </c>
      <c r="BR30" t="e">
        <f t="shared" si="19"/>
        <v>#DIV/0!</v>
      </c>
      <c r="BW30" t="s">
        <v>36</v>
      </c>
      <c r="BX30" t="s">
        <v>38</v>
      </c>
      <c r="BY30">
        <v>187836120.67568868</v>
      </c>
      <c r="BZ30">
        <v>177804564.94152001</v>
      </c>
      <c r="CA30">
        <v>0.57290836202706596</v>
      </c>
      <c r="CB30">
        <v>0.54281369482455999</v>
      </c>
      <c r="CD30" s="15">
        <v>3.0094667202505976E-2</v>
      </c>
    </row>
    <row r="31" spans="1:82" x14ac:dyDescent="0.25">
      <c r="A31" t="s">
        <v>29</v>
      </c>
      <c r="D31">
        <v>272.7</v>
      </c>
      <c r="E31">
        <v>4.7</v>
      </c>
      <c r="F31">
        <v>0.5</v>
      </c>
      <c r="G31">
        <v>0</v>
      </c>
      <c r="H31">
        <v>0</v>
      </c>
      <c r="I31">
        <v>0.5</v>
      </c>
      <c r="J31">
        <v>71.7</v>
      </c>
      <c r="K31">
        <v>10.7</v>
      </c>
      <c r="L31">
        <v>0.6</v>
      </c>
      <c r="M31">
        <v>0</v>
      </c>
      <c r="N31">
        <v>0</v>
      </c>
      <c r="O31">
        <v>17.2</v>
      </c>
      <c r="P31">
        <v>0</v>
      </c>
      <c r="Q31">
        <v>378.2</v>
      </c>
      <c r="S31">
        <f t="shared" si="1"/>
        <v>1.5864621893178213E-3</v>
      </c>
      <c r="T31">
        <f t="shared" si="2"/>
        <v>0.72104706504494975</v>
      </c>
      <c r="U31">
        <f t="shared" si="3"/>
        <v>1.2427287149656267E-2</v>
      </c>
      <c r="V31">
        <f t="shared" si="4"/>
        <v>1.3220518244315177E-3</v>
      </c>
      <c r="W31">
        <f t="shared" si="5"/>
        <v>0.18958223162347965</v>
      </c>
      <c r="X31">
        <f t="shared" si="6"/>
        <v>7.3770491803278687E-2</v>
      </c>
      <c r="Y31" s="1">
        <f t="shared" si="7"/>
        <v>378.2</v>
      </c>
      <c r="Z31">
        <f t="shared" si="8"/>
        <v>0.99973558963511366</v>
      </c>
      <c r="AB31">
        <f t="shared" si="9"/>
        <v>212.93</v>
      </c>
      <c r="AC31">
        <f t="shared" si="10"/>
        <v>127.22</v>
      </c>
      <c r="AD31">
        <v>174.28714814814816</v>
      </c>
      <c r="AE31" t="s">
        <v>74</v>
      </c>
      <c r="AF31">
        <v>5.789160839750731</v>
      </c>
      <c r="AG31" t="s">
        <v>74</v>
      </c>
      <c r="AH31">
        <v>258.32</v>
      </c>
      <c r="AI31">
        <v>100</v>
      </c>
      <c r="AK31">
        <f t="shared" si="11"/>
        <v>153.53255156002115</v>
      </c>
      <c r="AL31">
        <f t="shared" si="12"/>
        <v>1.5809994711792703</v>
      </c>
      <c r="AM31">
        <f t="shared" si="14"/>
        <v>0.2304166421842255</v>
      </c>
      <c r="AQ31" s="8">
        <f t="shared" si="13"/>
        <v>255.34396767338464</v>
      </c>
      <c r="AR31" s="8">
        <v>258.32</v>
      </c>
      <c r="BF31">
        <v>688311.26100000006</v>
      </c>
      <c r="BK31" t="s">
        <v>11</v>
      </c>
      <c r="BM31">
        <f t="shared" si="15"/>
        <v>156731390.96975794</v>
      </c>
      <c r="BN31">
        <f t="shared" si="16"/>
        <v>177804564.94152001</v>
      </c>
      <c r="BO31">
        <f t="shared" si="17"/>
        <v>0.47959417290927386</v>
      </c>
      <c r="BP31">
        <f t="shared" si="18"/>
        <v>0.54281369482455999</v>
      </c>
      <c r="BR31">
        <f t="shared" si="19"/>
        <v>-6.3219521915286125E-2</v>
      </c>
      <c r="BW31" t="s">
        <v>39</v>
      </c>
      <c r="BY31">
        <v>186748741.39818105</v>
      </c>
      <c r="BZ31">
        <v>177804564.94152001</v>
      </c>
      <c r="CA31">
        <v>0.56964622419454314</v>
      </c>
      <c r="CB31">
        <v>0.54281369482455999</v>
      </c>
      <c r="CD31" s="15">
        <v>2.6832529369983149E-2</v>
      </c>
    </row>
    <row r="32" spans="1:82" x14ac:dyDescent="0.25">
      <c r="A32" t="s">
        <v>30</v>
      </c>
      <c r="D32">
        <v>57.3</v>
      </c>
      <c r="E32">
        <v>187.4</v>
      </c>
      <c r="F32">
        <v>0.2</v>
      </c>
      <c r="G32">
        <v>0</v>
      </c>
      <c r="H32">
        <v>0</v>
      </c>
      <c r="I32">
        <v>0.2</v>
      </c>
      <c r="J32">
        <v>0</v>
      </c>
      <c r="K32">
        <v>25.6</v>
      </c>
      <c r="L32">
        <v>0.3</v>
      </c>
      <c r="M32">
        <v>25.5</v>
      </c>
      <c r="N32">
        <v>6.8</v>
      </c>
      <c r="O32">
        <v>2.4</v>
      </c>
      <c r="P32">
        <v>0</v>
      </c>
      <c r="Q32">
        <v>305.39999999999998</v>
      </c>
      <c r="S32">
        <f t="shared" si="1"/>
        <v>8.4479371316306492E-2</v>
      </c>
      <c r="T32">
        <f t="shared" si="2"/>
        <v>0.18762278978388999</v>
      </c>
      <c r="U32">
        <f t="shared" si="3"/>
        <v>0.61362148002619521</v>
      </c>
      <c r="V32">
        <f t="shared" si="4"/>
        <v>6.5487884741322869E-4</v>
      </c>
      <c r="W32">
        <f t="shared" si="5"/>
        <v>0</v>
      </c>
      <c r="X32">
        <f t="shared" si="6"/>
        <v>0.11394891944990176</v>
      </c>
      <c r="Y32" s="1">
        <f t="shared" si="7"/>
        <v>305.39999999999998</v>
      </c>
      <c r="Z32">
        <f t="shared" si="8"/>
        <v>1.0003274394237067</v>
      </c>
      <c r="AB32">
        <f t="shared" si="9"/>
        <v>212.93</v>
      </c>
      <c r="AC32">
        <f t="shared" si="10"/>
        <v>127.22</v>
      </c>
      <c r="AD32">
        <v>174.28714814814816</v>
      </c>
      <c r="AE32" t="s">
        <v>74</v>
      </c>
      <c r="AF32">
        <v>5.789160839750731</v>
      </c>
      <c r="AG32" t="s">
        <v>74</v>
      </c>
      <c r="AH32">
        <v>258.32</v>
      </c>
      <c r="AI32">
        <v>100</v>
      </c>
      <c r="AK32">
        <f t="shared" si="11"/>
        <v>39.950520628683698</v>
      </c>
      <c r="AL32">
        <f t="shared" si="12"/>
        <v>78.06492468893255</v>
      </c>
      <c r="AM32">
        <f t="shared" si="14"/>
        <v>0.11413696669819791</v>
      </c>
      <c r="AQ32" s="8">
        <f t="shared" si="13"/>
        <v>218.12958228431444</v>
      </c>
      <c r="AR32" s="8">
        <v>258.32</v>
      </c>
      <c r="BF32">
        <v>688311.26100000006</v>
      </c>
      <c r="BK32" t="s">
        <v>12</v>
      </c>
      <c r="BM32">
        <f t="shared" si="15"/>
        <v>147347501.33598495</v>
      </c>
      <c r="BN32">
        <f t="shared" si="16"/>
        <v>177804564.94152001</v>
      </c>
      <c r="BO32">
        <f t="shared" si="17"/>
        <v>0.45144250400795483</v>
      </c>
      <c r="BP32">
        <f t="shared" si="18"/>
        <v>0.54281369482455999</v>
      </c>
      <c r="BR32">
        <f t="shared" si="19"/>
        <v>-9.1371190816605163E-2</v>
      </c>
      <c r="BW32" t="s">
        <v>5</v>
      </c>
      <c r="BY32">
        <v>182267272.32003888</v>
      </c>
      <c r="BZ32">
        <v>177804564.94152001</v>
      </c>
      <c r="CA32">
        <v>0.55620181696011661</v>
      </c>
      <c r="CB32">
        <v>0.54281369482455999</v>
      </c>
      <c r="CD32" s="15">
        <v>1.3388122135556624E-2</v>
      </c>
    </row>
    <row r="33" spans="1:82" x14ac:dyDescent="0.25">
      <c r="A33" t="s">
        <v>31</v>
      </c>
      <c r="B33" t="s">
        <v>32</v>
      </c>
      <c r="D33">
        <v>16.8</v>
      </c>
      <c r="E33">
        <v>30.5</v>
      </c>
      <c r="F33">
        <v>0.3</v>
      </c>
      <c r="G33">
        <v>0</v>
      </c>
      <c r="H33">
        <v>0.8</v>
      </c>
      <c r="I33">
        <v>1</v>
      </c>
      <c r="J33">
        <v>114.2</v>
      </c>
      <c r="K33">
        <v>13.6</v>
      </c>
      <c r="L33">
        <v>20</v>
      </c>
      <c r="M33">
        <v>0</v>
      </c>
      <c r="N33">
        <v>0</v>
      </c>
      <c r="O33">
        <v>3.7</v>
      </c>
      <c r="P33">
        <v>0</v>
      </c>
      <c r="Q33">
        <v>199.8</v>
      </c>
      <c r="S33">
        <f t="shared" si="1"/>
        <v>0.10010010010010009</v>
      </c>
      <c r="T33">
        <f t="shared" si="2"/>
        <v>8.4084084084084076E-2</v>
      </c>
      <c r="U33">
        <f t="shared" si="3"/>
        <v>0.15265265265265265</v>
      </c>
      <c r="V33">
        <f t="shared" si="4"/>
        <v>5.005005005005005E-3</v>
      </c>
      <c r="W33">
        <f t="shared" si="5"/>
        <v>0.57157157157157157</v>
      </c>
      <c r="X33">
        <f t="shared" si="6"/>
        <v>8.6586586586586592E-2</v>
      </c>
      <c r="Y33" s="1">
        <f t="shared" si="7"/>
        <v>199.8</v>
      </c>
      <c r="Z33">
        <f t="shared" si="8"/>
        <v>1</v>
      </c>
      <c r="AB33">
        <f t="shared" si="9"/>
        <v>212.93</v>
      </c>
      <c r="AC33">
        <f t="shared" si="10"/>
        <v>127.22</v>
      </c>
      <c r="AD33">
        <v>174.28714814814816</v>
      </c>
      <c r="AE33" t="s">
        <v>74</v>
      </c>
      <c r="AF33">
        <v>5.789160839750731</v>
      </c>
      <c r="AG33" t="s">
        <v>74</v>
      </c>
      <c r="AH33">
        <v>258.32</v>
      </c>
      <c r="AI33">
        <v>100</v>
      </c>
      <c r="AK33">
        <f t="shared" si="11"/>
        <v>17.904024024024022</v>
      </c>
      <c r="AL33">
        <f t="shared" si="12"/>
        <v>19.42047047047047</v>
      </c>
      <c r="AM33">
        <f t="shared" si="14"/>
        <v>0.87230804878953039</v>
      </c>
      <c r="AQ33" s="8">
        <f t="shared" si="13"/>
        <v>138.19680254328401</v>
      </c>
      <c r="AR33" s="8">
        <v>258.32</v>
      </c>
      <c r="BF33">
        <v>688311.26100000006</v>
      </c>
      <c r="BK33" t="s">
        <v>13</v>
      </c>
      <c r="BM33">
        <f t="shared" si="15"/>
        <v>181752940.97724977</v>
      </c>
      <c r="BN33">
        <f t="shared" si="16"/>
        <v>177804564.94152001</v>
      </c>
      <c r="BO33">
        <f t="shared" si="17"/>
        <v>0.55465882293174928</v>
      </c>
      <c r="BP33">
        <f t="shared" si="18"/>
        <v>0.54281369482455999</v>
      </c>
      <c r="BR33">
        <f t="shared" si="19"/>
        <v>1.1845128107189296E-2</v>
      </c>
      <c r="BS33" t="s">
        <v>71</v>
      </c>
      <c r="BW33" t="s">
        <v>13</v>
      </c>
      <c r="BY33">
        <v>181752940.97724977</v>
      </c>
      <c r="BZ33">
        <v>177804564.94152001</v>
      </c>
      <c r="CA33">
        <v>0.55465882293174928</v>
      </c>
      <c r="CB33">
        <v>0.54281369482455999</v>
      </c>
      <c r="CD33" s="15">
        <v>1.1845128107189296E-2</v>
      </c>
    </row>
    <row r="34" spans="1:82" x14ac:dyDescent="0.25">
      <c r="A34" t="s">
        <v>31</v>
      </c>
      <c r="B34" t="s">
        <v>33</v>
      </c>
      <c r="D34">
        <v>25.9</v>
      </c>
      <c r="E34">
        <v>225</v>
      </c>
      <c r="F34">
        <v>0.4</v>
      </c>
      <c r="G34">
        <v>0</v>
      </c>
      <c r="H34">
        <v>0.1</v>
      </c>
      <c r="I34">
        <v>0.5</v>
      </c>
      <c r="J34">
        <v>348.8</v>
      </c>
      <c r="K34">
        <v>0.2</v>
      </c>
      <c r="L34">
        <v>12.2</v>
      </c>
      <c r="M34">
        <v>0</v>
      </c>
      <c r="N34">
        <v>3.4</v>
      </c>
      <c r="O34">
        <v>0.1</v>
      </c>
      <c r="P34">
        <v>0</v>
      </c>
      <c r="Q34">
        <v>615.9</v>
      </c>
      <c r="S34">
        <f t="shared" si="1"/>
        <v>1.9808410456242896E-2</v>
      </c>
      <c r="T34">
        <f t="shared" si="2"/>
        <v>4.2052281214482873E-2</v>
      </c>
      <c r="U34">
        <f t="shared" si="3"/>
        <v>0.36531904529956161</v>
      </c>
      <c r="V34">
        <f t="shared" si="4"/>
        <v>8.1182010066569246E-4</v>
      </c>
      <c r="W34">
        <f t="shared" si="5"/>
        <v>0.56632570222438716</v>
      </c>
      <c r="X34">
        <f t="shared" si="6"/>
        <v>6.0074687449261253E-3</v>
      </c>
      <c r="Y34" s="1">
        <f t="shared" si="7"/>
        <v>615.9</v>
      </c>
      <c r="Z34">
        <f t="shared" si="8"/>
        <v>1.0003247280402663</v>
      </c>
      <c r="AB34">
        <f t="shared" si="9"/>
        <v>212.93</v>
      </c>
      <c r="AC34">
        <f t="shared" si="10"/>
        <v>127.22</v>
      </c>
      <c r="AD34">
        <v>174.28714814814816</v>
      </c>
      <c r="AE34" t="s">
        <v>74</v>
      </c>
      <c r="AF34">
        <v>5.789160839750731</v>
      </c>
      <c r="AG34" t="s">
        <v>74</v>
      </c>
      <c r="AH34">
        <v>258.32</v>
      </c>
      <c r="AI34">
        <v>100</v>
      </c>
      <c r="AK34">
        <f t="shared" si="11"/>
        <v>8.9541922389998376</v>
      </c>
      <c r="AL34">
        <f t="shared" si="12"/>
        <v>46.475888943010226</v>
      </c>
      <c r="AM34">
        <f t="shared" si="14"/>
        <v>0.1414898101543661</v>
      </c>
      <c r="AQ34" s="8">
        <f t="shared" si="13"/>
        <v>155.57157099216442</v>
      </c>
      <c r="AR34" s="8">
        <v>258.32</v>
      </c>
      <c r="BF34">
        <v>688311.26100000006</v>
      </c>
      <c r="BK34" t="s">
        <v>14</v>
      </c>
      <c r="BM34">
        <f t="shared" si="15"/>
        <v>85332107.041989058</v>
      </c>
      <c r="BN34">
        <f t="shared" si="16"/>
        <v>177804564.94152001</v>
      </c>
      <c r="BO34">
        <f t="shared" si="17"/>
        <v>0.26539632112596717</v>
      </c>
      <c r="BP34">
        <f t="shared" si="18"/>
        <v>0.54281369482455999</v>
      </c>
      <c r="BR34">
        <f t="shared" si="19"/>
        <v>-0.27741737369859282</v>
      </c>
      <c r="BW34" t="s">
        <v>29</v>
      </c>
      <c r="BY34">
        <v>175756128.37801063</v>
      </c>
      <c r="BZ34">
        <v>177804564.94152001</v>
      </c>
      <c r="CA34">
        <v>0.53666838513403181</v>
      </c>
      <c r="CB34">
        <v>0.54281369482455999</v>
      </c>
      <c r="CD34" s="15">
        <v>-6.1453096905281779E-3</v>
      </c>
    </row>
    <row r="35" spans="1:82" x14ac:dyDescent="0.25">
      <c r="A35" t="s">
        <v>31</v>
      </c>
      <c r="B35" t="s">
        <v>34</v>
      </c>
      <c r="D35">
        <v>255.1</v>
      </c>
      <c r="E35">
        <v>77</v>
      </c>
      <c r="F35">
        <v>0.6</v>
      </c>
      <c r="G35">
        <v>0</v>
      </c>
      <c r="H35">
        <v>0</v>
      </c>
      <c r="I35">
        <v>0.6</v>
      </c>
      <c r="J35">
        <v>0</v>
      </c>
      <c r="K35">
        <v>0.9</v>
      </c>
      <c r="L35">
        <v>0.4</v>
      </c>
      <c r="M35">
        <v>0</v>
      </c>
      <c r="N35">
        <v>3.7</v>
      </c>
      <c r="O35">
        <v>20.9</v>
      </c>
      <c r="P35">
        <v>0.1</v>
      </c>
      <c r="Q35">
        <v>358.7</v>
      </c>
      <c r="S35">
        <f t="shared" si="1"/>
        <v>1.1154489682097045E-3</v>
      </c>
      <c r="T35">
        <f t="shared" si="2"/>
        <v>0.71137757947573899</v>
      </c>
      <c r="U35">
        <f t="shared" si="3"/>
        <v>0.21472392638036811</v>
      </c>
      <c r="V35">
        <f t="shared" si="4"/>
        <v>1.6731734523145567E-3</v>
      </c>
      <c r="W35">
        <f t="shared" si="5"/>
        <v>0</v>
      </c>
      <c r="X35">
        <f t="shared" si="6"/>
        <v>7.1109871723368662E-2</v>
      </c>
      <c r="Y35" s="1">
        <f t="shared" si="7"/>
        <v>358.59999999999997</v>
      </c>
      <c r="Z35">
        <f t="shared" si="8"/>
        <v>1</v>
      </c>
      <c r="AB35">
        <f t="shared" si="9"/>
        <v>212.93</v>
      </c>
      <c r="AC35">
        <f t="shared" si="10"/>
        <v>127.22</v>
      </c>
      <c r="AD35">
        <v>174.28714814814816</v>
      </c>
      <c r="AE35" t="s">
        <v>74</v>
      </c>
      <c r="AF35">
        <v>5.789160839750731</v>
      </c>
      <c r="AG35" t="s">
        <v>74</v>
      </c>
      <c r="AH35">
        <v>258.32</v>
      </c>
      <c r="AI35">
        <v>100</v>
      </c>
      <c r="AK35">
        <f t="shared" si="11"/>
        <v>151.47362799776911</v>
      </c>
      <c r="AL35">
        <f t="shared" si="12"/>
        <v>27.317177914110431</v>
      </c>
      <c r="AM35">
        <f t="shared" si="14"/>
        <v>0.29161262936109567</v>
      </c>
      <c r="AQ35" s="8">
        <f t="shared" si="13"/>
        <v>279.0824185412406</v>
      </c>
      <c r="AR35" s="8">
        <v>258.32</v>
      </c>
      <c r="AS35" t="s">
        <v>71</v>
      </c>
      <c r="BF35">
        <v>688311.26100000006</v>
      </c>
      <c r="BK35" t="s">
        <v>15</v>
      </c>
      <c r="BM35">
        <f t="shared" si="15"/>
        <v>135335281.04994947</v>
      </c>
      <c r="BN35">
        <f t="shared" si="16"/>
        <v>177804564.94152001</v>
      </c>
      <c r="BO35">
        <f t="shared" si="17"/>
        <v>0.41540584314984841</v>
      </c>
      <c r="BP35">
        <f t="shared" si="18"/>
        <v>0.54281369482455999</v>
      </c>
      <c r="BR35">
        <f t="shared" si="19"/>
        <v>-0.12740785167471158</v>
      </c>
      <c r="BW35" t="s">
        <v>7</v>
      </c>
      <c r="BY35">
        <v>172058956.71542501</v>
      </c>
      <c r="BZ35">
        <v>177804564.94152001</v>
      </c>
      <c r="CA35">
        <v>0.52557687014627497</v>
      </c>
      <c r="CB35">
        <v>0.54281369482455999</v>
      </c>
      <c r="CD35" s="15">
        <v>-1.7236824678285023E-2</v>
      </c>
    </row>
    <row r="36" spans="1:82" x14ac:dyDescent="0.25">
      <c r="A36" t="s">
        <v>31</v>
      </c>
      <c r="B36" t="s">
        <v>35</v>
      </c>
      <c r="D36">
        <v>47.2</v>
      </c>
      <c r="E36">
        <v>469.5</v>
      </c>
      <c r="F36">
        <v>2.9</v>
      </c>
      <c r="G36">
        <v>0</v>
      </c>
      <c r="H36">
        <v>5.5</v>
      </c>
      <c r="I36">
        <v>8.5</v>
      </c>
      <c r="J36">
        <v>467.7</v>
      </c>
      <c r="K36">
        <v>237.6</v>
      </c>
      <c r="L36">
        <v>29.7</v>
      </c>
      <c r="M36">
        <v>0</v>
      </c>
      <c r="N36">
        <v>0.6</v>
      </c>
      <c r="O36">
        <v>33.700000000000003</v>
      </c>
      <c r="P36">
        <v>62.8</v>
      </c>
      <c r="Q36" s="1">
        <v>1357.3</v>
      </c>
      <c r="S36">
        <f t="shared" si="1"/>
        <v>2.2943221320973348E-2</v>
      </c>
      <c r="T36">
        <f t="shared" si="2"/>
        <v>3.6461954422556973E-2</v>
      </c>
      <c r="U36">
        <f t="shared" si="3"/>
        <v>0.3626882966396292</v>
      </c>
      <c r="V36">
        <f t="shared" si="4"/>
        <v>6.5662417921977601E-3</v>
      </c>
      <c r="W36">
        <f t="shared" si="5"/>
        <v>0.361297798377752</v>
      </c>
      <c r="X36">
        <f t="shared" si="6"/>
        <v>0.21004248744689066</v>
      </c>
      <c r="Y36" s="1">
        <f t="shared" si="7"/>
        <v>1294.5</v>
      </c>
      <c r="Z36">
        <f t="shared" si="8"/>
        <v>1</v>
      </c>
      <c r="AB36">
        <f t="shared" si="9"/>
        <v>212.93</v>
      </c>
      <c r="AC36">
        <f t="shared" si="10"/>
        <v>127.22</v>
      </c>
      <c r="AD36">
        <v>174.28714814814816</v>
      </c>
      <c r="AE36" t="s">
        <v>74</v>
      </c>
      <c r="AF36">
        <v>5.789160839750731</v>
      </c>
      <c r="AG36" t="s">
        <v>74</v>
      </c>
      <c r="AH36">
        <v>258.32</v>
      </c>
      <c r="AI36">
        <v>100</v>
      </c>
      <c r="AK36">
        <f t="shared" si="11"/>
        <v>7.7638439551950569</v>
      </c>
      <c r="AL36">
        <f t="shared" si="12"/>
        <v>46.141205098493629</v>
      </c>
      <c r="AM36">
        <f t="shared" si="14"/>
        <v>1.144411556013333</v>
      </c>
      <c r="AQ36" s="8">
        <f t="shared" si="13"/>
        <v>155.04946060970201</v>
      </c>
      <c r="AR36" s="8">
        <v>258.32</v>
      </c>
      <c r="BF36">
        <v>688311.26100000006</v>
      </c>
      <c r="BK36" t="s">
        <v>16</v>
      </c>
      <c r="BM36">
        <f t="shared" si="15"/>
        <v>205440629.36230612</v>
      </c>
      <c r="BN36">
        <f t="shared" si="16"/>
        <v>177804564.94152001</v>
      </c>
      <c r="BO36">
        <f t="shared" si="17"/>
        <v>0.62572188808691831</v>
      </c>
      <c r="BP36">
        <f t="shared" si="18"/>
        <v>0.54281369482455999</v>
      </c>
      <c r="BR36">
        <f t="shared" si="19"/>
        <v>8.2908193262358321E-2</v>
      </c>
      <c r="BS36" t="s">
        <v>71</v>
      </c>
      <c r="BW36" t="s">
        <v>53</v>
      </c>
      <c r="BY36">
        <v>171853413.05770373</v>
      </c>
      <c r="BZ36">
        <v>177804564.94152001</v>
      </c>
      <c r="CA36">
        <v>0.52496023917311119</v>
      </c>
      <c r="CB36">
        <v>0.54281369482455999</v>
      </c>
      <c r="CD36" s="15">
        <v>-1.7853455651448802E-2</v>
      </c>
    </row>
    <row r="37" spans="1:82" x14ac:dyDescent="0.25">
      <c r="A37" t="s">
        <v>36</v>
      </c>
      <c r="B37" t="s">
        <v>37</v>
      </c>
      <c r="D37">
        <v>472.3</v>
      </c>
      <c r="E37">
        <v>203</v>
      </c>
      <c r="F37">
        <v>2.2999999999999998</v>
      </c>
      <c r="G37">
        <v>0</v>
      </c>
      <c r="H37">
        <v>0</v>
      </c>
      <c r="I37">
        <v>2.2999999999999998</v>
      </c>
      <c r="J37">
        <v>420.5</v>
      </c>
      <c r="K37">
        <v>57.3</v>
      </c>
      <c r="L37">
        <v>18.100000000000001</v>
      </c>
      <c r="M37">
        <v>0</v>
      </c>
      <c r="N37">
        <v>2.8</v>
      </c>
      <c r="O37">
        <v>0</v>
      </c>
      <c r="P37">
        <v>0</v>
      </c>
      <c r="Q37" s="1">
        <v>1176.3</v>
      </c>
      <c r="S37">
        <f t="shared" si="1"/>
        <v>1.5387231148516537E-2</v>
      </c>
      <c r="T37">
        <f t="shared" si="2"/>
        <v>0.40151321941681545</v>
      </c>
      <c r="U37">
        <f t="shared" si="3"/>
        <v>0.17257502337838987</v>
      </c>
      <c r="V37">
        <f t="shared" si="4"/>
        <v>1.9552835161098358E-3</v>
      </c>
      <c r="W37">
        <f t="shared" si="5"/>
        <v>0.35747683414095044</v>
      </c>
      <c r="X37">
        <f t="shared" si="6"/>
        <v>5.1092408399217887E-2</v>
      </c>
      <c r="Y37" s="1">
        <f t="shared" si="7"/>
        <v>1176.3</v>
      </c>
      <c r="Z37">
        <f t="shared" si="8"/>
        <v>1</v>
      </c>
      <c r="AB37">
        <f t="shared" si="9"/>
        <v>212.93</v>
      </c>
      <c r="AC37">
        <f t="shared" si="10"/>
        <v>127.22</v>
      </c>
      <c r="AD37">
        <v>174.28714814814816</v>
      </c>
      <c r="AE37" t="s">
        <v>74</v>
      </c>
      <c r="AF37">
        <v>5.789160839750731</v>
      </c>
      <c r="AG37" t="s">
        <v>74</v>
      </c>
      <c r="AH37">
        <v>258.32</v>
      </c>
      <c r="AI37">
        <v>100</v>
      </c>
      <c r="AK37">
        <f t="shared" si="11"/>
        <v>85.494209810422518</v>
      </c>
      <c r="AL37">
        <f t="shared" si="12"/>
        <v>21.954994474198759</v>
      </c>
      <c r="AM37">
        <f t="shared" si="14"/>
        <v>0.34078078784386701</v>
      </c>
      <c r="AQ37" s="8">
        <f t="shared" si="13"/>
        <v>207.78998507246513</v>
      </c>
      <c r="AR37" s="8">
        <v>258.32</v>
      </c>
      <c r="BF37">
        <v>688311.26100000006</v>
      </c>
      <c r="BK37" t="s">
        <v>17</v>
      </c>
      <c r="BM37">
        <f t="shared" si="15"/>
        <v>158524683.97414738</v>
      </c>
      <c r="BN37">
        <f t="shared" si="16"/>
        <v>177804564.94152001</v>
      </c>
      <c r="BO37">
        <f t="shared" si="17"/>
        <v>0.48497405192244214</v>
      </c>
      <c r="BP37">
        <f t="shared" si="18"/>
        <v>0.54281369482455999</v>
      </c>
      <c r="BR37">
        <f t="shared" si="19"/>
        <v>-5.7839642902117849E-2</v>
      </c>
      <c r="BW37" t="s">
        <v>40</v>
      </c>
      <c r="BY37">
        <v>167605973.37295413</v>
      </c>
      <c r="BZ37">
        <v>177804564.94152001</v>
      </c>
      <c r="CA37">
        <v>0.51221792011886236</v>
      </c>
      <c r="CB37">
        <v>0.54281369482455999</v>
      </c>
      <c r="CD37" s="15">
        <v>-3.0595774705697631E-2</v>
      </c>
    </row>
    <row r="38" spans="1:82" x14ac:dyDescent="0.25">
      <c r="A38" t="s">
        <v>36</v>
      </c>
      <c r="B38" t="s">
        <v>38</v>
      </c>
      <c r="D38">
        <v>303.60000000000002</v>
      </c>
      <c r="E38">
        <v>0.4</v>
      </c>
      <c r="F38">
        <v>0.4</v>
      </c>
      <c r="G38">
        <v>0</v>
      </c>
      <c r="H38">
        <v>0</v>
      </c>
      <c r="I38">
        <v>0.4</v>
      </c>
      <c r="J38">
        <v>0</v>
      </c>
      <c r="K38">
        <v>17.7</v>
      </c>
      <c r="L38">
        <v>0</v>
      </c>
      <c r="M38">
        <v>0</v>
      </c>
      <c r="N38">
        <v>0</v>
      </c>
      <c r="O38">
        <v>52.7</v>
      </c>
      <c r="P38">
        <v>7</v>
      </c>
      <c r="Q38">
        <v>381.6</v>
      </c>
      <c r="S38">
        <f t="shared" si="1"/>
        <v>0</v>
      </c>
      <c r="T38">
        <f t="shared" si="2"/>
        <v>0.81046449546182597</v>
      </c>
      <c r="U38">
        <f t="shared" si="3"/>
        <v>1.0678056593699946E-3</v>
      </c>
      <c r="V38">
        <f t="shared" si="4"/>
        <v>1.0678056593699946E-3</v>
      </c>
      <c r="W38">
        <f t="shared" si="5"/>
        <v>0</v>
      </c>
      <c r="X38">
        <f t="shared" si="6"/>
        <v>0.18793379604911906</v>
      </c>
      <c r="Y38" s="1">
        <f t="shared" si="7"/>
        <v>374.6</v>
      </c>
      <c r="Z38">
        <f t="shared" si="8"/>
        <v>1.0005339028296851</v>
      </c>
      <c r="AB38">
        <f t="shared" si="9"/>
        <v>212.93</v>
      </c>
      <c r="AC38">
        <f t="shared" si="10"/>
        <v>127.22</v>
      </c>
      <c r="AD38">
        <v>174.28714814814816</v>
      </c>
      <c r="AE38" t="s">
        <v>74</v>
      </c>
      <c r="AF38">
        <v>5.789160839750731</v>
      </c>
      <c r="AG38" t="s">
        <v>74</v>
      </c>
      <c r="AH38">
        <v>258.32</v>
      </c>
      <c r="AI38">
        <v>100</v>
      </c>
      <c r="AK38">
        <f t="shared" si="11"/>
        <v>172.57220501868662</v>
      </c>
      <c r="AL38">
        <f t="shared" si="12"/>
        <v>0.13584623598505072</v>
      </c>
      <c r="AM38">
        <f t="shared" si="14"/>
        <v>0.18610480314804928</v>
      </c>
      <c r="AQ38" s="8">
        <f t="shared" si="13"/>
        <v>272.89415605781971</v>
      </c>
      <c r="AR38" s="8">
        <v>258.32</v>
      </c>
      <c r="AS38" t="s">
        <v>71</v>
      </c>
      <c r="BF38">
        <v>688311.26100000006</v>
      </c>
      <c r="BK38" t="s">
        <v>18</v>
      </c>
      <c r="BM38">
        <f t="shared" si="15"/>
        <v>165434409.09340939</v>
      </c>
      <c r="BN38">
        <f t="shared" si="16"/>
        <v>177804564.94152001</v>
      </c>
      <c r="BO38">
        <f t="shared" si="17"/>
        <v>0.50570322728022821</v>
      </c>
      <c r="BP38">
        <f t="shared" si="18"/>
        <v>0.54281369482455999</v>
      </c>
      <c r="BR38">
        <f t="shared" si="19"/>
        <v>-3.7110467544331782E-2</v>
      </c>
      <c r="BW38" t="s">
        <v>3</v>
      </c>
      <c r="BY38">
        <v>166461701.33697733</v>
      </c>
      <c r="BZ38">
        <v>177804564.94152001</v>
      </c>
      <c r="CA38">
        <v>0.50878510401093202</v>
      </c>
      <c r="CB38">
        <v>0.54281369482455999</v>
      </c>
      <c r="CD38" s="15">
        <v>-3.4028590813627968E-2</v>
      </c>
    </row>
    <row r="39" spans="1:82" x14ac:dyDescent="0.25">
      <c r="A39" t="s">
        <v>39</v>
      </c>
      <c r="D39">
        <v>963.4</v>
      </c>
      <c r="E39">
        <v>166.8</v>
      </c>
      <c r="F39">
        <v>2.7</v>
      </c>
      <c r="G39">
        <v>14.9</v>
      </c>
      <c r="H39">
        <v>0</v>
      </c>
      <c r="I39">
        <v>17.5</v>
      </c>
      <c r="J39">
        <v>168.5</v>
      </c>
      <c r="K39">
        <v>5.2</v>
      </c>
      <c r="L39">
        <v>6.7</v>
      </c>
      <c r="M39">
        <v>0</v>
      </c>
      <c r="N39">
        <v>0.4</v>
      </c>
      <c r="O39">
        <v>10.7</v>
      </c>
      <c r="P39">
        <v>0</v>
      </c>
      <c r="Q39" s="1">
        <v>1339.1</v>
      </c>
      <c r="S39">
        <f t="shared" si="1"/>
        <v>5.0033604659846173E-3</v>
      </c>
      <c r="T39">
        <f t="shared" si="2"/>
        <v>0.71943842879545972</v>
      </c>
      <c r="U39">
        <f t="shared" si="3"/>
        <v>0.12456127249645285</v>
      </c>
      <c r="V39">
        <f t="shared" si="4"/>
        <v>1.3068478829064298E-2</v>
      </c>
      <c r="W39">
        <f t="shared" si="5"/>
        <v>0.12583078186841909</v>
      </c>
      <c r="X39">
        <f t="shared" si="6"/>
        <v>1.2172354566499888E-2</v>
      </c>
      <c r="Y39" s="1">
        <f t="shared" si="7"/>
        <v>1339.1</v>
      </c>
      <c r="Z39">
        <f t="shared" si="8"/>
        <v>1.0000746770218805</v>
      </c>
      <c r="AB39">
        <f t="shared" si="9"/>
        <v>212.93</v>
      </c>
      <c r="AC39">
        <f t="shared" si="10"/>
        <v>127.22</v>
      </c>
      <c r="AD39">
        <v>174.28714814814816</v>
      </c>
      <c r="AE39" t="s">
        <v>74</v>
      </c>
      <c r="AF39">
        <v>5.789160839750731</v>
      </c>
      <c r="AG39" t="s">
        <v>74</v>
      </c>
      <c r="AH39">
        <v>258.32</v>
      </c>
      <c r="AI39">
        <v>100</v>
      </c>
      <c r="AK39">
        <f t="shared" si="11"/>
        <v>153.19002464341725</v>
      </c>
      <c r="AL39">
        <f t="shared" si="12"/>
        <v>15.846685086998731</v>
      </c>
      <c r="AM39">
        <f t="shared" si="14"/>
        <v>2.2776679057520672</v>
      </c>
      <c r="AQ39" s="8">
        <f t="shared" si="13"/>
        <v>271.31437763616805</v>
      </c>
      <c r="AR39" s="8">
        <v>258.32</v>
      </c>
      <c r="AS39" t="s">
        <v>71</v>
      </c>
      <c r="BF39">
        <v>688311.26100000006</v>
      </c>
      <c r="BK39" t="s">
        <v>19</v>
      </c>
      <c r="BM39">
        <f t="shared" si="15"/>
        <v>209023746.70155844</v>
      </c>
      <c r="BN39">
        <f t="shared" si="16"/>
        <v>177804564.94152001</v>
      </c>
      <c r="BO39">
        <f t="shared" si="17"/>
        <v>0.63647124010467526</v>
      </c>
      <c r="BP39">
        <f t="shared" si="18"/>
        <v>0.54281369482455999</v>
      </c>
      <c r="BR39">
        <f t="shared" si="19"/>
        <v>9.3657545280115273E-2</v>
      </c>
      <c r="BS39" t="s">
        <v>71</v>
      </c>
      <c r="BW39" t="s">
        <v>18</v>
      </c>
      <c r="BY39">
        <v>165434409.09340939</v>
      </c>
      <c r="BZ39">
        <v>177804564.94152001</v>
      </c>
      <c r="CA39">
        <v>0.50570322728022821</v>
      </c>
      <c r="CB39">
        <v>0.54281369482455999</v>
      </c>
      <c r="CD39" s="15">
        <v>-3.7110467544331782E-2</v>
      </c>
    </row>
    <row r="40" spans="1:82" x14ac:dyDescent="0.25">
      <c r="A40" t="s">
        <v>40</v>
      </c>
      <c r="D40">
        <v>323.7</v>
      </c>
      <c r="E40">
        <v>256.7</v>
      </c>
      <c r="F40">
        <v>0.1</v>
      </c>
      <c r="G40">
        <v>0</v>
      </c>
      <c r="H40">
        <v>0</v>
      </c>
      <c r="I40">
        <v>0.1</v>
      </c>
      <c r="J40">
        <v>0</v>
      </c>
      <c r="K40">
        <v>20.8</v>
      </c>
      <c r="L40">
        <v>0.2</v>
      </c>
      <c r="M40">
        <v>0</v>
      </c>
      <c r="N40">
        <v>0</v>
      </c>
      <c r="O40">
        <v>106.5</v>
      </c>
      <c r="P40">
        <v>0</v>
      </c>
      <c r="Q40">
        <v>708</v>
      </c>
      <c r="S40">
        <f t="shared" si="1"/>
        <v>2.824858757062147E-4</v>
      </c>
      <c r="T40">
        <f t="shared" si="2"/>
        <v>0.45720338983050846</v>
      </c>
      <c r="U40">
        <f t="shared" si="3"/>
        <v>0.36257062146892655</v>
      </c>
      <c r="V40">
        <f t="shared" si="4"/>
        <v>1.4124293785310735E-4</v>
      </c>
      <c r="W40">
        <f t="shared" si="5"/>
        <v>0</v>
      </c>
      <c r="X40">
        <f t="shared" si="6"/>
        <v>0.17980225988700566</v>
      </c>
      <c r="Y40" s="1">
        <f t="shared" si="7"/>
        <v>708</v>
      </c>
      <c r="Z40">
        <f t="shared" si="8"/>
        <v>1</v>
      </c>
      <c r="AB40">
        <f t="shared" si="9"/>
        <v>212.93</v>
      </c>
      <c r="AC40">
        <f t="shared" si="10"/>
        <v>127.22</v>
      </c>
      <c r="AD40">
        <v>174.28714814814816</v>
      </c>
      <c r="AE40" t="s">
        <v>74</v>
      </c>
      <c r="AF40">
        <v>5.789160839750731</v>
      </c>
      <c r="AG40" t="s">
        <v>74</v>
      </c>
      <c r="AH40">
        <v>258.32</v>
      </c>
      <c r="AI40">
        <v>100</v>
      </c>
      <c r="AK40">
        <f t="shared" si="11"/>
        <v>97.352317796610166</v>
      </c>
      <c r="AL40">
        <f t="shared" si="12"/>
        <v>46.126234463276838</v>
      </c>
      <c r="AM40">
        <f t="shared" si="14"/>
        <v>2.4616828834484204E-2</v>
      </c>
      <c r="AQ40" s="8">
        <f t="shared" si="13"/>
        <v>243.50316908872151</v>
      </c>
      <c r="AR40" s="8">
        <v>258.32</v>
      </c>
      <c r="BF40">
        <v>688311.26100000006</v>
      </c>
      <c r="BK40" t="s">
        <v>20</v>
      </c>
      <c r="BM40">
        <f t="shared" si="15"/>
        <v>154249622.23277986</v>
      </c>
      <c r="BN40">
        <f t="shared" si="16"/>
        <v>177804564.94152001</v>
      </c>
      <c r="BO40">
        <f t="shared" si="17"/>
        <v>0.47214886669833961</v>
      </c>
      <c r="BP40">
        <f t="shared" si="18"/>
        <v>0.54281369482455999</v>
      </c>
      <c r="BR40">
        <f t="shared" si="19"/>
        <v>-7.066482812622038E-2</v>
      </c>
      <c r="BW40" t="s">
        <v>47</v>
      </c>
      <c r="BY40">
        <v>163457546.92863706</v>
      </c>
      <c r="BZ40">
        <v>177804564.94152001</v>
      </c>
      <c r="CA40">
        <v>0.49977264078591122</v>
      </c>
      <c r="CB40">
        <v>0.54281369482455999</v>
      </c>
      <c r="CD40" s="15">
        <v>-4.3041054038648774E-2</v>
      </c>
    </row>
    <row r="41" spans="1:82" x14ac:dyDescent="0.25">
      <c r="A41" t="s">
        <v>41</v>
      </c>
      <c r="D41">
        <v>36.9</v>
      </c>
      <c r="E41">
        <v>104.6</v>
      </c>
      <c r="F41">
        <v>0.1</v>
      </c>
      <c r="G41">
        <v>0</v>
      </c>
      <c r="H41">
        <v>0</v>
      </c>
      <c r="I41">
        <v>0.1</v>
      </c>
      <c r="J41">
        <v>0</v>
      </c>
      <c r="K41">
        <v>315.8</v>
      </c>
      <c r="L41">
        <v>6.5</v>
      </c>
      <c r="M41">
        <v>1.6</v>
      </c>
      <c r="N41">
        <v>0.2</v>
      </c>
      <c r="O41">
        <v>71.099999999999994</v>
      </c>
      <c r="P41">
        <v>0.2</v>
      </c>
      <c r="Q41">
        <v>537</v>
      </c>
      <c r="S41">
        <f t="shared" si="1"/>
        <v>1.5089418777943368E-2</v>
      </c>
      <c r="T41">
        <f t="shared" si="2"/>
        <v>6.8740685543964231E-2</v>
      </c>
      <c r="U41">
        <f t="shared" si="3"/>
        <v>0.19485842026825634</v>
      </c>
      <c r="V41">
        <f t="shared" si="4"/>
        <v>1.8628912071535025E-4</v>
      </c>
      <c r="W41">
        <f t="shared" si="5"/>
        <v>0</v>
      </c>
      <c r="X41">
        <f t="shared" si="6"/>
        <v>0.72112518628912081</v>
      </c>
      <c r="Y41" s="1">
        <f t="shared" si="7"/>
        <v>536.79999999999995</v>
      </c>
      <c r="Z41">
        <f t="shared" si="8"/>
        <v>1</v>
      </c>
      <c r="AB41">
        <f t="shared" si="9"/>
        <v>212.93</v>
      </c>
      <c r="AC41">
        <f t="shared" si="10"/>
        <v>127.22</v>
      </c>
      <c r="AD41">
        <v>174.28714814814816</v>
      </c>
      <c r="AE41" t="s">
        <v>74</v>
      </c>
      <c r="AF41">
        <v>5.789160839750731</v>
      </c>
      <c r="AG41" t="s">
        <v>74</v>
      </c>
      <c r="AH41">
        <v>258.32</v>
      </c>
      <c r="AI41">
        <v>100</v>
      </c>
      <c r="AK41">
        <f t="shared" si="11"/>
        <v>14.636954172876305</v>
      </c>
      <c r="AL41">
        <f t="shared" si="12"/>
        <v>24.78988822652757</v>
      </c>
      <c r="AM41">
        <f t="shared" si="14"/>
        <v>3.2467799580504504E-2</v>
      </c>
      <c r="AQ41" s="8">
        <f t="shared" si="13"/>
        <v>139.45931019898438</v>
      </c>
      <c r="AR41" s="8">
        <v>258.32</v>
      </c>
      <c r="BF41">
        <v>688311.26100000006</v>
      </c>
      <c r="BK41" t="s">
        <v>21</v>
      </c>
      <c r="BM41">
        <f t="shared" si="15"/>
        <v>94278142.192630306</v>
      </c>
      <c r="BN41">
        <f t="shared" si="16"/>
        <v>177804564.94152001</v>
      </c>
      <c r="BO41">
        <f t="shared" si="17"/>
        <v>0.29223442657789095</v>
      </c>
      <c r="BP41">
        <f t="shared" si="18"/>
        <v>0.54281369482455999</v>
      </c>
      <c r="BR41">
        <f t="shared" si="19"/>
        <v>-0.25057926824666904</v>
      </c>
      <c r="BW41" t="s">
        <v>24</v>
      </c>
      <c r="BY41">
        <v>159109328.04391003</v>
      </c>
      <c r="BZ41">
        <v>177804564.94152001</v>
      </c>
      <c r="CA41">
        <v>0.48672798413173007</v>
      </c>
      <c r="CB41">
        <v>0.54281369482455999</v>
      </c>
      <c r="CD41" s="15">
        <v>-5.6085710692829915E-2</v>
      </c>
    </row>
    <row r="42" spans="1:82" x14ac:dyDescent="0.25">
      <c r="A42" t="s">
        <v>42</v>
      </c>
      <c r="D42">
        <v>905.8</v>
      </c>
      <c r="E42">
        <v>378.1</v>
      </c>
      <c r="F42">
        <v>3.3</v>
      </c>
      <c r="G42">
        <v>0</v>
      </c>
      <c r="H42">
        <v>0.6</v>
      </c>
      <c r="I42">
        <v>3.9</v>
      </c>
      <c r="J42">
        <v>822.5</v>
      </c>
      <c r="K42">
        <v>24.1</v>
      </c>
      <c r="L42">
        <v>27.5</v>
      </c>
      <c r="M42">
        <v>0</v>
      </c>
      <c r="N42">
        <v>0.5</v>
      </c>
      <c r="O42">
        <v>32</v>
      </c>
      <c r="P42">
        <v>3.9</v>
      </c>
      <c r="Q42" s="1">
        <v>2198.3000000000002</v>
      </c>
      <c r="S42">
        <f t="shared" si="1"/>
        <v>1.2531899380240612E-2</v>
      </c>
      <c r="T42">
        <f t="shared" si="2"/>
        <v>0.41277798031352531</v>
      </c>
      <c r="U42">
        <f t="shared" si="3"/>
        <v>0.17230222384250821</v>
      </c>
      <c r="V42">
        <f t="shared" si="4"/>
        <v>1.7772511848341231E-3</v>
      </c>
      <c r="W42">
        <f t="shared" si="5"/>
        <v>0.37481771782719647</v>
      </c>
      <c r="X42">
        <f t="shared" si="6"/>
        <v>2.5792927451695223E-2</v>
      </c>
      <c r="Y42" s="1">
        <f t="shared" si="7"/>
        <v>2194.4</v>
      </c>
      <c r="Z42">
        <f t="shared" si="8"/>
        <v>1</v>
      </c>
      <c r="AB42">
        <f t="shared" si="9"/>
        <v>212.93</v>
      </c>
      <c r="AC42">
        <f t="shared" si="10"/>
        <v>127.22</v>
      </c>
      <c r="AD42">
        <v>174.28714814814816</v>
      </c>
      <c r="AE42" t="s">
        <v>74</v>
      </c>
      <c r="AF42">
        <v>5.789160839750731</v>
      </c>
      <c r="AG42" t="s">
        <v>74</v>
      </c>
      <c r="AH42">
        <v>258.32</v>
      </c>
      <c r="AI42">
        <v>100</v>
      </c>
      <c r="AK42">
        <f t="shared" si="11"/>
        <v>87.892815348158948</v>
      </c>
      <c r="AL42">
        <f t="shared" si="12"/>
        <v>21.920288917243894</v>
      </c>
      <c r="AM42">
        <f t="shared" si="14"/>
        <v>0.30975204054765665</v>
      </c>
      <c r="AQ42" s="8">
        <f t="shared" si="13"/>
        <v>210.12285630595051</v>
      </c>
      <c r="AR42" s="8">
        <v>258.32</v>
      </c>
      <c r="BF42">
        <v>688311.26100000006</v>
      </c>
      <c r="BK42" t="s">
        <v>22</v>
      </c>
      <c r="BM42">
        <f t="shared" si="15"/>
        <v>141539096.56698769</v>
      </c>
      <c r="BN42">
        <f t="shared" si="16"/>
        <v>177804564.94152001</v>
      </c>
      <c r="BO42">
        <f t="shared" si="17"/>
        <v>0.43401728970096309</v>
      </c>
      <c r="BP42">
        <f t="shared" si="18"/>
        <v>0.54281369482455999</v>
      </c>
      <c r="BR42">
        <f t="shared" si="19"/>
        <v>-0.1087964051235969</v>
      </c>
      <c r="BW42" t="s">
        <v>17</v>
      </c>
      <c r="BY42">
        <v>158524683.97414738</v>
      </c>
      <c r="BZ42">
        <v>177804564.94152001</v>
      </c>
      <c r="CA42">
        <v>0.48497405192244214</v>
      </c>
      <c r="CB42">
        <v>0.54281369482455999</v>
      </c>
      <c r="CD42" s="15">
        <v>-5.7839642902117849E-2</v>
      </c>
    </row>
    <row r="43" spans="1:82" x14ac:dyDescent="0.25">
      <c r="A43" t="s">
        <v>43</v>
      </c>
      <c r="B43" t="s">
        <v>44</v>
      </c>
      <c r="D43">
        <v>0</v>
      </c>
      <c r="E43">
        <v>47.9</v>
      </c>
      <c r="F43">
        <v>0.4</v>
      </c>
      <c r="G43">
        <v>0</v>
      </c>
      <c r="H43">
        <v>0</v>
      </c>
      <c r="I43">
        <v>0.4</v>
      </c>
      <c r="J43">
        <v>0</v>
      </c>
      <c r="K43">
        <v>0</v>
      </c>
      <c r="L43">
        <v>0.5</v>
      </c>
      <c r="M43">
        <v>0</v>
      </c>
      <c r="N43">
        <v>0</v>
      </c>
      <c r="O43">
        <v>0</v>
      </c>
      <c r="P43">
        <v>0</v>
      </c>
      <c r="Q43">
        <v>48.8</v>
      </c>
      <c r="S43">
        <f t="shared" si="1"/>
        <v>1.0245901639344263E-2</v>
      </c>
      <c r="T43">
        <f t="shared" si="2"/>
        <v>0</v>
      </c>
      <c r="U43">
        <f t="shared" si="3"/>
        <v>0.98155737704918034</v>
      </c>
      <c r="V43">
        <f t="shared" si="4"/>
        <v>8.1967213114754103E-3</v>
      </c>
      <c r="W43">
        <f t="shared" si="5"/>
        <v>0</v>
      </c>
      <c r="X43">
        <f t="shared" si="6"/>
        <v>0</v>
      </c>
      <c r="Y43" s="1">
        <f t="shared" si="7"/>
        <v>48.8</v>
      </c>
      <c r="Z43">
        <f t="shared" si="8"/>
        <v>1</v>
      </c>
      <c r="AB43">
        <f t="shared" si="9"/>
        <v>212.93</v>
      </c>
      <c r="AC43">
        <f t="shared" si="10"/>
        <v>127.22</v>
      </c>
      <c r="AD43">
        <v>174.28714814814816</v>
      </c>
      <c r="AE43" t="s">
        <v>74</v>
      </c>
      <c r="AF43">
        <v>5.789160839750731</v>
      </c>
      <c r="AG43" t="s">
        <v>74</v>
      </c>
      <c r="AH43">
        <v>258.32</v>
      </c>
      <c r="AI43">
        <v>100</v>
      </c>
      <c r="AK43">
        <f t="shared" si="11"/>
        <v>0</v>
      </c>
      <c r="AL43">
        <f t="shared" si="12"/>
        <v>124.87372950819672</v>
      </c>
      <c r="AM43">
        <f t="shared" si="14"/>
        <v>1.4285831815421981</v>
      </c>
      <c r="AQ43" s="8">
        <f t="shared" si="13"/>
        <v>226.30231268973893</v>
      </c>
      <c r="AR43" s="8">
        <v>258.32</v>
      </c>
      <c r="BF43">
        <v>688311.26100000006</v>
      </c>
      <c r="BK43" t="s">
        <v>23</v>
      </c>
      <c r="BM43">
        <f t="shared" si="15"/>
        <v>141451856.51221725</v>
      </c>
      <c r="BN43">
        <f t="shared" si="16"/>
        <v>177804564.94152001</v>
      </c>
      <c r="BO43">
        <f t="shared" si="17"/>
        <v>0.43375556953665179</v>
      </c>
      <c r="BP43">
        <f t="shared" si="18"/>
        <v>0.54281369482455999</v>
      </c>
      <c r="BR43">
        <f t="shared" si="19"/>
        <v>-0.1090581252879082</v>
      </c>
      <c r="BW43" t="s">
        <v>28</v>
      </c>
      <c r="BY43">
        <v>157325011.45807031</v>
      </c>
      <c r="BZ43">
        <v>177804564.94152001</v>
      </c>
      <c r="CA43">
        <v>0.48137503437421092</v>
      </c>
      <c r="CB43">
        <v>0.54281369482455999</v>
      </c>
      <c r="CD43" s="15">
        <v>-6.143866045034907E-2</v>
      </c>
    </row>
    <row r="44" spans="1:82" x14ac:dyDescent="0.25">
      <c r="A44" t="s">
        <v>45</v>
      </c>
      <c r="B44" t="s">
        <v>37</v>
      </c>
      <c r="D44">
        <v>244.1</v>
      </c>
      <c r="E44">
        <v>95.7</v>
      </c>
      <c r="F44">
        <v>1.1000000000000001</v>
      </c>
      <c r="G44">
        <v>0</v>
      </c>
      <c r="H44">
        <v>0</v>
      </c>
      <c r="I44">
        <v>1.1000000000000001</v>
      </c>
      <c r="J44">
        <v>566.9</v>
      </c>
      <c r="K44">
        <v>30.1</v>
      </c>
      <c r="L44">
        <v>11.7</v>
      </c>
      <c r="M44">
        <v>0</v>
      </c>
      <c r="N44">
        <v>0</v>
      </c>
      <c r="O44">
        <v>0</v>
      </c>
      <c r="P44">
        <v>0</v>
      </c>
      <c r="Q44">
        <v>949.5</v>
      </c>
      <c r="S44">
        <f t="shared" si="1"/>
        <v>1.2322274881516587E-2</v>
      </c>
      <c r="T44">
        <f t="shared" si="2"/>
        <v>0.25708267509215377</v>
      </c>
      <c r="U44">
        <f t="shared" si="3"/>
        <v>0.10078988941548184</v>
      </c>
      <c r="V44">
        <f t="shared" si="4"/>
        <v>1.1585044760400211E-3</v>
      </c>
      <c r="W44">
        <f t="shared" si="5"/>
        <v>0.59705107951553449</v>
      </c>
      <c r="X44">
        <f t="shared" si="6"/>
        <v>3.1700895208004211E-2</v>
      </c>
      <c r="Y44" s="1">
        <f t="shared" si="7"/>
        <v>949.5</v>
      </c>
      <c r="Z44">
        <f t="shared" si="8"/>
        <v>1.000105318588731</v>
      </c>
      <c r="AB44">
        <f t="shared" si="9"/>
        <v>212.93</v>
      </c>
      <c r="AC44">
        <f t="shared" si="10"/>
        <v>127.22</v>
      </c>
      <c r="AD44">
        <v>174.28714814814816</v>
      </c>
      <c r="AE44" t="s">
        <v>74</v>
      </c>
      <c r="AF44">
        <v>5.789160839750731</v>
      </c>
      <c r="AG44" t="s">
        <v>74</v>
      </c>
      <c r="AH44">
        <v>258.32</v>
      </c>
      <c r="AI44">
        <v>100</v>
      </c>
      <c r="AK44">
        <f t="shared" si="11"/>
        <v>54.740614007372301</v>
      </c>
      <c r="AL44">
        <f t="shared" si="12"/>
        <v>12.822489731437599</v>
      </c>
      <c r="AM44">
        <f t="shared" si="14"/>
        <v>0.20191244124587993</v>
      </c>
      <c r="AQ44" s="8">
        <f t="shared" si="13"/>
        <v>167.7650161800558</v>
      </c>
      <c r="AR44" s="8">
        <v>258.32</v>
      </c>
      <c r="BF44">
        <v>688311.26100000006</v>
      </c>
      <c r="BK44" t="s">
        <v>24</v>
      </c>
      <c r="BM44">
        <f t="shared" si="15"/>
        <v>159109328.04391003</v>
      </c>
      <c r="BN44">
        <f t="shared" si="16"/>
        <v>177804564.94152001</v>
      </c>
      <c r="BO44">
        <f t="shared" si="17"/>
        <v>0.48672798413173007</v>
      </c>
      <c r="BP44">
        <f t="shared" si="18"/>
        <v>0.54281369482455999</v>
      </c>
      <c r="BR44">
        <f t="shared" si="19"/>
        <v>-5.6085710692829915E-2</v>
      </c>
      <c r="BW44" t="s">
        <v>11</v>
      </c>
      <c r="BY44">
        <v>156731390.96975794</v>
      </c>
      <c r="BZ44">
        <v>177804564.94152001</v>
      </c>
      <c r="CA44">
        <v>0.47959417290927386</v>
      </c>
      <c r="CB44">
        <v>0.54281369482455999</v>
      </c>
      <c r="CD44" s="15">
        <v>-6.3219521915286125E-2</v>
      </c>
    </row>
    <row r="45" spans="1:82" x14ac:dyDescent="0.25">
      <c r="A45" t="s">
        <v>45</v>
      </c>
      <c r="B45" t="s">
        <v>38</v>
      </c>
      <c r="D45">
        <v>30.8</v>
      </c>
      <c r="E45">
        <v>4.2</v>
      </c>
      <c r="F45">
        <v>0.1</v>
      </c>
      <c r="G45">
        <v>0</v>
      </c>
      <c r="H45">
        <v>0</v>
      </c>
      <c r="I45">
        <v>0.1</v>
      </c>
      <c r="J45">
        <v>0</v>
      </c>
      <c r="K45">
        <v>38.799999999999997</v>
      </c>
      <c r="L45">
        <v>0</v>
      </c>
      <c r="M45">
        <v>0</v>
      </c>
      <c r="N45">
        <v>0</v>
      </c>
      <c r="O45">
        <v>25.6</v>
      </c>
      <c r="P45">
        <v>0</v>
      </c>
      <c r="Q45">
        <v>99.6</v>
      </c>
      <c r="S45">
        <f t="shared" si="1"/>
        <v>0</v>
      </c>
      <c r="T45">
        <f t="shared" si="2"/>
        <v>0.30923694779116467</v>
      </c>
      <c r="U45">
        <f t="shared" si="3"/>
        <v>4.2168674698795185E-2</v>
      </c>
      <c r="V45">
        <f t="shared" si="4"/>
        <v>1.0040160642570282E-3</v>
      </c>
      <c r="W45">
        <f t="shared" si="5"/>
        <v>0</v>
      </c>
      <c r="X45">
        <f t="shared" si="6"/>
        <v>0.64658634538152615</v>
      </c>
      <c r="Y45" s="1">
        <f t="shared" si="7"/>
        <v>99.6</v>
      </c>
      <c r="Z45">
        <f t="shared" si="8"/>
        <v>0.99899598393574307</v>
      </c>
      <c r="AB45">
        <f t="shared" si="9"/>
        <v>212.93</v>
      </c>
      <c r="AC45">
        <f t="shared" si="10"/>
        <v>127.22</v>
      </c>
      <c r="AD45">
        <v>174.28714814814816</v>
      </c>
      <c r="AE45" t="s">
        <v>74</v>
      </c>
      <c r="AF45">
        <v>5.789160839750731</v>
      </c>
      <c r="AG45" t="s">
        <v>74</v>
      </c>
      <c r="AH45">
        <v>258.32</v>
      </c>
      <c r="AI45">
        <v>100</v>
      </c>
      <c r="AK45">
        <f t="shared" si="11"/>
        <v>65.8458232931727</v>
      </c>
      <c r="AL45">
        <f t="shared" si="12"/>
        <v>5.3646987951807237</v>
      </c>
      <c r="AM45">
        <f t="shared" si="14"/>
        <v>0.17498709653428532</v>
      </c>
      <c r="AQ45" s="8">
        <f t="shared" si="13"/>
        <v>171.38550918488772</v>
      </c>
      <c r="AR45" s="8">
        <v>258.32</v>
      </c>
      <c r="BF45">
        <v>688311.26100000006</v>
      </c>
      <c r="BK45" t="s">
        <v>25</v>
      </c>
      <c r="BM45">
        <f t="shared" si="15"/>
        <v>147733794.25591269</v>
      </c>
      <c r="BN45">
        <f t="shared" si="16"/>
        <v>177804564.94152001</v>
      </c>
      <c r="BO45">
        <f t="shared" si="17"/>
        <v>0.45260138276773809</v>
      </c>
      <c r="BP45">
        <f t="shared" si="18"/>
        <v>0.54281369482455999</v>
      </c>
      <c r="BR45">
        <f t="shared" si="19"/>
        <v>-9.0212312056821897E-2</v>
      </c>
      <c r="BW45" t="s">
        <v>43</v>
      </c>
      <c r="BX45" t="s">
        <v>44</v>
      </c>
      <c r="BY45">
        <v>155766430.21469051</v>
      </c>
      <c r="BZ45">
        <v>177804564.94152001</v>
      </c>
      <c r="CA45">
        <v>0.47669929064407152</v>
      </c>
      <c r="CB45">
        <v>0.54281369482455999</v>
      </c>
      <c r="CD45" s="15">
        <v>-6.6114404180488473E-2</v>
      </c>
    </row>
    <row r="46" spans="1:82" x14ac:dyDescent="0.25">
      <c r="A46" t="s">
        <v>46</v>
      </c>
      <c r="D46">
        <v>333.6</v>
      </c>
      <c r="E46">
        <v>37.299999999999997</v>
      </c>
      <c r="F46">
        <v>1.4</v>
      </c>
      <c r="G46">
        <v>0</v>
      </c>
      <c r="H46">
        <v>0</v>
      </c>
      <c r="I46">
        <v>1.4</v>
      </c>
      <c r="J46">
        <v>297.7</v>
      </c>
      <c r="K46">
        <v>108.5</v>
      </c>
      <c r="L46">
        <v>0.8</v>
      </c>
      <c r="M46">
        <v>0</v>
      </c>
      <c r="N46">
        <v>0.2</v>
      </c>
      <c r="O46">
        <v>0.4</v>
      </c>
      <c r="P46">
        <v>0</v>
      </c>
      <c r="Q46">
        <v>780</v>
      </c>
      <c r="S46">
        <f t="shared" si="1"/>
        <v>1.0256410256410256E-3</v>
      </c>
      <c r="T46">
        <f t="shared" si="2"/>
        <v>0.4276923076923077</v>
      </c>
      <c r="U46">
        <f t="shared" si="3"/>
        <v>4.782051282051282E-2</v>
      </c>
      <c r="V46">
        <f t="shared" si="4"/>
        <v>1.7948717948717947E-3</v>
      </c>
      <c r="W46">
        <f t="shared" si="5"/>
        <v>0.38166666666666665</v>
      </c>
      <c r="X46">
        <f t="shared" si="6"/>
        <v>0.13987179487179488</v>
      </c>
      <c r="Y46" s="1">
        <f t="shared" si="7"/>
        <v>780</v>
      </c>
      <c r="Z46">
        <f t="shared" si="8"/>
        <v>0.99987179487179489</v>
      </c>
      <c r="AB46">
        <f t="shared" si="9"/>
        <v>212.93</v>
      </c>
      <c r="AC46">
        <f t="shared" si="10"/>
        <v>127.22</v>
      </c>
      <c r="AD46">
        <v>174.28714814814816</v>
      </c>
      <c r="AE46" t="s">
        <v>74</v>
      </c>
      <c r="AF46">
        <v>5.789160839750731</v>
      </c>
      <c r="AG46" t="s">
        <v>74</v>
      </c>
      <c r="AH46">
        <v>258.32</v>
      </c>
      <c r="AI46">
        <v>100</v>
      </c>
      <c r="AK46">
        <f t="shared" si="11"/>
        <v>91.068523076923086</v>
      </c>
      <c r="AL46">
        <f t="shared" si="12"/>
        <v>6.0837256410256408</v>
      </c>
      <c r="AM46">
        <f t="shared" si="14"/>
        <v>0.31282308641975309</v>
      </c>
      <c r="AQ46" s="8">
        <f t="shared" si="13"/>
        <v>197.46507180436848</v>
      </c>
      <c r="AR46" s="8">
        <v>258.32</v>
      </c>
      <c r="BF46">
        <v>688311.26100000006</v>
      </c>
      <c r="BK46" t="s">
        <v>26</v>
      </c>
      <c r="BM46">
        <f t="shared" si="15"/>
        <v>146669710.04062191</v>
      </c>
      <c r="BN46">
        <f t="shared" si="16"/>
        <v>177804564.94152001</v>
      </c>
      <c r="BO46">
        <f t="shared" si="17"/>
        <v>0.44940913012186573</v>
      </c>
      <c r="BP46">
        <f t="shared" si="18"/>
        <v>0.54281369482455999</v>
      </c>
      <c r="BR46">
        <f t="shared" si="19"/>
        <v>-9.3404564702694259E-2</v>
      </c>
      <c r="BW46" t="s">
        <v>20</v>
      </c>
      <c r="BY46">
        <v>154249622.23277986</v>
      </c>
      <c r="BZ46">
        <v>177804564.94152001</v>
      </c>
      <c r="CA46">
        <v>0.47214886669833961</v>
      </c>
      <c r="CB46">
        <v>0.54281369482455999</v>
      </c>
      <c r="CD46" s="15">
        <v>-7.066482812622038E-2</v>
      </c>
    </row>
    <row r="47" spans="1:82" x14ac:dyDescent="0.25">
      <c r="A47" t="s">
        <v>47</v>
      </c>
      <c r="D47" s="1">
        <v>1575.5</v>
      </c>
      <c r="E47" s="1">
        <v>1455.1</v>
      </c>
      <c r="F47">
        <v>1</v>
      </c>
      <c r="G47">
        <v>1.3</v>
      </c>
      <c r="H47">
        <v>0</v>
      </c>
      <c r="I47">
        <v>2.4</v>
      </c>
      <c r="J47">
        <v>400.4</v>
      </c>
      <c r="K47">
        <v>4.5999999999999996</v>
      </c>
      <c r="L47">
        <v>8.1</v>
      </c>
      <c r="M47">
        <v>0</v>
      </c>
      <c r="N47">
        <v>1.5</v>
      </c>
      <c r="O47">
        <v>342.3</v>
      </c>
      <c r="P47">
        <v>-2.2999999999999998</v>
      </c>
      <c r="Q47" s="1">
        <v>3787.5</v>
      </c>
      <c r="S47">
        <f t="shared" si="1"/>
        <v>2.1373159533484617E-3</v>
      </c>
      <c r="T47">
        <f t="shared" si="2"/>
        <v>0.4157211462346298</v>
      </c>
      <c r="U47">
        <f t="shared" si="3"/>
        <v>0.3839516597181909</v>
      </c>
      <c r="V47">
        <f t="shared" si="4"/>
        <v>6.3327880099213669E-4</v>
      </c>
      <c r="W47">
        <f t="shared" si="5"/>
        <v>0.1056520132988548</v>
      </c>
      <c r="X47">
        <f t="shared" si="6"/>
        <v>9.1930972610691858E-2</v>
      </c>
      <c r="Y47" s="1">
        <f t="shared" si="7"/>
        <v>3789.8</v>
      </c>
      <c r="Z47">
        <f t="shared" si="8"/>
        <v>1.0000263866167081</v>
      </c>
      <c r="AB47">
        <f t="shared" si="9"/>
        <v>212.93</v>
      </c>
      <c r="AC47">
        <f t="shared" si="10"/>
        <v>127.22</v>
      </c>
      <c r="AD47">
        <v>174.28714814814816</v>
      </c>
      <c r="AE47" t="s">
        <v>74</v>
      </c>
      <c r="AF47">
        <v>5.789160839750731</v>
      </c>
      <c r="AG47" t="s">
        <v>74</v>
      </c>
      <c r="AH47">
        <v>258.32</v>
      </c>
      <c r="AI47">
        <v>100</v>
      </c>
      <c r="AK47">
        <f t="shared" si="11"/>
        <v>88.519503667739727</v>
      </c>
      <c r="AL47">
        <f t="shared" si="12"/>
        <v>48.846330149348248</v>
      </c>
      <c r="AM47">
        <f t="shared" si="14"/>
        <v>0.11037235620759817</v>
      </c>
      <c r="AQ47" s="8">
        <f t="shared" si="13"/>
        <v>237.47620617329557</v>
      </c>
      <c r="AR47" s="8">
        <v>258.32</v>
      </c>
      <c r="BF47">
        <v>688311.26100000006</v>
      </c>
      <c r="BK47" t="s">
        <v>27</v>
      </c>
      <c r="BM47">
        <f t="shared" si="15"/>
        <v>195579742.82965806</v>
      </c>
      <c r="BN47">
        <f t="shared" si="16"/>
        <v>177804564.94152001</v>
      </c>
      <c r="BO47">
        <f t="shared" si="17"/>
        <v>0.59613922848897416</v>
      </c>
      <c r="BP47">
        <f t="shared" si="18"/>
        <v>0.54281369482455999</v>
      </c>
      <c r="BR47">
        <f t="shared" si="19"/>
        <v>5.3325533664414171E-2</v>
      </c>
      <c r="BS47" t="s">
        <v>71</v>
      </c>
      <c r="BW47" t="s">
        <v>57</v>
      </c>
      <c r="BX47" t="s">
        <v>58</v>
      </c>
      <c r="BY47">
        <v>152048933.24936712</v>
      </c>
      <c r="BZ47">
        <v>177804564.94152001</v>
      </c>
      <c r="CA47">
        <v>0.46554679974810137</v>
      </c>
      <c r="CB47">
        <v>0.54281369482455999</v>
      </c>
      <c r="CD47" s="15">
        <v>-7.7266895076458619E-2</v>
      </c>
    </row>
    <row r="48" spans="1:82" x14ac:dyDescent="0.25">
      <c r="A48" t="s">
        <v>48</v>
      </c>
      <c r="D48">
        <v>340.5</v>
      </c>
      <c r="E48">
        <v>51.1</v>
      </c>
      <c r="F48">
        <v>0.3</v>
      </c>
      <c r="G48">
        <v>0</v>
      </c>
      <c r="H48">
        <v>0</v>
      </c>
      <c r="I48">
        <v>0.3</v>
      </c>
      <c r="J48">
        <v>0</v>
      </c>
      <c r="K48">
        <v>4.8</v>
      </c>
      <c r="L48">
        <v>1.4</v>
      </c>
      <c r="M48">
        <v>3</v>
      </c>
      <c r="N48">
        <v>0</v>
      </c>
      <c r="O48">
        <v>5.2</v>
      </c>
      <c r="P48">
        <v>0.2</v>
      </c>
      <c r="Q48">
        <v>406.6</v>
      </c>
      <c r="S48">
        <f t="shared" si="1"/>
        <v>1.0826771653543307E-2</v>
      </c>
      <c r="T48">
        <f t="shared" si="2"/>
        <v>0.83784448818897628</v>
      </c>
      <c r="U48">
        <f t="shared" si="3"/>
        <v>0.12573818897637795</v>
      </c>
      <c r="V48">
        <f t="shared" si="4"/>
        <v>7.3818897637795264E-4</v>
      </c>
      <c r="W48">
        <f t="shared" si="5"/>
        <v>0</v>
      </c>
      <c r="X48">
        <f t="shared" si="6"/>
        <v>2.4606299212598423E-2</v>
      </c>
      <c r="Y48" s="1">
        <f t="shared" si="7"/>
        <v>406.40000000000003</v>
      </c>
      <c r="Z48">
        <f t="shared" si="8"/>
        <v>0.99975393700787385</v>
      </c>
      <c r="AB48">
        <f t="shared" si="9"/>
        <v>212.93</v>
      </c>
      <c r="AC48">
        <f t="shared" si="10"/>
        <v>127.22</v>
      </c>
      <c r="AD48">
        <v>174.28714814814816</v>
      </c>
      <c r="AE48" t="s">
        <v>74</v>
      </c>
      <c r="AF48">
        <v>5.789160839750731</v>
      </c>
      <c r="AG48" t="s">
        <v>74</v>
      </c>
      <c r="AH48">
        <v>258.32</v>
      </c>
      <c r="AI48">
        <v>100</v>
      </c>
      <c r="AK48">
        <f t="shared" si="11"/>
        <v>178.40222687007872</v>
      </c>
      <c r="AL48">
        <f t="shared" si="12"/>
        <v>15.996412401574803</v>
      </c>
      <c r="AM48">
        <f t="shared" si="14"/>
        <v>0.12865685148731407</v>
      </c>
      <c r="AQ48" s="8">
        <f t="shared" si="13"/>
        <v>294.52729612314084</v>
      </c>
      <c r="AR48" s="8">
        <v>258.32</v>
      </c>
      <c r="AS48" t="s">
        <v>71</v>
      </c>
      <c r="BF48">
        <v>688311.26100000006</v>
      </c>
      <c r="BK48" t="s">
        <v>28</v>
      </c>
      <c r="BM48">
        <f t="shared" si="15"/>
        <v>157325011.45807031</v>
      </c>
      <c r="BN48">
        <f t="shared" si="16"/>
        <v>177804564.94152001</v>
      </c>
      <c r="BO48">
        <f t="shared" si="17"/>
        <v>0.48137503437421092</v>
      </c>
      <c r="BP48">
        <f t="shared" si="18"/>
        <v>0.54281369482455999</v>
      </c>
      <c r="BR48">
        <f t="shared" si="19"/>
        <v>-6.143866045034907E-2</v>
      </c>
      <c r="BW48" t="s">
        <v>30</v>
      </c>
      <c r="BY48">
        <v>150141047.84351975</v>
      </c>
      <c r="BZ48">
        <v>177804564.94152001</v>
      </c>
      <c r="CA48">
        <v>0.45982314353055925</v>
      </c>
      <c r="CB48">
        <v>0.54281369482455999</v>
      </c>
      <c r="CD48" s="15">
        <v>-8.2990551294000736E-2</v>
      </c>
    </row>
    <row r="49" spans="1:82" x14ac:dyDescent="0.25">
      <c r="A49" t="s">
        <v>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50.6</v>
      </c>
      <c r="K49">
        <v>12.3</v>
      </c>
      <c r="L49">
        <v>6.8</v>
      </c>
      <c r="M49">
        <v>0</v>
      </c>
      <c r="N49">
        <v>0.2</v>
      </c>
      <c r="O49">
        <v>2.2999999999999998</v>
      </c>
      <c r="P49">
        <v>40.9</v>
      </c>
      <c r="Q49">
        <v>113.1</v>
      </c>
      <c r="S49">
        <f t="shared" si="1"/>
        <v>9.418282548476456E-2</v>
      </c>
      <c r="T49">
        <f t="shared" si="2"/>
        <v>0</v>
      </c>
      <c r="U49">
        <f t="shared" si="3"/>
        <v>0</v>
      </c>
      <c r="V49">
        <f t="shared" si="4"/>
        <v>0</v>
      </c>
      <c r="W49">
        <f t="shared" si="5"/>
        <v>0.700831024930748</v>
      </c>
      <c r="X49">
        <f t="shared" si="6"/>
        <v>0.20498614958448758</v>
      </c>
      <c r="Y49" s="1">
        <f t="shared" si="7"/>
        <v>72.199999999999989</v>
      </c>
      <c r="Z49">
        <f t="shared" si="8"/>
        <v>1</v>
      </c>
      <c r="AB49">
        <f t="shared" si="9"/>
        <v>212.93</v>
      </c>
      <c r="AC49">
        <f t="shared" si="10"/>
        <v>127.22</v>
      </c>
      <c r="AD49">
        <v>174.28714814814816</v>
      </c>
      <c r="AE49" t="s">
        <v>74</v>
      </c>
      <c r="AF49">
        <v>5.789160839750731</v>
      </c>
      <c r="AG49" t="s">
        <v>74</v>
      </c>
      <c r="AH49">
        <v>258.32</v>
      </c>
      <c r="AI49">
        <v>100</v>
      </c>
      <c r="AK49">
        <f t="shared" si="11"/>
        <v>0</v>
      </c>
      <c r="AL49">
        <f t="shared" si="12"/>
        <v>0</v>
      </c>
      <c r="AM49">
        <f t="shared" si="14"/>
        <v>0</v>
      </c>
      <c r="AQ49" s="8">
        <f t="shared" si="13"/>
        <v>100</v>
      </c>
      <c r="AR49" s="8">
        <v>258.32</v>
      </c>
      <c r="BF49">
        <v>688311.26100000006</v>
      </c>
      <c r="BK49" t="s">
        <v>29</v>
      </c>
      <c r="BM49">
        <f t="shared" si="15"/>
        <v>175756128.37801063</v>
      </c>
      <c r="BN49">
        <f t="shared" si="16"/>
        <v>177804564.94152001</v>
      </c>
      <c r="BO49">
        <f t="shared" si="17"/>
        <v>0.53666838513403181</v>
      </c>
      <c r="BP49">
        <f t="shared" si="18"/>
        <v>0.54281369482455999</v>
      </c>
      <c r="BR49">
        <f t="shared" si="19"/>
        <v>-6.1453096905281779E-3</v>
      </c>
      <c r="BW49" t="s">
        <v>2</v>
      </c>
      <c r="BY49">
        <v>147737183.7294293</v>
      </c>
      <c r="BZ49">
        <v>177804564.94152001</v>
      </c>
      <c r="CA49">
        <v>0.45261155118828794</v>
      </c>
      <c r="CB49">
        <v>0.54281369482455999</v>
      </c>
      <c r="CD49" s="15">
        <v>-9.0202143636272047E-2</v>
      </c>
    </row>
    <row r="50" spans="1:82" x14ac:dyDescent="0.25">
      <c r="A50" t="s">
        <v>50</v>
      </c>
      <c r="D50">
        <v>224.5</v>
      </c>
      <c r="E50">
        <v>177.6</v>
      </c>
      <c r="F50">
        <v>2</v>
      </c>
      <c r="G50">
        <v>0</v>
      </c>
      <c r="H50">
        <v>1.1000000000000001</v>
      </c>
      <c r="I50">
        <v>3.1</v>
      </c>
      <c r="J50">
        <v>306.39999999999998</v>
      </c>
      <c r="K50">
        <v>11.9</v>
      </c>
      <c r="L50">
        <v>22.1</v>
      </c>
      <c r="M50">
        <v>0</v>
      </c>
      <c r="N50">
        <v>0</v>
      </c>
      <c r="O50">
        <v>0</v>
      </c>
      <c r="P50">
        <v>0</v>
      </c>
      <c r="Q50">
        <v>745.6</v>
      </c>
      <c r="S50">
        <f t="shared" si="1"/>
        <v>2.9640557939914165E-2</v>
      </c>
      <c r="T50">
        <f t="shared" si="2"/>
        <v>0.30109978540772531</v>
      </c>
      <c r="U50">
        <f t="shared" si="3"/>
        <v>0.23819742489270385</v>
      </c>
      <c r="V50">
        <f t="shared" si="4"/>
        <v>4.1577253218884119E-3</v>
      </c>
      <c r="W50">
        <f t="shared" si="5"/>
        <v>0.41094420600858367</v>
      </c>
      <c r="X50">
        <f t="shared" si="6"/>
        <v>1.5960300429184549E-2</v>
      </c>
      <c r="Y50" s="1">
        <f t="shared" si="7"/>
        <v>745.6</v>
      </c>
      <c r="Z50">
        <f t="shared" si="8"/>
        <v>0.99999999999999989</v>
      </c>
      <c r="AB50">
        <f t="shared" si="9"/>
        <v>212.93</v>
      </c>
      <c r="AC50">
        <f t="shared" si="10"/>
        <v>127.22</v>
      </c>
      <c r="AD50">
        <v>174.28714814814816</v>
      </c>
      <c r="AE50" t="s">
        <v>74</v>
      </c>
      <c r="AF50">
        <v>5.789160839750731</v>
      </c>
      <c r="AG50" t="s">
        <v>74</v>
      </c>
      <c r="AH50">
        <v>258.32</v>
      </c>
      <c r="AI50">
        <v>100</v>
      </c>
      <c r="AK50">
        <f t="shared" si="11"/>
        <v>64.113177306866945</v>
      </c>
      <c r="AL50">
        <f t="shared" si="12"/>
        <v>30.303476394849785</v>
      </c>
      <c r="AM50">
        <f t="shared" si="14"/>
        <v>0.72463808913527261</v>
      </c>
      <c r="AQ50" s="8">
        <f t="shared" si="13"/>
        <v>195.14129179085199</v>
      </c>
      <c r="AR50" s="8">
        <v>258.32</v>
      </c>
      <c r="BF50">
        <v>688311.26100000006</v>
      </c>
      <c r="BK50" t="s">
        <v>30</v>
      </c>
      <c r="BM50">
        <f t="shared" si="15"/>
        <v>150141047.84351975</v>
      </c>
      <c r="BN50">
        <f t="shared" si="16"/>
        <v>177804564.94152001</v>
      </c>
      <c r="BO50">
        <f t="shared" si="17"/>
        <v>0.45982314353055925</v>
      </c>
      <c r="BP50">
        <f t="shared" si="18"/>
        <v>0.54281369482455999</v>
      </c>
      <c r="BR50">
        <f t="shared" si="19"/>
        <v>-8.2990551294000736E-2</v>
      </c>
      <c r="BW50" t="s">
        <v>25</v>
      </c>
      <c r="BY50">
        <v>147733794.25591269</v>
      </c>
      <c r="BZ50">
        <v>177804564.94152001</v>
      </c>
      <c r="CA50">
        <v>0.45260138276773809</v>
      </c>
      <c r="CB50">
        <v>0.54281369482455999</v>
      </c>
      <c r="CD50" s="15">
        <v>-9.0212312056821897E-2</v>
      </c>
    </row>
    <row r="51" spans="1:82" x14ac:dyDescent="0.25">
      <c r="A51" t="s">
        <v>51</v>
      </c>
      <c r="D51">
        <v>72.900000000000006</v>
      </c>
      <c r="E51">
        <v>89.6</v>
      </c>
      <c r="F51">
        <v>0.1</v>
      </c>
      <c r="G51">
        <v>0</v>
      </c>
      <c r="H51">
        <v>0</v>
      </c>
      <c r="I51">
        <v>0.1</v>
      </c>
      <c r="J51">
        <v>88.4</v>
      </c>
      <c r="K51">
        <v>745.7</v>
      </c>
      <c r="L51">
        <v>7.7</v>
      </c>
      <c r="M51">
        <v>0</v>
      </c>
      <c r="N51">
        <v>0</v>
      </c>
      <c r="O51">
        <v>66.8</v>
      </c>
      <c r="P51">
        <v>-21.5</v>
      </c>
      <c r="Q51" s="1">
        <v>1049.8</v>
      </c>
      <c r="S51">
        <f t="shared" si="1"/>
        <v>7.1875291701670868E-3</v>
      </c>
      <c r="T51">
        <f t="shared" si="2"/>
        <v>6.8048165779893602E-2</v>
      </c>
      <c r="U51">
        <f t="shared" si="3"/>
        <v>8.3636703071035184E-2</v>
      </c>
      <c r="V51">
        <f t="shared" si="4"/>
        <v>9.3344534677494641E-5</v>
      </c>
      <c r="W51">
        <f t="shared" si="5"/>
        <v>8.2516568654905267E-2</v>
      </c>
      <c r="X51">
        <f t="shared" si="6"/>
        <v>0.75842434425464389</v>
      </c>
      <c r="Y51" s="1">
        <f t="shared" si="7"/>
        <v>1071.3</v>
      </c>
      <c r="Z51">
        <f t="shared" si="8"/>
        <v>0.99990665546532254</v>
      </c>
      <c r="AB51">
        <f t="shared" si="9"/>
        <v>212.93</v>
      </c>
      <c r="AC51">
        <f t="shared" si="10"/>
        <v>127.22</v>
      </c>
      <c r="AD51">
        <v>174.28714814814816</v>
      </c>
      <c r="AE51" t="s">
        <v>74</v>
      </c>
      <c r="AF51">
        <v>5.789160839750731</v>
      </c>
      <c r="AG51" t="s">
        <v>74</v>
      </c>
      <c r="AH51">
        <v>258.32</v>
      </c>
      <c r="AI51">
        <v>100</v>
      </c>
      <c r="AK51">
        <f t="shared" si="11"/>
        <v>14.489495939512745</v>
      </c>
      <c r="AL51">
        <f t="shared" si="12"/>
        <v>10.640261364697096</v>
      </c>
      <c r="AM51">
        <f t="shared" si="14"/>
        <v>1.6268752744156463E-2</v>
      </c>
      <c r="AQ51" s="8">
        <f t="shared" si="13"/>
        <v>125.146026056954</v>
      </c>
      <c r="AR51" s="8">
        <v>258.32</v>
      </c>
      <c r="BF51">
        <v>688311.26100000006</v>
      </c>
      <c r="BK51" t="s">
        <v>31</v>
      </c>
      <c r="BL51" t="s">
        <v>32</v>
      </c>
      <c r="BM51">
        <f t="shared" si="15"/>
        <v>95122415.424735829</v>
      </c>
      <c r="BN51">
        <f t="shared" si="16"/>
        <v>177804564.94152001</v>
      </c>
      <c r="BO51">
        <f t="shared" si="17"/>
        <v>0.29476724627420753</v>
      </c>
      <c r="BP51">
        <f t="shared" si="18"/>
        <v>0.54281369482455999</v>
      </c>
      <c r="BR51">
        <f t="shared" si="19"/>
        <v>-0.24804644855035246</v>
      </c>
      <c r="BW51" t="s">
        <v>12</v>
      </c>
      <c r="BY51">
        <v>147347501.33598495</v>
      </c>
      <c r="BZ51">
        <v>177804564.94152001</v>
      </c>
      <c r="CA51">
        <v>0.45144250400795483</v>
      </c>
      <c r="CB51">
        <v>0.54281369482455999</v>
      </c>
      <c r="CD51" s="15">
        <v>-9.1371190816605163E-2</v>
      </c>
    </row>
    <row r="52" spans="1:82" ht="14.25" customHeight="1" x14ac:dyDescent="0.25">
      <c r="A52" t="s">
        <v>52</v>
      </c>
      <c r="B52" t="s">
        <v>50</v>
      </c>
      <c r="D52">
        <v>724.5</v>
      </c>
      <c r="E52">
        <v>3</v>
      </c>
      <c r="F52">
        <v>1.6</v>
      </c>
      <c r="G52">
        <v>0</v>
      </c>
      <c r="H52">
        <v>0</v>
      </c>
      <c r="I52">
        <v>1.6</v>
      </c>
      <c r="J52">
        <v>0</v>
      </c>
      <c r="K52">
        <v>10.3</v>
      </c>
      <c r="L52">
        <v>0</v>
      </c>
      <c r="M52">
        <v>0</v>
      </c>
      <c r="N52">
        <v>0</v>
      </c>
      <c r="O52">
        <v>13.2</v>
      </c>
      <c r="P52">
        <v>0</v>
      </c>
      <c r="Q52">
        <v>752.6</v>
      </c>
      <c r="S52">
        <f t="shared" si="1"/>
        <v>0</v>
      </c>
      <c r="T52">
        <f t="shared" si="2"/>
        <v>0.96266276906723358</v>
      </c>
      <c r="U52">
        <f t="shared" si="3"/>
        <v>3.9861812383736378E-3</v>
      </c>
      <c r="V52">
        <f t="shared" si="4"/>
        <v>2.1259633271326068E-3</v>
      </c>
      <c r="W52">
        <f t="shared" si="5"/>
        <v>0</v>
      </c>
      <c r="X52">
        <f t="shared" si="6"/>
        <v>3.1225086367260162E-2</v>
      </c>
      <c r="Y52" s="1">
        <f t="shared" si="7"/>
        <v>752.6</v>
      </c>
      <c r="Z52">
        <f t="shared" si="8"/>
        <v>1</v>
      </c>
      <c r="AB52">
        <f t="shared" si="9"/>
        <v>212.93</v>
      </c>
      <c r="AC52">
        <f t="shared" si="10"/>
        <v>127.22</v>
      </c>
      <c r="AD52">
        <v>174.28714814814816</v>
      </c>
      <c r="AE52" t="s">
        <v>74</v>
      </c>
      <c r="AF52">
        <v>5.789160839750731</v>
      </c>
      <c r="AG52" t="s">
        <v>74</v>
      </c>
      <c r="AH52">
        <v>258.32</v>
      </c>
      <c r="AI52">
        <v>100</v>
      </c>
      <c r="AK52">
        <f t="shared" si="11"/>
        <v>204.97978341748606</v>
      </c>
      <c r="AL52">
        <f t="shared" si="12"/>
        <v>0.50712197714589424</v>
      </c>
      <c r="AM52">
        <f t="shared" si="14"/>
        <v>0.37052808535349063</v>
      </c>
      <c r="AQ52" s="8">
        <f t="shared" si="13"/>
        <v>305.85743347998545</v>
      </c>
      <c r="AR52" s="8">
        <v>258.32</v>
      </c>
      <c r="AS52" t="s">
        <v>71</v>
      </c>
      <c r="BF52">
        <v>688311.26100000006</v>
      </c>
      <c r="BK52" t="s">
        <v>31</v>
      </c>
      <c r="BL52" t="s">
        <v>33</v>
      </c>
      <c r="BM52">
        <f t="shared" si="15"/>
        <v>107081664.20536773</v>
      </c>
      <c r="BN52">
        <f t="shared" si="16"/>
        <v>177804564.94152001</v>
      </c>
      <c r="BO52">
        <f t="shared" si="17"/>
        <v>0.33064499261610319</v>
      </c>
      <c r="BP52">
        <f t="shared" si="18"/>
        <v>0.54281369482455999</v>
      </c>
      <c r="BR52">
        <f t="shared" si="19"/>
        <v>-0.21216870220845679</v>
      </c>
      <c r="BW52" t="s">
        <v>26</v>
      </c>
      <c r="BY52">
        <v>146669710.04062191</v>
      </c>
      <c r="BZ52">
        <v>177804564.94152001</v>
      </c>
      <c r="CA52">
        <v>0.44940913012186573</v>
      </c>
      <c r="CB52">
        <v>0.54281369482455999</v>
      </c>
      <c r="CD52" s="15">
        <v>-9.3404564702694259E-2</v>
      </c>
    </row>
    <row r="53" spans="1:82" x14ac:dyDescent="0.25">
      <c r="A53" t="s">
        <v>53</v>
      </c>
      <c r="D53">
        <v>422.2</v>
      </c>
      <c r="E53">
        <v>62.3</v>
      </c>
      <c r="F53">
        <v>0.4</v>
      </c>
      <c r="G53">
        <v>0.9</v>
      </c>
      <c r="H53">
        <v>0</v>
      </c>
      <c r="I53">
        <v>1.3</v>
      </c>
      <c r="J53">
        <v>122</v>
      </c>
      <c r="K53">
        <v>17.399999999999999</v>
      </c>
      <c r="L53">
        <v>15</v>
      </c>
      <c r="M53">
        <v>0</v>
      </c>
      <c r="N53">
        <v>0</v>
      </c>
      <c r="O53">
        <v>14.9</v>
      </c>
      <c r="P53">
        <v>0</v>
      </c>
      <c r="Q53">
        <v>655.1</v>
      </c>
      <c r="S53">
        <f t="shared" si="1"/>
        <v>2.2897267592733934E-2</v>
      </c>
      <c r="T53">
        <f t="shared" si="2"/>
        <v>0.6444817585101511</v>
      </c>
      <c r="U53">
        <f t="shared" si="3"/>
        <v>9.5099984735154935E-2</v>
      </c>
      <c r="V53">
        <f t="shared" si="4"/>
        <v>1.9844298580369408E-3</v>
      </c>
      <c r="W53">
        <f t="shared" si="5"/>
        <v>0.18623110975423599</v>
      </c>
      <c r="X53">
        <f t="shared" si="6"/>
        <v>4.9305449549687068E-2</v>
      </c>
      <c r="Y53" s="1">
        <f t="shared" si="7"/>
        <v>655.1</v>
      </c>
      <c r="Z53">
        <f t="shared" si="8"/>
        <v>0.99999999999999989</v>
      </c>
      <c r="AB53">
        <f t="shared" si="9"/>
        <v>212.93</v>
      </c>
      <c r="AC53">
        <f t="shared" si="10"/>
        <v>127.22</v>
      </c>
      <c r="AD53">
        <v>174.28714814814816</v>
      </c>
      <c r="AE53" t="s">
        <v>74</v>
      </c>
      <c r="AF53">
        <v>5.789160839750731</v>
      </c>
      <c r="AG53" t="s">
        <v>74</v>
      </c>
      <c r="AH53">
        <v>258.32</v>
      </c>
      <c r="AI53">
        <v>100</v>
      </c>
      <c r="AK53">
        <f t="shared" si="11"/>
        <v>137.22950083956647</v>
      </c>
      <c r="AL53">
        <f t="shared" si="12"/>
        <v>12.098620058006411</v>
      </c>
      <c r="AM53">
        <f t="shared" si="14"/>
        <v>0.34586062065729295</v>
      </c>
      <c r="AQ53" s="8">
        <f t="shared" si="13"/>
        <v>249.67398151823019</v>
      </c>
      <c r="AR53" s="8">
        <v>258.32</v>
      </c>
      <c r="BF53">
        <v>688311.26100000006</v>
      </c>
      <c r="BK53" t="s">
        <v>31</v>
      </c>
      <c r="BL53" t="s">
        <v>34</v>
      </c>
      <c r="BM53">
        <f t="shared" si="15"/>
        <v>192095571.4290511</v>
      </c>
      <c r="BN53">
        <f t="shared" si="16"/>
        <v>177804564.94152001</v>
      </c>
      <c r="BO53">
        <f t="shared" si="17"/>
        <v>0.58568671428715324</v>
      </c>
      <c r="BP53">
        <f t="shared" si="18"/>
        <v>0.54281369482455999</v>
      </c>
      <c r="BR53">
        <f t="shared" si="19"/>
        <v>4.2873019462593254E-2</v>
      </c>
      <c r="BS53" t="s">
        <v>71</v>
      </c>
      <c r="BW53" t="s">
        <v>42</v>
      </c>
      <c r="BY53">
        <v>144629928.18887061</v>
      </c>
      <c r="BZ53">
        <v>177804564.94152001</v>
      </c>
      <c r="CA53">
        <v>0.44328978456661183</v>
      </c>
      <c r="CB53">
        <v>0.54281369482455999</v>
      </c>
      <c r="CD53" s="15">
        <v>-9.9523910257948156E-2</v>
      </c>
    </row>
    <row r="54" spans="1:82" x14ac:dyDescent="0.25">
      <c r="A54" t="s">
        <v>54</v>
      </c>
      <c r="D54">
        <v>488.8</v>
      </c>
      <c r="E54">
        <v>0.5</v>
      </c>
      <c r="F54">
        <v>0.4</v>
      </c>
      <c r="G54">
        <v>0</v>
      </c>
      <c r="H54">
        <v>0</v>
      </c>
      <c r="I54">
        <v>0.4</v>
      </c>
      <c r="J54">
        <v>0</v>
      </c>
      <c r="K54">
        <v>6.8</v>
      </c>
      <c r="L54">
        <v>0</v>
      </c>
      <c r="M54">
        <v>0</v>
      </c>
      <c r="N54">
        <v>0</v>
      </c>
      <c r="O54">
        <v>42.3</v>
      </c>
      <c r="P54">
        <v>0</v>
      </c>
      <c r="Q54">
        <v>538.79999999999995</v>
      </c>
      <c r="S54">
        <f t="shared" si="1"/>
        <v>0</v>
      </c>
      <c r="T54">
        <f t="shared" si="2"/>
        <v>0.90720118782479597</v>
      </c>
      <c r="U54">
        <f t="shared" si="3"/>
        <v>9.2798812175204164E-4</v>
      </c>
      <c r="V54">
        <f t="shared" si="4"/>
        <v>7.4239049740163333E-4</v>
      </c>
      <c r="W54">
        <f t="shared" si="5"/>
        <v>0</v>
      </c>
      <c r="X54">
        <f t="shared" si="6"/>
        <v>9.1128433556050478E-2</v>
      </c>
      <c r="Y54" s="1">
        <f t="shared" si="7"/>
        <v>538.79999999999995</v>
      </c>
      <c r="Z54">
        <f t="shared" si="8"/>
        <v>1</v>
      </c>
      <c r="AB54">
        <f t="shared" si="9"/>
        <v>212.93</v>
      </c>
      <c r="AC54">
        <f t="shared" si="10"/>
        <v>127.22</v>
      </c>
      <c r="AD54">
        <v>174.28714814814816</v>
      </c>
      <c r="AE54" t="s">
        <v>74</v>
      </c>
      <c r="AF54">
        <v>5.789160839750731</v>
      </c>
      <c r="AG54" t="s">
        <v>74</v>
      </c>
      <c r="AH54">
        <v>258.32</v>
      </c>
      <c r="AI54">
        <v>100</v>
      </c>
      <c r="AK54">
        <f t="shared" si="11"/>
        <v>193.17034892353382</v>
      </c>
      <c r="AL54">
        <f t="shared" si="12"/>
        <v>0.11805864884929473</v>
      </c>
      <c r="AM54">
        <f t="shared" si="14"/>
        <v>0.12938912260441587</v>
      </c>
      <c r="AQ54" s="8">
        <f t="shared" si="13"/>
        <v>293.41779669498749</v>
      </c>
      <c r="AR54" s="8">
        <v>258.32</v>
      </c>
      <c r="AS54" t="s">
        <v>71</v>
      </c>
      <c r="BF54">
        <v>688311.26100000006</v>
      </c>
      <c r="BK54" t="s">
        <v>31</v>
      </c>
      <c r="BL54" t="s">
        <v>35</v>
      </c>
      <c r="BM54">
        <f t="shared" si="15"/>
        <v>106722289.74963383</v>
      </c>
      <c r="BN54">
        <f t="shared" si="16"/>
        <v>177804564.94152001</v>
      </c>
      <c r="BO54">
        <f t="shared" si="17"/>
        <v>0.3295668692489015</v>
      </c>
      <c r="BP54">
        <f t="shared" si="18"/>
        <v>0.54281369482455999</v>
      </c>
      <c r="BR54">
        <f t="shared" si="19"/>
        <v>-0.21324682557565849</v>
      </c>
      <c r="BW54" t="s">
        <v>36</v>
      </c>
      <c r="BX54" t="s">
        <v>37</v>
      </c>
      <c r="BY54">
        <v>143024186.64839965</v>
      </c>
      <c r="BZ54">
        <v>177804564.94152001</v>
      </c>
      <c r="CA54">
        <v>0.43847255994519896</v>
      </c>
      <c r="CB54">
        <v>0.54281369482455999</v>
      </c>
      <c r="CD54" s="15">
        <v>-0.10434113487936103</v>
      </c>
    </row>
    <row r="55" spans="1:82" x14ac:dyDescent="0.25">
      <c r="A55" t="s">
        <v>57</v>
      </c>
      <c r="B55" t="s">
        <v>58</v>
      </c>
      <c r="D55" s="1">
        <v>16450.400000000001</v>
      </c>
      <c r="E55" s="1">
        <v>8397.7000000000007</v>
      </c>
      <c r="F55">
        <v>55.4</v>
      </c>
      <c r="G55">
        <v>122.5</v>
      </c>
      <c r="H55">
        <v>77.2</v>
      </c>
      <c r="I55">
        <v>255.2</v>
      </c>
      <c r="J55" s="1">
        <v>8244.4</v>
      </c>
      <c r="K55" s="1">
        <v>2528.9</v>
      </c>
      <c r="L55">
        <v>469.6</v>
      </c>
      <c r="M55">
        <v>150.5</v>
      </c>
      <c r="N55">
        <v>83.2</v>
      </c>
      <c r="O55" s="1">
        <v>1600.4</v>
      </c>
      <c r="P55">
        <v>201.3</v>
      </c>
      <c r="Q55" s="1">
        <v>38378</v>
      </c>
      <c r="S55">
        <f t="shared" si="1"/>
        <v>1.624289160666061E-2</v>
      </c>
      <c r="T55">
        <f t="shared" si="2"/>
        <v>0.4309015708534264</v>
      </c>
      <c r="U55">
        <f t="shared" si="3"/>
        <v>0.21996924825875472</v>
      </c>
      <c r="V55">
        <f t="shared" si="4"/>
        <v>6.6847055926782572E-3</v>
      </c>
      <c r="W55">
        <f t="shared" si="5"/>
        <v>0.21595370998540997</v>
      </c>
      <c r="X55">
        <f t="shared" si="6"/>
        <v>0.11034217205782586</v>
      </c>
      <c r="Y55" s="1">
        <f t="shared" si="7"/>
        <v>38176.699999999997</v>
      </c>
      <c r="Z55">
        <f t="shared" si="8"/>
        <v>1.0000942983547558</v>
      </c>
      <c r="AB55">
        <f t="shared" si="9"/>
        <v>212.93</v>
      </c>
      <c r="AC55">
        <f t="shared" si="10"/>
        <v>127.22</v>
      </c>
      <c r="AD55">
        <v>174.28714814814816</v>
      </c>
      <c r="AE55" t="s">
        <v>74</v>
      </c>
      <c r="AF55">
        <v>5.789160839750731</v>
      </c>
      <c r="AG55" t="s">
        <v>74</v>
      </c>
      <c r="AH55">
        <v>258.32</v>
      </c>
      <c r="AI55">
        <v>100</v>
      </c>
      <c r="AK55">
        <f t="shared" si="11"/>
        <v>91.751871481820089</v>
      </c>
      <c r="AL55">
        <f t="shared" si="12"/>
        <v>27.984487763478775</v>
      </c>
      <c r="AM55">
        <f t="shared" si="14"/>
        <v>1.1650582739578699</v>
      </c>
      <c r="AQ55" s="8">
        <f t="shared" si="13"/>
        <v>220.90141751925674</v>
      </c>
      <c r="AR55" s="8">
        <v>258.32</v>
      </c>
      <c r="BF55">
        <v>688311.26100000006</v>
      </c>
      <c r="BK55" t="s">
        <v>36</v>
      </c>
      <c r="BL55" t="s">
        <v>37</v>
      </c>
      <c r="BM55">
        <f t="shared" si="15"/>
        <v>143024186.64839965</v>
      </c>
      <c r="BN55">
        <f t="shared" si="16"/>
        <v>177804564.94152001</v>
      </c>
      <c r="BO55">
        <f t="shared" si="17"/>
        <v>0.43847255994519896</v>
      </c>
      <c r="BP55">
        <f t="shared" si="18"/>
        <v>0.54281369482455999</v>
      </c>
      <c r="BR55">
        <f t="shared" si="19"/>
        <v>-0.10434113487936103</v>
      </c>
      <c r="BW55" t="s">
        <v>0</v>
      </c>
      <c r="BY55">
        <v>142193013.05696809</v>
      </c>
      <c r="BZ55">
        <v>177804564.94152001</v>
      </c>
      <c r="CA55">
        <v>0.4359790391709043</v>
      </c>
      <c r="CB55">
        <v>0.54281369482455999</v>
      </c>
      <c r="CD55" s="15">
        <v>-0.10683465565365569</v>
      </c>
    </row>
    <row r="56" spans="1:82" x14ac:dyDescent="0.25">
      <c r="BF56">
        <v>688311.26100000006</v>
      </c>
      <c r="BK56" t="s">
        <v>36</v>
      </c>
      <c r="BL56" t="s">
        <v>38</v>
      </c>
      <c r="BM56">
        <f t="shared" si="15"/>
        <v>187836120.67568868</v>
      </c>
      <c r="BN56">
        <f t="shared" si="16"/>
        <v>177804564.94152001</v>
      </c>
      <c r="BO56">
        <f t="shared" si="17"/>
        <v>0.57290836202706596</v>
      </c>
      <c r="BP56">
        <f t="shared" si="18"/>
        <v>0.54281369482455999</v>
      </c>
      <c r="BR56">
        <f t="shared" si="19"/>
        <v>3.0094667202505976E-2</v>
      </c>
      <c r="BS56" t="s">
        <v>71</v>
      </c>
      <c r="BW56" t="s">
        <v>1</v>
      </c>
      <c r="BY56">
        <v>141923907.5269793</v>
      </c>
      <c r="BZ56">
        <v>177804564.94152001</v>
      </c>
      <c r="CA56">
        <v>0.43517172258093789</v>
      </c>
      <c r="CB56">
        <v>0.54281369482455999</v>
      </c>
      <c r="CD56" s="15">
        <v>-0.1076419722436221</v>
      </c>
    </row>
    <row r="57" spans="1:82" x14ac:dyDescent="0.25">
      <c r="BF57">
        <v>688311.26100000006</v>
      </c>
      <c r="BK57" t="s">
        <v>39</v>
      </c>
      <c r="BM57">
        <f t="shared" si="15"/>
        <v>186748741.39818105</v>
      </c>
      <c r="BN57">
        <f t="shared" si="16"/>
        <v>177804564.94152001</v>
      </c>
      <c r="BO57">
        <f t="shared" si="17"/>
        <v>0.56964622419454314</v>
      </c>
      <c r="BP57">
        <f t="shared" si="18"/>
        <v>0.54281369482455999</v>
      </c>
      <c r="BR57">
        <f t="shared" si="19"/>
        <v>2.6832529369983149E-2</v>
      </c>
      <c r="BS57" t="s">
        <v>71</v>
      </c>
      <c r="BW57" t="s">
        <v>22</v>
      </c>
      <c r="BY57">
        <v>141539096.56698769</v>
      </c>
      <c r="BZ57">
        <v>177804564.94152001</v>
      </c>
      <c r="CA57">
        <v>0.43401728970096309</v>
      </c>
      <c r="CB57">
        <v>0.54281369482455999</v>
      </c>
      <c r="CD57" s="15">
        <v>-0.1087964051235969</v>
      </c>
    </row>
    <row r="58" spans="1:82" x14ac:dyDescent="0.25">
      <c r="BF58">
        <v>688311.26100000006</v>
      </c>
      <c r="BK58" t="s">
        <v>40</v>
      </c>
      <c r="BM58">
        <f t="shared" si="15"/>
        <v>167605973.37295413</v>
      </c>
      <c r="BN58">
        <f t="shared" si="16"/>
        <v>177804564.94152001</v>
      </c>
      <c r="BO58">
        <f t="shared" si="17"/>
        <v>0.51221792011886236</v>
      </c>
      <c r="BP58">
        <f t="shared" si="18"/>
        <v>0.54281369482455999</v>
      </c>
      <c r="BR58">
        <f t="shared" si="19"/>
        <v>-3.0595774705697631E-2</v>
      </c>
      <c r="BW58" t="s">
        <v>23</v>
      </c>
      <c r="BY58">
        <v>141451856.51221725</v>
      </c>
      <c r="BZ58">
        <v>177804564.94152001</v>
      </c>
      <c r="CA58">
        <v>0.43375556953665179</v>
      </c>
      <c r="CB58">
        <v>0.54281369482455999</v>
      </c>
      <c r="CD58" s="15">
        <v>-0.1090581252879082</v>
      </c>
    </row>
    <row r="59" spans="1:82" x14ac:dyDescent="0.25">
      <c r="BF59">
        <v>688311.26100000006</v>
      </c>
      <c r="BK59" t="s">
        <v>41</v>
      </c>
      <c r="BM59">
        <f t="shared" si="15"/>
        <v>95991413.66125311</v>
      </c>
      <c r="BN59">
        <f t="shared" si="16"/>
        <v>177804564.94152001</v>
      </c>
      <c r="BO59">
        <f t="shared" si="17"/>
        <v>0.29737424098375936</v>
      </c>
      <c r="BP59">
        <f t="shared" si="18"/>
        <v>0.54281369482455999</v>
      </c>
      <c r="BR59">
        <f t="shared" si="19"/>
        <v>-0.24543945384080063</v>
      </c>
      <c r="BW59" t="s">
        <v>46</v>
      </c>
      <c r="BY59">
        <v>135917432.57712042</v>
      </c>
      <c r="BZ59">
        <v>177804564.94152001</v>
      </c>
      <c r="CA59">
        <v>0.41715229773136131</v>
      </c>
      <c r="CB59">
        <v>0.54281369482455999</v>
      </c>
      <c r="CD59" s="15">
        <v>-0.12566139709319868</v>
      </c>
    </row>
    <row r="60" spans="1:82" x14ac:dyDescent="0.25">
      <c r="BF60">
        <v>688311.26100000006</v>
      </c>
      <c r="BK60" t="s">
        <v>42</v>
      </c>
      <c r="BM60">
        <f t="shared" si="15"/>
        <v>144629928.18887061</v>
      </c>
      <c r="BN60">
        <f t="shared" si="16"/>
        <v>177804564.94152001</v>
      </c>
      <c r="BO60">
        <f t="shared" si="17"/>
        <v>0.44328978456661183</v>
      </c>
      <c r="BP60">
        <f t="shared" si="18"/>
        <v>0.54281369482455999</v>
      </c>
      <c r="BR60">
        <f t="shared" si="19"/>
        <v>-9.9523910257948156E-2</v>
      </c>
      <c r="BW60" t="s">
        <v>15</v>
      </c>
      <c r="BY60">
        <v>135335281.04994947</v>
      </c>
      <c r="BZ60">
        <v>177804564.94152001</v>
      </c>
      <c r="CA60">
        <v>0.41540584314984841</v>
      </c>
      <c r="CB60">
        <v>0.54281369482455999</v>
      </c>
      <c r="CD60" s="15">
        <v>-0.12740785167471158</v>
      </c>
    </row>
    <row r="61" spans="1:82" x14ac:dyDescent="0.25">
      <c r="BF61">
        <v>688311.26100000006</v>
      </c>
      <c r="BK61" t="s">
        <v>43</v>
      </c>
      <c r="BL61" t="s">
        <v>44</v>
      </c>
      <c r="BM61">
        <f t="shared" si="15"/>
        <v>155766430.21469051</v>
      </c>
      <c r="BN61">
        <f t="shared" si="16"/>
        <v>177804564.94152001</v>
      </c>
      <c r="BO61">
        <f t="shared" si="17"/>
        <v>0.47669929064407152</v>
      </c>
      <c r="BP61">
        <f t="shared" si="18"/>
        <v>0.54281369482455999</v>
      </c>
      <c r="BR61">
        <f t="shared" si="19"/>
        <v>-6.6114404180488473E-2</v>
      </c>
      <c r="BW61" t="s">
        <v>50</v>
      </c>
      <c r="BY61">
        <v>134317948.62573031</v>
      </c>
      <c r="BZ61">
        <v>177804564.94152001</v>
      </c>
      <c r="CA61">
        <v>0.41235384587719093</v>
      </c>
      <c r="CB61">
        <v>0.54281369482455999</v>
      </c>
      <c r="CD61" s="15">
        <v>-0.13045984894736906</v>
      </c>
    </row>
    <row r="62" spans="1:82" x14ac:dyDescent="0.25">
      <c r="BF62">
        <v>688311.26100000006</v>
      </c>
      <c r="BK62" t="s">
        <v>45</v>
      </c>
      <c r="BL62" t="s">
        <v>37</v>
      </c>
      <c r="BM62">
        <f t="shared" si="15"/>
        <v>115474549.83857961</v>
      </c>
      <c r="BN62">
        <f t="shared" si="16"/>
        <v>177804564.94152001</v>
      </c>
      <c r="BO62">
        <f t="shared" si="17"/>
        <v>0.35582364951573886</v>
      </c>
      <c r="BP62">
        <f t="shared" si="18"/>
        <v>0.54281369482455999</v>
      </c>
      <c r="BR62">
        <f t="shared" si="19"/>
        <v>-0.18699004530882113</v>
      </c>
      <c r="BW62" t="s">
        <v>45</v>
      </c>
      <c r="BX62" t="s">
        <v>38</v>
      </c>
      <c r="BY62">
        <v>117966575.94417717</v>
      </c>
      <c r="BZ62">
        <v>177804564.94152001</v>
      </c>
      <c r="CA62">
        <v>0.3632997278325315</v>
      </c>
      <c r="CB62">
        <v>0.54281369482455999</v>
      </c>
      <c r="CD62" s="15">
        <v>-0.17951396699202848</v>
      </c>
    </row>
    <row r="63" spans="1:82" x14ac:dyDescent="0.25">
      <c r="BF63">
        <v>688311.26100000006</v>
      </c>
      <c r="BK63" t="s">
        <v>45</v>
      </c>
      <c r="BL63" t="s">
        <v>38</v>
      </c>
      <c r="BM63">
        <f t="shared" si="15"/>
        <v>117966575.94417717</v>
      </c>
      <c r="BN63">
        <f t="shared" si="16"/>
        <v>177804564.94152001</v>
      </c>
      <c r="BO63">
        <f t="shared" si="17"/>
        <v>0.3632997278325315</v>
      </c>
      <c r="BP63">
        <f t="shared" si="18"/>
        <v>0.54281369482455999</v>
      </c>
      <c r="BR63">
        <f t="shared" si="19"/>
        <v>-0.17951396699202848</v>
      </c>
      <c r="BW63" t="s">
        <v>45</v>
      </c>
      <c r="BX63" t="s">
        <v>37</v>
      </c>
      <c r="BY63">
        <v>115474549.83857961</v>
      </c>
      <c r="BZ63">
        <v>177804564.94152001</v>
      </c>
      <c r="CA63">
        <v>0.35582364951573886</v>
      </c>
      <c r="CB63">
        <v>0.54281369482455999</v>
      </c>
      <c r="CD63" s="15">
        <v>-0.18699004530882113</v>
      </c>
    </row>
    <row r="64" spans="1:82" x14ac:dyDescent="0.25">
      <c r="BF64">
        <v>688311.26100000006</v>
      </c>
      <c r="BK64" t="s">
        <v>46</v>
      </c>
      <c r="BM64">
        <f t="shared" si="15"/>
        <v>135917432.57712042</v>
      </c>
      <c r="BN64">
        <f t="shared" si="16"/>
        <v>177804564.94152001</v>
      </c>
      <c r="BO64">
        <f t="shared" si="17"/>
        <v>0.41715229773136131</v>
      </c>
      <c r="BP64">
        <f t="shared" si="18"/>
        <v>0.54281369482455999</v>
      </c>
      <c r="BR64">
        <f t="shared" si="19"/>
        <v>-0.12566139709319868</v>
      </c>
      <c r="BW64" t="s">
        <v>4</v>
      </c>
      <c r="BY64">
        <v>115364030.1221071</v>
      </c>
      <c r="BZ64">
        <v>177804564.94152001</v>
      </c>
      <c r="CA64">
        <v>0.35549209036632134</v>
      </c>
      <c r="CB64">
        <v>0.54281369482455999</v>
      </c>
      <c r="CD64" s="15">
        <v>-0.18732160445823864</v>
      </c>
    </row>
    <row r="65" spans="58:82" x14ac:dyDescent="0.25">
      <c r="BF65">
        <v>688311.26100000006</v>
      </c>
      <c r="BK65" t="s">
        <v>47</v>
      </c>
      <c r="BM65">
        <f t="shared" si="15"/>
        <v>163457546.92863706</v>
      </c>
      <c r="BN65">
        <f t="shared" si="16"/>
        <v>177804564.94152001</v>
      </c>
      <c r="BO65">
        <f t="shared" si="17"/>
        <v>0.49977264078591122</v>
      </c>
      <c r="BP65">
        <f t="shared" si="18"/>
        <v>0.54281369482455999</v>
      </c>
      <c r="BR65">
        <f t="shared" si="19"/>
        <v>-4.3041054038648774E-2</v>
      </c>
      <c r="BW65" t="s">
        <v>31</v>
      </c>
      <c r="BX65" t="s">
        <v>33</v>
      </c>
      <c r="BY65">
        <v>107081664.20536773</v>
      </c>
      <c r="BZ65">
        <v>177804564.94152001</v>
      </c>
      <c r="CA65">
        <v>0.33064499261610319</v>
      </c>
      <c r="CB65">
        <v>0.54281369482455999</v>
      </c>
      <c r="CD65" s="15">
        <v>-0.21216870220845679</v>
      </c>
    </row>
    <row r="66" spans="58:82" x14ac:dyDescent="0.25">
      <c r="BF66">
        <v>688311.26100000006</v>
      </c>
      <c r="BK66" t="s">
        <v>48</v>
      </c>
      <c r="BM66">
        <f t="shared" si="15"/>
        <v>202726454.59343949</v>
      </c>
      <c r="BN66">
        <f t="shared" si="16"/>
        <v>177804564.94152001</v>
      </c>
      <c r="BO66">
        <f t="shared" si="17"/>
        <v>0.61757936378031841</v>
      </c>
      <c r="BP66">
        <f t="shared" si="18"/>
        <v>0.54281369482455999</v>
      </c>
      <c r="BR66">
        <f t="shared" si="19"/>
        <v>7.4765668955758424E-2</v>
      </c>
      <c r="BS66" t="s">
        <v>71</v>
      </c>
      <c r="BW66" t="s">
        <v>31</v>
      </c>
      <c r="BX66" t="s">
        <v>35</v>
      </c>
      <c r="BY66">
        <v>106722289.74963383</v>
      </c>
      <c r="BZ66">
        <v>177804564.94152001</v>
      </c>
      <c r="CA66">
        <v>0.3295668692489015</v>
      </c>
      <c r="CB66">
        <v>0.54281369482455999</v>
      </c>
      <c r="CD66" s="15">
        <v>-0.21324682557565849</v>
      </c>
    </row>
    <row r="67" spans="58:82" x14ac:dyDescent="0.25">
      <c r="BF67">
        <v>688311.26100000006</v>
      </c>
      <c r="BK67" t="s">
        <v>49</v>
      </c>
      <c r="BM67">
        <f t="shared" si="15"/>
        <v>68831126.100000009</v>
      </c>
      <c r="BN67">
        <f t="shared" si="16"/>
        <v>177804564.94152001</v>
      </c>
      <c r="BO67">
        <f t="shared" si="17"/>
        <v>0.21589337830000002</v>
      </c>
      <c r="BP67">
        <f t="shared" si="18"/>
        <v>0.54281369482455999</v>
      </c>
      <c r="BR67">
        <f t="shared" si="19"/>
        <v>-0.32692031652456</v>
      </c>
      <c r="BW67" t="s">
        <v>6</v>
      </c>
      <c r="BY67">
        <v>104198170.95057201</v>
      </c>
      <c r="BZ67">
        <v>177804564.94152001</v>
      </c>
      <c r="CA67">
        <v>0.32199451285171604</v>
      </c>
      <c r="CB67">
        <v>0.54281369482455999</v>
      </c>
      <c r="CD67" s="15">
        <v>-0.22081918197284395</v>
      </c>
    </row>
    <row r="68" spans="58:82" x14ac:dyDescent="0.25">
      <c r="BF68">
        <v>688311.26100000006</v>
      </c>
      <c r="BK68" t="s">
        <v>50</v>
      </c>
      <c r="BM68">
        <f t="shared" si="15"/>
        <v>134317948.62573031</v>
      </c>
      <c r="BN68">
        <f t="shared" si="16"/>
        <v>177804564.94152001</v>
      </c>
      <c r="BO68">
        <f t="shared" si="17"/>
        <v>0.41235384587719093</v>
      </c>
      <c r="BP68">
        <f t="shared" si="18"/>
        <v>0.54281369482455999</v>
      </c>
      <c r="BR68">
        <f t="shared" si="19"/>
        <v>-0.13045984894736906</v>
      </c>
      <c r="BW68" t="s">
        <v>41</v>
      </c>
      <c r="BY68">
        <v>95991413.66125311</v>
      </c>
      <c r="BZ68">
        <v>177804564.94152001</v>
      </c>
      <c r="CA68">
        <v>0.29737424098375936</v>
      </c>
      <c r="CB68">
        <v>0.54281369482455999</v>
      </c>
      <c r="CD68" s="15">
        <v>-0.24543945384080063</v>
      </c>
    </row>
    <row r="69" spans="58:82" x14ac:dyDescent="0.25">
      <c r="BF69">
        <v>688311.26100000006</v>
      </c>
      <c r="BK69" t="s">
        <v>51</v>
      </c>
      <c r="BM69">
        <f t="shared" si="15"/>
        <v>86139419.004400879</v>
      </c>
      <c r="BN69">
        <f t="shared" si="16"/>
        <v>177804564.94152001</v>
      </c>
      <c r="BO69">
        <f t="shared" si="17"/>
        <v>0.26781825701320267</v>
      </c>
      <c r="BP69">
        <f t="shared" si="18"/>
        <v>0.54281369482455999</v>
      </c>
      <c r="BR69">
        <f t="shared" si="19"/>
        <v>-0.27499543781135732</v>
      </c>
      <c r="BW69" t="s">
        <v>31</v>
      </c>
      <c r="BX69" t="s">
        <v>32</v>
      </c>
      <c r="BY69">
        <v>95122415.424735829</v>
      </c>
      <c r="BZ69">
        <v>177804564.94152001</v>
      </c>
      <c r="CA69">
        <v>0.29476724627420753</v>
      </c>
      <c r="CB69">
        <v>0.54281369482455999</v>
      </c>
      <c r="CD69" s="15">
        <v>-0.24804644855035246</v>
      </c>
    </row>
    <row r="70" spans="58:82" x14ac:dyDescent="0.25">
      <c r="BF70">
        <v>688311.26100000006</v>
      </c>
      <c r="BK70" t="s">
        <v>52</v>
      </c>
      <c r="BL70" t="s">
        <v>50</v>
      </c>
      <c r="BM70">
        <f t="shared" si="15"/>
        <v>210525115.72483242</v>
      </c>
      <c r="BN70">
        <f t="shared" si="16"/>
        <v>177804564.94152001</v>
      </c>
      <c r="BO70">
        <f t="shared" si="17"/>
        <v>0.64097534717449722</v>
      </c>
      <c r="BP70">
        <f t="shared" si="18"/>
        <v>0.54281369482455999</v>
      </c>
      <c r="BR70">
        <f t="shared" si="19"/>
        <v>9.8161652349937234E-2</v>
      </c>
      <c r="BS70" t="s">
        <v>71</v>
      </c>
      <c r="BW70" t="s">
        <v>21</v>
      </c>
      <c r="BY70">
        <v>94278142.192630306</v>
      </c>
      <c r="BZ70">
        <v>177804564.94152001</v>
      </c>
      <c r="CA70">
        <v>0.29223442657789095</v>
      </c>
      <c r="CB70">
        <v>0.54281369482455999</v>
      </c>
      <c r="CD70" s="15">
        <v>-0.25057926824666904</v>
      </c>
    </row>
    <row r="71" spans="58:82" x14ac:dyDescent="0.25">
      <c r="BF71">
        <v>688311.26100000006</v>
      </c>
      <c r="BK71" t="s">
        <v>53</v>
      </c>
      <c r="BM71">
        <f t="shared" si="15"/>
        <v>171853413.05770373</v>
      </c>
      <c r="BN71">
        <f t="shared" si="16"/>
        <v>177804564.94152001</v>
      </c>
      <c r="BO71">
        <f t="shared" si="17"/>
        <v>0.52496023917311119</v>
      </c>
      <c r="BP71">
        <f t="shared" si="18"/>
        <v>0.54281369482455999</v>
      </c>
      <c r="BR71">
        <f t="shared" si="19"/>
        <v>-1.7853455651448802E-2</v>
      </c>
      <c r="BW71" t="s">
        <v>51</v>
      </c>
      <c r="BY71">
        <v>86139419.004400879</v>
      </c>
      <c r="BZ71">
        <v>177804564.94152001</v>
      </c>
      <c r="CA71">
        <v>0.26781825701320267</v>
      </c>
      <c r="CB71">
        <v>0.54281369482455999</v>
      </c>
      <c r="CD71" s="15">
        <v>-0.27499543781135732</v>
      </c>
    </row>
    <row r="72" spans="58:82" x14ac:dyDescent="0.25">
      <c r="BF72">
        <v>688311.26100000006</v>
      </c>
      <c r="BK72" t="s">
        <v>54</v>
      </c>
      <c r="BM72">
        <f t="shared" si="15"/>
        <v>201962773.64296848</v>
      </c>
      <c r="BN72">
        <f t="shared" si="16"/>
        <v>177804564.94152001</v>
      </c>
      <c r="BO72">
        <f t="shared" si="17"/>
        <v>0.6152883209289054</v>
      </c>
      <c r="BP72">
        <f t="shared" si="18"/>
        <v>0.54281369482455999</v>
      </c>
      <c r="BR72">
        <f t="shared" si="19"/>
        <v>7.2474626104345408E-2</v>
      </c>
      <c r="BS72" t="s">
        <v>71</v>
      </c>
      <c r="BW72" t="s">
        <v>14</v>
      </c>
      <c r="BY72">
        <v>85332107.041989058</v>
      </c>
      <c r="BZ72">
        <v>177804564.94152001</v>
      </c>
      <c r="CA72">
        <v>0.26539632112596717</v>
      </c>
      <c r="CB72">
        <v>0.54281369482455999</v>
      </c>
      <c r="CD72" s="15">
        <v>-0.27741737369859282</v>
      </c>
    </row>
    <row r="73" spans="58:82" x14ac:dyDescent="0.25">
      <c r="BF73">
        <v>688311.26100000006</v>
      </c>
      <c r="BK73" t="s">
        <v>57</v>
      </c>
      <c r="BL73" t="s">
        <v>58</v>
      </c>
      <c r="BM73">
        <f t="shared" si="15"/>
        <v>152048933.24936712</v>
      </c>
      <c r="BN73">
        <f t="shared" si="16"/>
        <v>177804564.94152001</v>
      </c>
      <c r="BO73">
        <f t="shared" si="17"/>
        <v>0.46554679974810137</v>
      </c>
      <c r="BP73">
        <f t="shared" si="18"/>
        <v>0.54281369482455999</v>
      </c>
      <c r="BR73">
        <f t="shared" si="19"/>
        <v>-7.7266895076458619E-2</v>
      </c>
      <c r="BW73" t="s">
        <v>49</v>
      </c>
      <c r="BY73">
        <v>68831126.100000009</v>
      </c>
      <c r="BZ73">
        <v>177804564.94152001</v>
      </c>
      <c r="CA73">
        <v>0.21589337830000002</v>
      </c>
      <c r="CB73">
        <v>0.54281369482455999</v>
      </c>
      <c r="CD73" s="15">
        <v>-0.32692031652456</v>
      </c>
    </row>
  </sheetData>
  <sortState ref="BW22:CD73">
    <sortCondition descending="1" ref="CD22:CD73"/>
  </sortState>
  <mergeCells count="5">
    <mergeCell ref="S1:Z1"/>
    <mergeCell ref="AB1:AH1"/>
    <mergeCell ref="D1:Q1"/>
    <mergeCell ref="AV1:BC1"/>
    <mergeCell ref="BE1:BT1"/>
  </mergeCells>
  <conditionalFormatting sqref="AQ4:AQ55">
    <cfRule type="cellIs" dxfId="4" priority="5" operator="greaterThan">
      <formula>$AR$4</formula>
    </cfRule>
  </conditionalFormatting>
  <conditionalFormatting sqref="BR22:BR73">
    <cfRule type="cellIs" dxfId="3" priority="1" operator="between">
      <formula>0.1</formula>
      <formula>0.2</formula>
    </cfRule>
    <cfRule type="cellIs" dxfId="2" priority="2" operator="between">
      <formula>0</formula>
      <formula>0.1</formula>
    </cfRule>
    <cfRule type="cellIs" dxfId="1" priority="3" operator="between">
      <formula>-0.1</formula>
      <formula>-0.2</formula>
    </cfRule>
    <cfRule type="cellIs" dxfId="0" priority="4" operator="between">
      <formula>0</formula>
      <formula>-0.1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workbookViewId="0">
      <selection activeCell="E2" sqref="E2:E12"/>
    </sheetView>
  </sheetViews>
  <sheetFormatPr defaultRowHeight="15" x14ac:dyDescent="0.25"/>
  <cols>
    <col min="1" max="1" width="11" customWidth="1"/>
    <col min="2" max="2" width="12.7109375" bestFit="1" customWidth="1"/>
    <col min="3" max="3" width="12" bestFit="1" customWidth="1"/>
    <col min="4" max="4" width="5.7109375" bestFit="1" customWidth="1"/>
    <col min="5" max="5" width="5" bestFit="1" customWidth="1"/>
    <col min="6" max="9" width="5.7109375" bestFit="1" customWidth="1"/>
  </cols>
  <sheetData>
    <row r="2" spans="2:20" x14ac:dyDescent="0.25">
      <c r="B2">
        <v>172262406.69999999</v>
      </c>
      <c r="E2">
        <v>0.46</v>
      </c>
      <c r="G2">
        <v>1</v>
      </c>
      <c r="I2">
        <v>196</v>
      </c>
      <c r="K2">
        <v>196.79</v>
      </c>
      <c r="L2">
        <v>205.81</v>
      </c>
      <c r="M2">
        <v>227.22</v>
      </c>
      <c r="N2">
        <v>312.93</v>
      </c>
      <c r="O2">
        <v>258.32</v>
      </c>
      <c r="P2" t="s">
        <v>85</v>
      </c>
      <c r="Q2" t="s">
        <v>80</v>
      </c>
      <c r="R2" t="s">
        <v>81</v>
      </c>
      <c r="S2" t="s">
        <v>82</v>
      </c>
    </row>
    <row r="3" spans="2:20" x14ac:dyDescent="0.25">
      <c r="B3">
        <v>123101554.90000001</v>
      </c>
      <c r="E3">
        <v>0.33</v>
      </c>
      <c r="G3">
        <v>-0.13</v>
      </c>
      <c r="I3">
        <v>-0.28999999999999998</v>
      </c>
      <c r="P3">
        <v>11.7</v>
      </c>
      <c r="Q3">
        <v>884</v>
      </c>
      <c r="R3">
        <v>1080</v>
      </c>
      <c r="S3">
        <v>643</v>
      </c>
    </row>
    <row r="4" spans="2:20" x14ac:dyDescent="0.25">
      <c r="B4">
        <v>145927821.69999999</v>
      </c>
      <c r="E4">
        <v>0.39</v>
      </c>
      <c r="G4">
        <v>-7.0000000000000007E-2</v>
      </c>
      <c r="I4">
        <v>-0.14000000000000001</v>
      </c>
    </row>
    <row r="5" spans="2:20" x14ac:dyDescent="0.25">
      <c r="B5">
        <v>136104681.59999999</v>
      </c>
      <c r="E5">
        <v>0.37</v>
      </c>
      <c r="G5">
        <v>-0.1</v>
      </c>
      <c r="I5">
        <v>-0.16</v>
      </c>
      <c r="S5">
        <f>S3/R3</f>
        <v>0.59537037037037033</v>
      </c>
      <c r="T5" t="s">
        <v>83</v>
      </c>
    </row>
    <row r="6" spans="2:20" x14ac:dyDescent="0.25">
      <c r="B6">
        <v>89646171.849999994</v>
      </c>
      <c r="E6">
        <v>0.24</v>
      </c>
      <c r="G6">
        <v>-0.22</v>
      </c>
      <c r="I6">
        <v>0.21</v>
      </c>
      <c r="S6">
        <f>'Final Product'!AC4/'Final Product'!AB4</f>
        <v>0.59747334804865448</v>
      </c>
      <c r="T6" t="s">
        <v>84</v>
      </c>
    </row>
    <row r="7" spans="2:20" x14ac:dyDescent="0.25">
      <c r="B7">
        <v>-9183736.6919999998</v>
      </c>
      <c r="E7">
        <v>-0.02</v>
      </c>
      <c r="G7">
        <v>-0.49</v>
      </c>
      <c r="I7">
        <v>-0.46</v>
      </c>
      <c r="S7">
        <f>Q3/R3</f>
        <v>0.81851851851851853</v>
      </c>
      <c r="T7">
        <f>S7*'Final Product'!AB4</f>
        <v>174.28714814814816</v>
      </c>
    </row>
    <row r="8" spans="2:20" x14ac:dyDescent="0.25">
      <c r="B8">
        <v>110676395.90000001</v>
      </c>
      <c r="C8">
        <v>5172158.0549999997</v>
      </c>
      <c r="E8">
        <v>0.31</v>
      </c>
      <c r="G8">
        <v>-0.15</v>
      </c>
      <c r="I8">
        <v>0.31</v>
      </c>
      <c r="S8">
        <f>P3/R3</f>
        <v>1.0833333333333332E-2</v>
      </c>
      <c r="T8">
        <f>S8*'Final Product'!AB4</f>
        <v>2.3067416666666665</v>
      </c>
    </row>
    <row r="9" spans="2:20" x14ac:dyDescent="0.25">
      <c r="B9">
        <v>197427886.19999999</v>
      </c>
      <c r="C9">
        <v>5172158.0549999997</v>
      </c>
      <c r="E9">
        <v>0.54</v>
      </c>
      <c r="G9">
        <v>0.08</v>
      </c>
      <c r="I9">
        <v>1.49</v>
      </c>
    </row>
    <row r="10" spans="2:20" x14ac:dyDescent="0.25">
      <c r="B10">
        <v>97184565.079999998</v>
      </c>
      <c r="C10">
        <v>5172158.0549999997</v>
      </c>
      <c r="E10">
        <v>0.28000000000000003</v>
      </c>
      <c r="G10">
        <v>-0.19</v>
      </c>
      <c r="I10">
        <v>-0.46</v>
      </c>
    </row>
    <row r="11" spans="2:20" x14ac:dyDescent="0.25">
      <c r="B11">
        <v>13405130.140000001</v>
      </c>
      <c r="C11">
        <v>5172158.0549999997</v>
      </c>
      <c r="E11">
        <v>0.05</v>
      </c>
      <c r="G11">
        <v>-0.41</v>
      </c>
      <c r="I11">
        <v>-0.31</v>
      </c>
    </row>
    <row r="12" spans="2:20" x14ac:dyDescent="0.25">
      <c r="B12">
        <v>336150.97769999999</v>
      </c>
      <c r="C12">
        <v>5172158.0549999997</v>
      </c>
      <c r="E12">
        <v>0.01</v>
      </c>
      <c r="G12">
        <v>-0.45</v>
      </c>
      <c r="I12">
        <v>-0.84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topLeftCell="D1" zoomScale="80" zoomScaleNormal="80" workbookViewId="0">
      <selection activeCell="AA1" sqref="AA1:AC2"/>
    </sheetView>
  </sheetViews>
  <sheetFormatPr defaultRowHeight="15" x14ac:dyDescent="0.25"/>
  <cols>
    <col min="1" max="1" width="14" bestFit="1" customWidth="1"/>
    <col min="2" max="4" width="14" customWidth="1"/>
    <col min="5" max="5" width="12.7109375" customWidth="1"/>
    <col min="6" max="6" width="12.85546875" customWidth="1"/>
    <col min="7" max="7" width="12.5703125" customWidth="1"/>
    <col min="8" max="8" width="12.85546875" customWidth="1"/>
    <col min="9" max="9" width="12.7109375" customWidth="1"/>
    <col min="10" max="10" width="12.85546875" customWidth="1"/>
    <col min="11" max="11" width="14" customWidth="1"/>
    <col min="12" max="12" width="12.28515625" customWidth="1"/>
    <col min="13" max="13" width="13.140625" customWidth="1"/>
    <col min="14" max="14" width="13.7109375" customWidth="1"/>
    <col min="15" max="15" width="12.28515625" customWidth="1"/>
    <col min="16" max="16" width="14.85546875" customWidth="1"/>
    <col min="17" max="17" width="13.28515625" customWidth="1"/>
    <col min="18" max="18" width="13.7109375" customWidth="1"/>
    <col min="19" max="19" width="15" customWidth="1"/>
    <col min="20" max="20" width="12.7109375" customWidth="1"/>
    <col min="21" max="21" width="12.85546875" customWidth="1"/>
    <col min="24" max="24" width="16.7109375" customWidth="1"/>
    <col min="25" max="25" width="12" customWidth="1"/>
    <col min="26" max="26" width="12.140625" customWidth="1"/>
    <col min="27" max="27" width="12.42578125" customWidth="1"/>
    <col min="28" max="28" width="14" customWidth="1"/>
  </cols>
  <sheetData>
    <row r="1" spans="1:29" x14ac:dyDescent="0.25">
      <c r="Y1" t="s">
        <v>69</v>
      </c>
      <c r="Z1" t="s">
        <v>68</v>
      </c>
      <c r="AA1" t="s">
        <v>60</v>
      </c>
      <c r="AB1" t="s">
        <v>59</v>
      </c>
      <c r="AC1" t="s">
        <v>70</v>
      </c>
    </row>
    <row r="2" spans="1:29" x14ac:dyDescent="0.25">
      <c r="X2" t="s">
        <v>67</v>
      </c>
      <c r="Y2">
        <v>196.79</v>
      </c>
      <c r="Z2">
        <v>205.81</v>
      </c>
      <c r="AA2">
        <v>227.22</v>
      </c>
      <c r="AB2">
        <v>312.93</v>
      </c>
      <c r="AC2">
        <v>258.32</v>
      </c>
    </row>
    <row r="3" spans="1:29" ht="84" customHeight="1" x14ac:dyDescent="0.25">
      <c r="O3" s="5" t="s">
        <v>59</v>
      </c>
      <c r="P3" s="5" t="s">
        <v>60</v>
      </c>
      <c r="Q3" s="5" t="s">
        <v>61</v>
      </c>
      <c r="R3" s="5" t="s">
        <v>62</v>
      </c>
      <c r="S3" s="5" t="s">
        <v>63</v>
      </c>
      <c r="T3" s="5" t="s">
        <v>64</v>
      </c>
      <c r="U3" s="5" t="s">
        <v>65</v>
      </c>
      <c r="X3" s="5" t="s">
        <v>59</v>
      </c>
      <c r="Y3" s="5" t="s">
        <v>60</v>
      </c>
      <c r="Z3" s="5" t="s">
        <v>61</v>
      </c>
      <c r="AA3" s="5" t="s">
        <v>62</v>
      </c>
      <c r="AB3" s="5" t="s">
        <v>63</v>
      </c>
      <c r="AC3" s="5" t="s">
        <v>64</v>
      </c>
    </row>
    <row r="4" spans="1:29" x14ac:dyDescent="0.25">
      <c r="A4" t="s">
        <v>0</v>
      </c>
      <c r="E4" s="1">
        <v>1931.4</v>
      </c>
      <c r="F4">
        <v>565.1</v>
      </c>
      <c r="G4">
        <v>628.5</v>
      </c>
      <c r="H4">
        <v>508</v>
      </c>
      <c r="I4" s="1">
        <v>1701.6</v>
      </c>
      <c r="J4">
        <v>426.5</v>
      </c>
      <c r="K4">
        <v>317.7</v>
      </c>
      <c r="L4">
        <v>-514.4</v>
      </c>
      <c r="M4">
        <v>0</v>
      </c>
      <c r="O4" s="4">
        <f t="shared" ref="O4:O35" si="0">F4/T4</f>
        <v>0.23104914547387356</v>
      </c>
      <c r="P4" s="4">
        <f t="shared" ref="P4:P35" si="1">G4/T4</f>
        <v>0.25697113418922229</v>
      </c>
      <c r="Q4" s="4">
        <f t="shared" ref="Q4:Q35" si="2">H4/T4</f>
        <v>0.20770300106304684</v>
      </c>
      <c r="R4" s="4">
        <f t="shared" ref="R4:R35" si="3">J4/T4</f>
        <v>0.17438057077438873</v>
      </c>
      <c r="S4" s="4">
        <f t="shared" ref="S4:S35" si="4">K4/T4</f>
        <v>0.12989614849946846</v>
      </c>
      <c r="T4" s="1">
        <f t="shared" ref="T4:T53" si="5">E4-L4-M4</f>
        <v>2445.8000000000002</v>
      </c>
      <c r="U4" s="1">
        <f>O4+P4+Q4+R4+S4</f>
        <v>0.99999999999999978</v>
      </c>
      <c r="X4">
        <f>AB2*O4</f>
        <v>72.302209093139254</v>
      </c>
      <c r="Y4">
        <f>P4*AA2</f>
        <v>58.388981110475086</v>
      </c>
      <c r="AC4">
        <f>X4+Y4+Z4+AA4+AB4</f>
        <v>130.69119020361433</v>
      </c>
    </row>
    <row r="5" spans="1:29" x14ac:dyDescent="0.25">
      <c r="A5" t="s">
        <v>1</v>
      </c>
      <c r="E5">
        <v>609</v>
      </c>
      <c r="F5">
        <v>14.8</v>
      </c>
      <c r="G5">
        <v>333</v>
      </c>
      <c r="H5">
        <v>240.7</v>
      </c>
      <c r="I5">
        <v>588.5</v>
      </c>
      <c r="J5">
        <v>0</v>
      </c>
      <c r="K5">
        <v>20.399999999999999</v>
      </c>
      <c r="L5">
        <v>0</v>
      </c>
      <c r="M5">
        <v>0</v>
      </c>
      <c r="O5" s="4">
        <f t="shared" si="0"/>
        <v>2.4302134646962233E-2</v>
      </c>
      <c r="P5" s="4">
        <f t="shared" si="1"/>
        <v>0.54679802955665024</v>
      </c>
      <c r="Q5" s="4">
        <f t="shared" si="2"/>
        <v>0.39523809523809522</v>
      </c>
      <c r="R5" s="4">
        <f t="shared" si="3"/>
        <v>0</v>
      </c>
      <c r="S5" s="4">
        <f t="shared" si="4"/>
        <v>3.3497536945812804E-2</v>
      </c>
      <c r="T5" s="1">
        <f t="shared" si="5"/>
        <v>609</v>
      </c>
      <c r="U5" s="1">
        <f t="shared" ref="U5:U56" si="6">O5+P5+Q5+R5+S5</f>
        <v>0.9998357963875204</v>
      </c>
      <c r="X5">
        <f>AB2*O5</f>
        <v>7.6048669950738921</v>
      </c>
      <c r="Y5">
        <f>P5*AA2</f>
        <v>124.24344827586206</v>
      </c>
      <c r="AC5">
        <f t="shared" ref="AC5:AC56" si="7">X5+Y5+Z5+AA5+AB5</f>
        <v>131.84831527093596</v>
      </c>
    </row>
    <row r="6" spans="1:29" x14ac:dyDescent="0.25">
      <c r="A6" t="s">
        <v>2</v>
      </c>
      <c r="E6" s="1">
        <v>1414.8</v>
      </c>
      <c r="F6">
        <v>454.9</v>
      </c>
      <c r="G6">
        <v>340.6</v>
      </c>
      <c r="H6">
        <v>493.8</v>
      </c>
      <c r="I6" s="1">
        <v>1289.2</v>
      </c>
      <c r="J6">
        <v>328.4</v>
      </c>
      <c r="K6">
        <v>122.9</v>
      </c>
      <c r="L6">
        <v>-325.8</v>
      </c>
      <c r="M6">
        <v>0</v>
      </c>
      <c r="O6" s="4">
        <f t="shared" si="0"/>
        <v>0.26134666207055041</v>
      </c>
      <c r="P6" s="4">
        <f t="shared" si="1"/>
        <v>0.1956796506951626</v>
      </c>
      <c r="Q6" s="4">
        <f t="shared" si="2"/>
        <v>0.28369527749052054</v>
      </c>
      <c r="R6" s="4">
        <f t="shared" si="3"/>
        <v>0.18867057336550613</v>
      </c>
      <c r="S6" s="4">
        <f t="shared" si="4"/>
        <v>7.0607836378260375E-2</v>
      </c>
      <c r="T6" s="1">
        <f t="shared" si="5"/>
        <v>1740.6</v>
      </c>
      <c r="U6" s="1">
        <f t="shared" si="6"/>
        <v>1</v>
      </c>
      <c r="X6">
        <f>AB2*O6</f>
        <v>81.783210961737339</v>
      </c>
      <c r="Y6">
        <f>P6*AA2</f>
        <v>44.462330230954848</v>
      </c>
      <c r="AC6">
        <f t="shared" si="7"/>
        <v>126.24554119269219</v>
      </c>
    </row>
    <row r="7" spans="1:29" x14ac:dyDescent="0.25">
      <c r="A7" t="s">
        <v>3</v>
      </c>
      <c r="E7" s="1">
        <v>1093</v>
      </c>
      <c r="F7">
        <v>327.10000000000002</v>
      </c>
      <c r="G7">
        <v>288.2</v>
      </c>
      <c r="H7">
        <v>317.8</v>
      </c>
      <c r="I7">
        <v>933.1</v>
      </c>
      <c r="J7">
        <v>124.8</v>
      </c>
      <c r="K7">
        <v>121.8</v>
      </c>
      <c r="L7">
        <v>-86.8</v>
      </c>
      <c r="M7">
        <v>0</v>
      </c>
      <c r="O7" s="4">
        <f t="shared" si="0"/>
        <v>0.27725038142057978</v>
      </c>
      <c r="P7" s="4">
        <f t="shared" si="1"/>
        <v>0.24427869130361077</v>
      </c>
      <c r="Q7" s="4">
        <f t="shared" si="2"/>
        <v>0.26936768943888795</v>
      </c>
      <c r="R7" s="4">
        <f t="shared" si="3"/>
        <v>0.105780640786574</v>
      </c>
      <c r="S7" s="4">
        <f t="shared" si="4"/>
        <v>0.10323783692151212</v>
      </c>
      <c r="T7" s="1">
        <f t="shared" si="5"/>
        <v>1179.8</v>
      </c>
      <c r="U7" s="1">
        <f t="shared" si="6"/>
        <v>0.9999152398711646</v>
      </c>
      <c r="X7">
        <f>AB2*O7</f>
        <v>86.759961857942031</v>
      </c>
      <c r="Y7">
        <f>P7*AA2</f>
        <v>55.505004238006435</v>
      </c>
      <c r="AC7">
        <f t="shared" si="7"/>
        <v>142.26496609594847</v>
      </c>
    </row>
    <row r="8" spans="1:29" x14ac:dyDescent="0.25">
      <c r="A8" t="s">
        <v>4</v>
      </c>
      <c r="E8" s="1">
        <v>7684.1</v>
      </c>
      <c r="F8">
        <v>38.200000000000003</v>
      </c>
      <c r="G8" s="1">
        <v>2483.5</v>
      </c>
      <c r="H8" s="1">
        <v>3246.6</v>
      </c>
      <c r="I8" s="1">
        <v>5768.2</v>
      </c>
      <c r="J8">
        <v>187.2</v>
      </c>
      <c r="K8">
        <v>872.6</v>
      </c>
      <c r="L8">
        <v>814</v>
      </c>
      <c r="M8">
        <v>42.2</v>
      </c>
      <c r="N8" s="1"/>
      <c r="O8" s="4">
        <f t="shared" si="0"/>
        <v>5.5946923651488747E-3</v>
      </c>
      <c r="P8" s="4">
        <f t="shared" si="1"/>
        <v>0.36372823269233584</v>
      </c>
      <c r="Q8" s="4">
        <f t="shared" si="2"/>
        <v>0.47549026787152704</v>
      </c>
      <c r="R8" s="4">
        <f t="shared" si="3"/>
        <v>2.7416921747535843E-2</v>
      </c>
      <c r="S8" s="4">
        <f t="shared" si="4"/>
        <v>0.1277991769065159</v>
      </c>
      <c r="T8" s="1">
        <f t="shared" si="5"/>
        <v>6827.9000000000005</v>
      </c>
      <c r="U8" s="1">
        <f t="shared" si="6"/>
        <v>1.0000292915830635</v>
      </c>
      <c r="X8">
        <f>AB2*O8</f>
        <v>1.7507470818260373</v>
      </c>
      <c r="Y8">
        <f>P8*AA2</f>
        <v>82.646329032352554</v>
      </c>
      <c r="AC8">
        <f t="shared" si="7"/>
        <v>84.397076114178589</v>
      </c>
    </row>
    <row r="9" spans="1:29" x14ac:dyDescent="0.25">
      <c r="A9" t="s">
        <v>5</v>
      </c>
      <c r="E9" s="1">
        <v>1471.8</v>
      </c>
      <c r="F9">
        <v>363.5</v>
      </c>
      <c r="G9">
        <v>481.9</v>
      </c>
      <c r="H9">
        <v>459.2</v>
      </c>
      <c r="I9" s="1">
        <v>1304.7</v>
      </c>
      <c r="J9">
        <v>0</v>
      </c>
      <c r="K9">
        <v>123.1</v>
      </c>
      <c r="L9">
        <v>44</v>
      </c>
      <c r="M9">
        <v>0</v>
      </c>
      <c r="O9" s="4">
        <f t="shared" si="0"/>
        <v>0.25458747723770836</v>
      </c>
      <c r="P9" s="4">
        <f t="shared" si="1"/>
        <v>0.33751225661857404</v>
      </c>
      <c r="Q9" s="4">
        <f t="shared" si="2"/>
        <v>0.3216136713825466</v>
      </c>
      <c r="R9" s="4">
        <f t="shared" si="3"/>
        <v>0</v>
      </c>
      <c r="S9" s="4">
        <f t="shared" si="4"/>
        <v>8.6216556940748007E-2</v>
      </c>
      <c r="T9" s="1">
        <f t="shared" si="5"/>
        <v>1427.8</v>
      </c>
      <c r="U9" s="1">
        <f t="shared" si="6"/>
        <v>0.99992996217957697</v>
      </c>
      <c r="X9">
        <f>AB2*O9</f>
        <v>79.668059251996084</v>
      </c>
      <c r="Y9">
        <f>P9*AA2</f>
        <v>76.689534948872392</v>
      </c>
      <c r="AC9">
        <f t="shared" si="7"/>
        <v>156.35759420086848</v>
      </c>
    </row>
    <row r="10" spans="1:29" x14ac:dyDescent="0.25">
      <c r="A10" t="s">
        <v>6</v>
      </c>
      <c r="E10">
        <v>748.1</v>
      </c>
      <c r="F10">
        <v>7.7</v>
      </c>
      <c r="G10">
        <v>240.1</v>
      </c>
      <c r="H10">
        <v>307.39999999999998</v>
      </c>
      <c r="I10">
        <v>555.1</v>
      </c>
      <c r="J10">
        <v>178.5</v>
      </c>
      <c r="K10">
        <v>40.9</v>
      </c>
      <c r="L10">
        <v>-26.4</v>
      </c>
      <c r="M10">
        <v>0</v>
      </c>
      <c r="O10" s="4">
        <f t="shared" si="0"/>
        <v>9.9418979987088447E-3</v>
      </c>
      <c r="P10" s="4">
        <f t="shared" si="1"/>
        <v>0.31000645577792124</v>
      </c>
      <c r="Q10" s="4">
        <f t="shared" si="2"/>
        <v>0.39690122659780502</v>
      </c>
      <c r="R10" s="4">
        <f t="shared" si="3"/>
        <v>0.2304712717882505</v>
      </c>
      <c r="S10" s="4">
        <f t="shared" si="4"/>
        <v>5.2808263395739186E-2</v>
      </c>
      <c r="T10" s="1">
        <f t="shared" si="5"/>
        <v>774.5</v>
      </c>
      <c r="U10" s="1">
        <f t="shared" si="6"/>
        <v>1.0001291155584249</v>
      </c>
      <c r="X10">
        <f>AB2*O10</f>
        <v>3.1111181407359587</v>
      </c>
      <c r="Y10">
        <f>P10*AA2</f>
        <v>70.439666881859267</v>
      </c>
      <c r="AC10">
        <f t="shared" si="7"/>
        <v>73.550785022595221</v>
      </c>
    </row>
    <row r="11" spans="1:29" x14ac:dyDescent="0.25">
      <c r="A11" t="s">
        <v>7</v>
      </c>
      <c r="E11">
        <v>274.5</v>
      </c>
      <c r="F11">
        <v>18.3</v>
      </c>
      <c r="G11">
        <v>100.7</v>
      </c>
      <c r="H11">
        <v>95.2</v>
      </c>
      <c r="I11">
        <v>214.1</v>
      </c>
      <c r="J11">
        <v>0</v>
      </c>
      <c r="K11">
        <v>7.5</v>
      </c>
      <c r="L11">
        <v>52.8</v>
      </c>
      <c r="M11">
        <v>0</v>
      </c>
      <c r="O11" s="4">
        <f t="shared" si="0"/>
        <v>8.2543978349120445E-2</v>
      </c>
      <c r="P11" s="4">
        <f t="shared" si="1"/>
        <v>0.45421741091565182</v>
      </c>
      <c r="Q11" s="4">
        <f t="shared" si="2"/>
        <v>0.42940911141181781</v>
      </c>
      <c r="R11" s="4">
        <f t="shared" si="3"/>
        <v>0</v>
      </c>
      <c r="S11" s="4">
        <f t="shared" si="4"/>
        <v>3.3829499323410013E-2</v>
      </c>
      <c r="T11" s="1">
        <f t="shared" si="5"/>
        <v>221.7</v>
      </c>
      <c r="U11" s="1">
        <f t="shared" si="6"/>
        <v>1</v>
      </c>
      <c r="X11">
        <f>AB2*O11</f>
        <v>25.830487144790261</v>
      </c>
      <c r="Y11">
        <f>P11*AA2</f>
        <v>103.20728010825441</v>
      </c>
      <c r="AC11">
        <f t="shared" si="7"/>
        <v>129.03776725304468</v>
      </c>
    </row>
    <row r="12" spans="1:29" x14ac:dyDescent="0.25">
      <c r="A12" t="s">
        <v>55</v>
      </c>
      <c r="B12" t="s">
        <v>9</v>
      </c>
      <c r="C12" t="s">
        <v>56</v>
      </c>
      <c r="E12">
        <v>170.9</v>
      </c>
      <c r="F12">
        <v>0</v>
      </c>
      <c r="G12">
        <v>33.799999999999997</v>
      </c>
      <c r="H12">
        <v>14.8</v>
      </c>
      <c r="I12">
        <v>48.7</v>
      </c>
      <c r="J12">
        <v>0</v>
      </c>
      <c r="K12">
        <v>1.2</v>
      </c>
      <c r="L12">
        <v>121.1</v>
      </c>
      <c r="M12">
        <v>0</v>
      </c>
      <c r="O12" s="4">
        <f t="shared" si="0"/>
        <v>0</v>
      </c>
      <c r="P12" s="4">
        <f t="shared" si="1"/>
        <v>0.67871485943775078</v>
      </c>
      <c r="Q12" s="4">
        <f t="shared" si="2"/>
        <v>0.29718875502008024</v>
      </c>
      <c r="R12" s="4">
        <f t="shared" si="3"/>
        <v>0</v>
      </c>
      <c r="S12" s="4">
        <f t="shared" si="4"/>
        <v>2.4096385542168669E-2</v>
      </c>
      <c r="T12" s="1">
        <f t="shared" si="5"/>
        <v>49.800000000000011</v>
      </c>
      <c r="U12" s="1">
        <f t="shared" si="6"/>
        <v>0.99999999999999967</v>
      </c>
      <c r="X12">
        <f>AB2*O12</f>
        <v>0</v>
      </c>
      <c r="AC12">
        <f t="shared" si="7"/>
        <v>0</v>
      </c>
    </row>
    <row r="13" spans="1:29" x14ac:dyDescent="0.25">
      <c r="A13" t="s">
        <v>11</v>
      </c>
      <c r="E13" s="1">
        <v>4077.9</v>
      </c>
      <c r="F13">
        <v>505.2</v>
      </c>
      <c r="G13" s="1">
        <v>1245.2</v>
      </c>
      <c r="H13" s="1">
        <v>1527.3</v>
      </c>
      <c r="I13" s="1">
        <v>3277.7</v>
      </c>
      <c r="J13">
        <v>277.2</v>
      </c>
      <c r="K13">
        <v>315.5</v>
      </c>
      <c r="L13">
        <v>207.6</v>
      </c>
      <c r="M13">
        <v>0</v>
      </c>
      <c r="N13" s="1"/>
      <c r="O13" s="4">
        <f t="shared" si="0"/>
        <v>0.1305325168591582</v>
      </c>
      <c r="P13" s="4">
        <f t="shared" si="1"/>
        <v>0.32173216546520939</v>
      </c>
      <c r="Q13" s="4">
        <f t="shared" si="2"/>
        <v>0.39462057204867834</v>
      </c>
      <c r="R13" s="4">
        <f t="shared" si="3"/>
        <v>7.1622354856212697E-2</v>
      </c>
      <c r="S13" s="4">
        <f t="shared" si="4"/>
        <v>8.1518228561093448E-2</v>
      </c>
      <c r="T13" s="1">
        <f t="shared" si="5"/>
        <v>3870.3</v>
      </c>
      <c r="U13" s="1">
        <f t="shared" si="6"/>
        <v>1.0000258377903519</v>
      </c>
      <c r="X13">
        <f>AB2*O13</f>
        <v>40.847540500736379</v>
      </c>
      <c r="AC13">
        <f t="shared" si="7"/>
        <v>40.847540500736379</v>
      </c>
    </row>
    <row r="14" spans="1:29" x14ac:dyDescent="0.25">
      <c r="A14" t="s">
        <v>12</v>
      </c>
      <c r="E14" s="1">
        <v>2795.4</v>
      </c>
      <c r="F14">
        <v>426.2</v>
      </c>
      <c r="G14">
        <v>634.79999999999995</v>
      </c>
      <c r="H14">
        <v>880</v>
      </c>
      <c r="I14" s="1">
        <v>1941.1</v>
      </c>
      <c r="J14">
        <v>343.8</v>
      </c>
      <c r="K14">
        <v>270.39999999999998</v>
      </c>
      <c r="L14">
        <v>240.1</v>
      </c>
      <c r="M14">
        <v>0</v>
      </c>
      <c r="O14" s="4">
        <f t="shared" si="0"/>
        <v>0.16679059210268851</v>
      </c>
      <c r="P14" s="4">
        <f t="shared" si="1"/>
        <v>0.2484248424842484</v>
      </c>
      <c r="Q14" s="4">
        <f t="shared" si="2"/>
        <v>0.34438226431338781</v>
      </c>
      <c r="R14" s="4">
        <f t="shared" si="3"/>
        <v>0.13454388917152585</v>
      </c>
      <c r="S14" s="4">
        <f t="shared" si="4"/>
        <v>0.10581927757993188</v>
      </c>
      <c r="T14" s="1">
        <f t="shared" si="5"/>
        <v>2555.3000000000002</v>
      </c>
      <c r="U14" s="1">
        <f t="shared" si="6"/>
        <v>0.99996086565178244</v>
      </c>
      <c r="X14">
        <f>AB2*O14</f>
        <v>52.193779986694317</v>
      </c>
      <c r="AC14">
        <f t="shared" si="7"/>
        <v>52.193779986694317</v>
      </c>
    </row>
    <row r="15" spans="1:29" x14ac:dyDescent="0.25">
      <c r="A15" t="s">
        <v>13</v>
      </c>
      <c r="E15">
        <v>277.10000000000002</v>
      </c>
      <c r="F15">
        <v>15.3</v>
      </c>
      <c r="G15">
        <v>0.2</v>
      </c>
      <c r="H15">
        <v>233</v>
      </c>
      <c r="I15">
        <v>248.5</v>
      </c>
      <c r="J15">
        <v>0</v>
      </c>
      <c r="K15">
        <v>28.6</v>
      </c>
      <c r="L15">
        <v>0</v>
      </c>
      <c r="M15">
        <v>0</v>
      </c>
      <c r="O15" s="4">
        <f t="shared" si="0"/>
        <v>5.5214723926380369E-2</v>
      </c>
      <c r="P15" s="4">
        <f t="shared" si="1"/>
        <v>7.217610970768675E-4</v>
      </c>
      <c r="Q15" s="4">
        <f t="shared" si="2"/>
        <v>0.84085167809455064</v>
      </c>
      <c r="R15" s="4">
        <f t="shared" si="3"/>
        <v>0</v>
      </c>
      <c r="S15" s="4">
        <f t="shared" si="4"/>
        <v>0.10321183688199206</v>
      </c>
      <c r="T15" s="1">
        <f t="shared" si="5"/>
        <v>277.10000000000002</v>
      </c>
      <c r="U15" s="1">
        <f t="shared" si="6"/>
        <v>1</v>
      </c>
      <c r="X15">
        <f>O15*AB2</f>
        <v>17.278343558282209</v>
      </c>
      <c r="AC15">
        <f t="shared" si="7"/>
        <v>17.278343558282209</v>
      </c>
    </row>
    <row r="16" spans="1:29" x14ac:dyDescent="0.25">
      <c r="A16" t="s">
        <v>14</v>
      </c>
      <c r="E16">
        <v>529.5</v>
      </c>
      <c r="F16">
        <v>8</v>
      </c>
      <c r="G16">
        <v>107.1</v>
      </c>
      <c r="H16">
        <v>158.69999999999999</v>
      </c>
      <c r="I16">
        <v>273.7</v>
      </c>
      <c r="J16">
        <v>0</v>
      </c>
      <c r="K16">
        <v>139.6</v>
      </c>
      <c r="L16">
        <v>116.2</v>
      </c>
      <c r="M16">
        <v>0</v>
      </c>
      <c r="O16" s="4">
        <f t="shared" si="0"/>
        <v>1.9356399709654006E-2</v>
      </c>
      <c r="P16" s="4">
        <f t="shared" si="1"/>
        <v>0.25913380111299295</v>
      </c>
      <c r="Q16" s="4">
        <f t="shared" si="2"/>
        <v>0.38398257924026125</v>
      </c>
      <c r="R16" s="4">
        <f t="shared" si="3"/>
        <v>0</v>
      </c>
      <c r="S16" s="4">
        <f t="shared" si="4"/>
        <v>0.33776917493346237</v>
      </c>
      <c r="T16" s="1">
        <f t="shared" si="5"/>
        <v>413.3</v>
      </c>
      <c r="U16" s="1">
        <f t="shared" si="6"/>
        <v>1.0002419549963706</v>
      </c>
      <c r="X16">
        <f>O16*AB2</f>
        <v>6.0571981611420282</v>
      </c>
      <c r="AC16">
        <f t="shared" si="7"/>
        <v>6.0571981611420282</v>
      </c>
    </row>
    <row r="17" spans="1:29" x14ac:dyDescent="0.25">
      <c r="A17" t="s">
        <v>15</v>
      </c>
      <c r="E17" s="1">
        <v>4011.5</v>
      </c>
      <c r="F17" s="1">
        <v>1026.9000000000001</v>
      </c>
      <c r="G17" s="1">
        <v>1063.7</v>
      </c>
      <c r="H17" s="1">
        <v>1195</v>
      </c>
      <c r="I17" s="1">
        <v>3285.6</v>
      </c>
      <c r="J17" s="1">
        <v>1014.9</v>
      </c>
      <c r="K17">
        <v>234.6</v>
      </c>
      <c r="L17">
        <v>-523.70000000000005</v>
      </c>
      <c r="M17">
        <v>0</v>
      </c>
      <c r="N17" s="1"/>
      <c r="O17" s="4">
        <f t="shared" si="0"/>
        <v>0.2264288234256483</v>
      </c>
      <c r="P17" s="4">
        <f t="shared" si="1"/>
        <v>0.23454312929970014</v>
      </c>
      <c r="Q17" s="4">
        <f t="shared" si="2"/>
        <v>0.26349444346445583</v>
      </c>
      <c r="R17" s="4">
        <f t="shared" si="3"/>
        <v>0.22378285411889223</v>
      </c>
      <c r="S17" s="4">
        <f t="shared" si="4"/>
        <v>5.1728699947080611E-2</v>
      </c>
      <c r="T17" s="1">
        <f t="shared" si="5"/>
        <v>4535.2</v>
      </c>
      <c r="U17" s="1">
        <f t="shared" si="6"/>
        <v>0.99997795025577707</v>
      </c>
      <c r="X17">
        <f>O17*AB2</f>
        <v>70.856371714588121</v>
      </c>
      <c r="AC17">
        <f t="shared" si="7"/>
        <v>70.856371714588121</v>
      </c>
    </row>
    <row r="18" spans="1:29" x14ac:dyDescent="0.25">
      <c r="A18" t="s">
        <v>16</v>
      </c>
      <c r="E18" s="1">
        <v>2900</v>
      </c>
      <c r="F18" s="1">
        <v>1198.5999999999999</v>
      </c>
      <c r="G18">
        <v>680.3</v>
      </c>
      <c r="H18">
        <v>759.1</v>
      </c>
      <c r="I18" s="1">
        <v>2637.9</v>
      </c>
      <c r="J18">
        <v>0</v>
      </c>
      <c r="K18">
        <v>150</v>
      </c>
      <c r="L18">
        <v>111.9</v>
      </c>
      <c r="M18">
        <v>0.2</v>
      </c>
      <c r="O18" s="4">
        <f t="shared" si="0"/>
        <v>0.42992933749417117</v>
      </c>
      <c r="P18" s="4">
        <f t="shared" si="1"/>
        <v>0.24401879550916458</v>
      </c>
      <c r="Q18" s="4">
        <f t="shared" si="2"/>
        <v>0.27228379784066858</v>
      </c>
      <c r="R18" s="4">
        <f t="shared" si="3"/>
        <v>0</v>
      </c>
      <c r="S18" s="4">
        <f t="shared" si="4"/>
        <v>5.3803938448294411E-2</v>
      </c>
      <c r="T18" s="1">
        <f t="shared" si="5"/>
        <v>2787.9</v>
      </c>
      <c r="U18" s="1">
        <f t="shared" si="6"/>
        <v>1.0000358692922988</v>
      </c>
      <c r="X18">
        <f>O18*AB2</f>
        <v>134.53778758205098</v>
      </c>
      <c r="AC18">
        <f t="shared" si="7"/>
        <v>134.53778758205098</v>
      </c>
    </row>
    <row r="19" spans="1:29" x14ac:dyDescent="0.25">
      <c r="A19" t="s">
        <v>17</v>
      </c>
      <c r="E19" s="1">
        <v>1516.5</v>
      </c>
      <c r="F19">
        <v>402.4</v>
      </c>
      <c r="G19">
        <v>306.5</v>
      </c>
      <c r="H19">
        <v>414.2</v>
      </c>
      <c r="I19" s="1">
        <v>1123</v>
      </c>
      <c r="J19">
        <v>55.6</v>
      </c>
      <c r="K19">
        <v>384.7</v>
      </c>
      <c r="L19">
        <v>-46.8</v>
      </c>
      <c r="M19">
        <v>0</v>
      </c>
      <c r="O19" s="4">
        <f t="shared" si="0"/>
        <v>0.25740420904496897</v>
      </c>
      <c r="P19" s="4">
        <f t="shared" si="1"/>
        <v>0.19605961747585238</v>
      </c>
      <c r="Q19" s="4">
        <f t="shared" si="2"/>
        <v>0.26495234439966736</v>
      </c>
      <c r="R19" s="4">
        <f t="shared" si="3"/>
        <v>3.5565790315358538E-2</v>
      </c>
      <c r="S19" s="4">
        <f t="shared" si="4"/>
        <v>0.24608200601292138</v>
      </c>
      <c r="T19" s="1">
        <f t="shared" si="5"/>
        <v>1563.3</v>
      </c>
      <c r="U19" s="1">
        <f t="shared" si="6"/>
        <v>1.0000639672487686</v>
      </c>
      <c r="X19">
        <f>O19*AB2</f>
        <v>80.549499136442137</v>
      </c>
      <c r="AC19">
        <f t="shared" si="7"/>
        <v>80.549499136442137</v>
      </c>
    </row>
    <row r="20" spans="1:29" x14ac:dyDescent="0.25">
      <c r="A20" t="s">
        <v>18</v>
      </c>
      <c r="E20" s="1">
        <v>1163.0999999999999</v>
      </c>
      <c r="F20">
        <v>326.8</v>
      </c>
      <c r="G20">
        <v>289</v>
      </c>
      <c r="H20">
        <v>405.8</v>
      </c>
      <c r="I20" s="1">
        <v>1021.7</v>
      </c>
      <c r="J20">
        <v>74.900000000000006</v>
      </c>
      <c r="K20">
        <v>131.9</v>
      </c>
      <c r="L20">
        <v>-65.400000000000006</v>
      </c>
      <c r="M20">
        <v>0</v>
      </c>
      <c r="O20" s="4">
        <f t="shared" si="0"/>
        <v>0.26601546601546605</v>
      </c>
      <c r="P20" s="4">
        <f t="shared" si="1"/>
        <v>0.23524623524623525</v>
      </c>
      <c r="Q20" s="4">
        <f t="shared" si="2"/>
        <v>0.33032153032153033</v>
      </c>
      <c r="R20" s="4">
        <f t="shared" si="3"/>
        <v>6.0968660968660972E-2</v>
      </c>
      <c r="S20" s="4">
        <f t="shared" si="4"/>
        <v>0.10736670736670736</v>
      </c>
      <c r="T20" s="1">
        <f t="shared" si="5"/>
        <v>1228.5</v>
      </c>
      <c r="U20" s="1">
        <f t="shared" si="6"/>
        <v>0.99991859991859999</v>
      </c>
      <c r="X20">
        <f>O20*AB2</f>
        <v>83.244219780219794</v>
      </c>
      <c r="AC20">
        <f t="shared" si="7"/>
        <v>83.244219780219794</v>
      </c>
    </row>
    <row r="21" spans="1:29" x14ac:dyDescent="0.25">
      <c r="A21" t="s">
        <v>19</v>
      </c>
      <c r="E21" s="1">
        <v>1822.7</v>
      </c>
      <c r="F21">
        <v>914.8</v>
      </c>
      <c r="G21">
        <v>236</v>
      </c>
      <c r="H21">
        <v>570.79999999999995</v>
      </c>
      <c r="I21" s="1">
        <v>1721.6</v>
      </c>
      <c r="J21">
        <v>0</v>
      </c>
      <c r="K21">
        <v>89.5</v>
      </c>
      <c r="L21">
        <v>11.6</v>
      </c>
      <c r="M21">
        <v>0</v>
      </c>
      <c r="O21" s="4">
        <f t="shared" si="0"/>
        <v>0.50510739329689136</v>
      </c>
      <c r="P21" s="4">
        <f t="shared" si="1"/>
        <v>0.13030754789906684</v>
      </c>
      <c r="Q21" s="4">
        <f t="shared" si="2"/>
        <v>0.31516757771520065</v>
      </c>
      <c r="R21" s="4">
        <f t="shared" si="3"/>
        <v>0</v>
      </c>
      <c r="S21" s="4">
        <f t="shared" si="4"/>
        <v>4.9417481088841031E-2</v>
      </c>
      <c r="T21" s="1">
        <f t="shared" si="5"/>
        <v>1811.1000000000001</v>
      </c>
      <c r="U21" s="1">
        <f t="shared" si="6"/>
        <v>0.99999999999999989</v>
      </c>
      <c r="X21">
        <f>O21*A2</f>
        <v>0</v>
      </c>
      <c r="AC21">
        <f t="shared" si="7"/>
        <v>0</v>
      </c>
    </row>
    <row r="22" spans="1:29" x14ac:dyDescent="0.25">
      <c r="A22" t="s">
        <v>20</v>
      </c>
      <c r="E22" s="1">
        <v>3835</v>
      </c>
      <c r="F22">
        <v>228.1</v>
      </c>
      <c r="G22" s="1">
        <v>1500.5</v>
      </c>
      <c r="H22" s="1">
        <v>1695.3</v>
      </c>
      <c r="I22" s="1">
        <v>3423.9</v>
      </c>
      <c r="J22">
        <v>177.2</v>
      </c>
      <c r="K22">
        <v>138.4</v>
      </c>
      <c r="L22">
        <v>95.6</v>
      </c>
      <c r="M22">
        <v>0</v>
      </c>
      <c r="O22" s="4">
        <f t="shared" si="0"/>
        <v>6.0999090763224045E-2</v>
      </c>
      <c r="P22" s="4">
        <f t="shared" si="1"/>
        <v>0.40126758303471144</v>
      </c>
      <c r="Q22" s="4">
        <f t="shared" si="2"/>
        <v>0.45336150184521579</v>
      </c>
      <c r="R22" s="4">
        <f t="shared" si="3"/>
        <v>4.7387281382039896E-2</v>
      </c>
      <c r="S22" s="4">
        <f t="shared" si="4"/>
        <v>3.7011285232925066E-2</v>
      </c>
      <c r="T22" s="1">
        <f t="shared" si="5"/>
        <v>3739.4</v>
      </c>
      <c r="U22" s="1">
        <f t="shared" si="6"/>
        <v>1.0000267422581162</v>
      </c>
      <c r="X22">
        <f>O22*AB2</f>
        <v>19.0884454725357</v>
      </c>
      <c r="AC22">
        <f t="shared" si="7"/>
        <v>19.0884454725357</v>
      </c>
    </row>
    <row r="23" spans="1:29" x14ac:dyDescent="0.25">
      <c r="A23" t="s">
        <v>21</v>
      </c>
      <c r="E23">
        <v>407.1</v>
      </c>
      <c r="F23">
        <v>1.7</v>
      </c>
      <c r="G23">
        <v>65.900000000000006</v>
      </c>
      <c r="H23">
        <v>182.7</v>
      </c>
      <c r="I23">
        <v>250.3</v>
      </c>
      <c r="J23">
        <v>0</v>
      </c>
      <c r="K23">
        <v>161.4</v>
      </c>
      <c r="L23">
        <v>-21.5</v>
      </c>
      <c r="M23">
        <v>17</v>
      </c>
      <c r="O23" s="4">
        <f t="shared" si="0"/>
        <v>4.1302235179786198E-3</v>
      </c>
      <c r="P23" s="4">
        <f t="shared" si="1"/>
        <v>0.16010689990281826</v>
      </c>
      <c r="Q23" s="4">
        <f t="shared" si="2"/>
        <v>0.4438775510204081</v>
      </c>
      <c r="R23" s="4">
        <f t="shared" si="3"/>
        <v>0</v>
      </c>
      <c r="S23" s="4">
        <f t="shared" si="4"/>
        <v>0.39212827988338189</v>
      </c>
      <c r="T23" s="1">
        <f t="shared" si="5"/>
        <v>411.6</v>
      </c>
      <c r="U23" s="1">
        <f t="shared" si="6"/>
        <v>1.0002429543245868</v>
      </c>
      <c r="X23">
        <f>O23*AB2</f>
        <v>1.2924708454810496</v>
      </c>
      <c r="AC23">
        <f t="shared" si="7"/>
        <v>1.2924708454810496</v>
      </c>
    </row>
    <row r="24" spans="1:29" x14ac:dyDescent="0.25">
      <c r="A24" t="s">
        <v>22</v>
      </c>
      <c r="E24" s="1">
        <v>1403.8</v>
      </c>
      <c r="F24">
        <v>183.2</v>
      </c>
      <c r="G24">
        <v>209.3</v>
      </c>
      <c r="H24">
        <v>463.8</v>
      </c>
      <c r="I24">
        <v>856.2</v>
      </c>
      <c r="J24">
        <v>149</v>
      </c>
      <c r="K24">
        <v>78</v>
      </c>
      <c r="L24">
        <v>320.5</v>
      </c>
      <c r="M24">
        <v>0</v>
      </c>
      <c r="O24" s="4">
        <f t="shared" si="0"/>
        <v>0.16911289578140865</v>
      </c>
      <c r="P24" s="4">
        <f t="shared" si="1"/>
        <v>0.1932059447983015</v>
      </c>
      <c r="Q24" s="4">
        <f t="shared" si="2"/>
        <v>0.42813625034616454</v>
      </c>
      <c r="R24" s="4">
        <f t="shared" si="3"/>
        <v>0.13754269362134219</v>
      </c>
      <c r="S24" s="4">
        <f t="shared" si="4"/>
        <v>7.2002215452783166E-2</v>
      </c>
      <c r="T24" s="1">
        <f t="shared" si="5"/>
        <v>1083.3</v>
      </c>
      <c r="U24" s="1">
        <f t="shared" si="6"/>
        <v>1</v>
      </c>
      <c r="X24">
        <f>O24*AB2</f>
        <v>52.920498476876212</v>
      </c>
      <c r="AC24">
        <f t="shared" si="7"/>
        <v>52.920498476876212</v>
      </c>
    </row>
    <row r="25" spans="1:29" x14ac:dyDescent="0.25">
      <c r="A25" t="s">
        <v>23</v>
      </c>
      <c r="E25" s="1">
        <v>1442.6</v>
      </c>
      <c r="F25">
        <v>42.2</v>
      </c>
      <c r="G25">
        <v>454.5</v>
      </c>
      <c r="H25">
        <v>547.70000000000005</v>
      </c>
      <c r="I25" s="1">
        <v>1044.4000000000001</v>
      </c>
      <c r="J25">
        <v>45.3</v>
      </c>
      <c r="K25">
        <v>81</v>
      </c>
      <c r="L25">
        <v>267.60000000000002</v>
      </c>
      <c r="M25">
        <v>4.3</v>
      </c>
      <c r="O25" s="4">
        <f t="shared" si="0"/>
        <v>3.6046809601093362E-2</v>
      </c>
      <c r="P25" s="4">
        <f t="shared" si="1"/>
        <v>0.38822926454258133</v>
      </c>
      <c r="Q25" s="4">
        <f t="shared" si="2"/>
        <v>0.46783975399333733</v>
      </c>
      <c r="R25" s="4">
        <f t="shared" si="3"/>
        <v>3.8694797984112066E-2</v>
      </c>
      <c r="S25" s="4">
        <f t="shared" si="4"/>
        <v>6.9189373878875887E-2</v>
      </c>
      <c r="T25" s="1">
        <f t="shared" si="5"/>
        <v>1170.7</v>
      </c>
      <c r="U25" s="1">
        <f t="shared" si="6"/>
        <v>1</v>
      </c>
      <c r="X25">
        <f>O25*AB2</f>
        <v>11.280128128470146</v>
      </c>
      <c r="AC25">
        <f t="shared" si="7"/>
        <v>11.280128128470146</v>
      </c>
    </row>
    <row r="26" spans="1:29" x14ac:dyDescent="0.25">
      <c r="A26" t="s">
        <v>24</v>
      </c>
      <c r="E26" s="1">
        <v>2843.2</v>
      </c>
      <c r="F26">
        <v>658.2</v>
      </c>
      <c r="G26">
        <v>832.1</v>
      </c>
      <c r="H26">
        <v>823.4</v>
      </c>
      <c r="I26" s="1">
        <v>2313.6</v>
      </c>
      <c r="J26">
        <v>302.2</v>
      </c>
      <c r="K26">
        <v>195.5</v>
      </c>
      <c r="L26">
        <v>11.5</v>
      </c>
      <c r="M26">
        <v>20.399999999999999</v>
      </c>
      <c r="O26" s="4">
        <f t="shared" si="0"/>
        <v>0.23412656066588414</v>
      </c>
      <c r="P26" s="4">
        <f t="shared" si="1"/>
        <v>0.29598406431188423</v>
      </c>
      <c r="Q26" s="4">
        <f t="shared" si="2"/>
        <v>0.29288941059296414</v>
      </c>
      <c r="R26" s="4">
        <f t="shared" si="3"/>
        <v>0.10749475331697081</v>
      </c>
      <c r="S26" s="4">
        <f t="shared" si="4"/>
        <v>6.9540781844698182E-2</v>
      </c>
      <c r="T26" s="1">
        <f t="shared" si="5"/>
        <v>2811.2999999999997</v>
      </c>
      <c r="U26" s="1">
        <f t="shared" si="6"/>
        <v>1.0000355707324016</v>
      </c>
      <c r="X26">
        <f>O26*AB2</f>
        <v>73.265224629175123</v>
      </c>
      <c r="AC26">
        <f t="shared" si="7"/>
        <v>73.265224629175123</v>
      </c>
    </row>
    <row r="27" spans="1:29" x14ac:dyDescent="0.25">
      <c r="A27" t="s">
        <v>25</v>
      </c>
      <c r="E27" s="1">
        <v>1859.8</v>
      </c>
      <c r="F27">
        <v>267.7</v>
      </c>
      <c r="G27">
        <v>478.8</v>
      </c>
      <c r="H27">
        <v>583.4</v>
      </c>
      <c r="I27" s="1">
        <v>1329.9</v>
      </c>
      <c r="J27">
        <v>111.9</v>
      </c>
      <c r="K27">
        <v>233.7</v>
      </c>
      <c r="L27">
        <v>157.30000000000001</v>
      </c>
      <c r="M27">
        <v>26.9</v>
      </c>
      <c r="O27" s="4">
        <f t="shared" si="0"/>
        <v>0.15976366674624015</v>
      </c>
      <c r="P27" s="4">
        <f t="shared" si="1"/>
        <v>0.28574838863690621</v>
      </c>
      <c r="Q27" s="4">
        <f t="shared" si="2"/>
        <v>0.34817378849367392</v>
      </c>
      <c r="R27" s="4">
        <f t="shared" si="3"/>
        <v>6.6782048221532594E-2</v>
      </c>
      <c r="S27" s="4">
        <f t="shared" si="4"/>
        <v>0.13947242778706134</v>
      </c>
      <c r="T27" s="1">
        <f t="shared" si="5"/>
        <v>1675.6</v>
      </c>
      <c r="U27" s="1">
        <f t="shared" si="6"/>
        <v>0.99994031988541421</v>
      </c>
      <c r="X27">
        <f>O27*AB2</f>
        <v>49.994844234900931</v>
      </c>
      <c r="AC27">
        <f t="shared" si="7"/>
        <v>49.994844234900931</v>
      </c>
    </row>
    <row r="28" spans="1:29" x14ac:dyDescent="0.25">
      <c r="A28" t="s">
        <v>26</v>
      </c>
      <c r="E28" s="1">
        <v>1141.8</v>
      </c>
      <c r="F28">
        <v>97.8</v>
      </c>
      <c r="G28">
        <v>428.4</v>
      </c>
      <c r="H28">
        <v>420.5</v>
      </c>
      <c r="I28">
        <v>946.7</v>
      </c>
      <c r="J28">
        <v>113.5</v>
      </c>
      <c r="K28">
        <v>70.2</v>
      </c>
      <c r="L28">
        <v>11.4</v>
      </c>
      <c r="M28">
        <v>0</v>
      </c>
      <c r="O28" s="4">
        <f t="shared" si="0"/>
        <v>8.651804670912952E-2</v>
      </c>
      <c r="P28" s="4">
        <f t="shared" si="1"/>
        <v>0.37898089171974525</v>
      </c>
      <c r="Q28" s="4">
        <f t="shared" si="2"/>
        <v>0.37199221514508141</v>
      </c>
      <c r="R28" s="4">
        <f t="shared" si="3"/>
        <v>0.10040693559801842</v>
      </c>
      <c r="S28" s="4">
        <f t="shared" si="4"/>
        <v>6.2101910828025485E-2</v>
      </c>
      <c r="T28" s="1">
        <f t="shared" si="5"/>
        <v>1130.3999999999999</v>
      </c>
      <c r="U28" s="1">
        <f t="shared" si="6"/>
        <v>1</v>
      </c>
      <c r="X28">
        <f>O28*AB2</f>
        <v>27.074092356687903</v>
      </c>
      <c r="AC28">
        <f t="shared" si="7"/>
        <v>27.074092356687903</v>
      </c>
    </row>
    <row r="29" spans="1:29" x14ac:dyDescent="0.25">
      <c r="A29" t="s">
        <v>27</v>
      </c>
      <c r="E29" s="1">
        <v>1857</v>
      </c>
      <c r="F29">
        <v>806.5</v>
      </c>
      <c r="G29">
        <v>281.5</v>
      </c>
      <c r="H29">
        <v>610.70000000000005</v>
      </c>
      <c r="I29" s="1">
        <v>1698.7</v>
      </c>
      <c r="J29">
        <v>87.4</v>
      </c>
      <c r="K29">
        <v>94.5</v>
      </c>
      <c r="L29">
        <v>-23.7</v>
      </c>
      <c r="M29">
        <v>0</v>
      </c>
      <c r="O29" s="4">
        <f t="shared" si="0"/>
        <v>0.42882969107247298</v>
      </c>
      <c r="P29" s="4">
        <f t="shared" si="1"/>
        <v>0.14967831126708139</v>
      </c>
      <c r="Q29" s="4">
        <f t="shared" si="2"/>
        <v>0.32471951932790982</v>
      </c>
      <c r="R29" s="4">
        <f t="shared" si="3"/>
        <v>4.6472058276173768E-2</v>
      </c>
      <c r="S29" s="4">
        <f t="shared" si="4"/>
        <v>5.0247248364970486E-2</v>
      </c>
      <c r="T29" s="1">
        <f t="shared" si="5"/>
        <v>1880.7</v>
      </c>
      <c r="U29" s="1">
        <f t="shared" si="6"/>
        <v>0.99994682830860837</v>
      </c>
      <c r="X29">
        <f>O29*AB2</f>
        <v>134.19367522730897</v>
      </c>
      <c r="AC29">
        <f t="shared" si="7"/>
        <v>134.19367522730897</v>
      </c>
    </row>
    <row r="30" spans="1:29" x14ac:dyDescent="0.25">
      <c r="A30" t="s">
        <v>28</v>
      </c>
      <c r="E30">
        <v>401.2</v>
      </c>
      <c r="F30">
        <v>166.1</v>
      </c>
      <c r="G30">
        <v>82.3</v>
      </c>
      <c r="H30">
        <v>169</v>
      </c>
      <c r="I30">
        <v>417.4</v>
      </c>
      <c r="J30">
        <v>0</v>
      </c>
      <c r="K30">
        <v>117.7</v>
      </c>
      <c r="L30">
        <v>-132.80000000000001</v>
      </c>
      <c r="M30">
        <v>-1.2</v>
      </c>
      <c r="O30" s="4">
        <f t="shared" si="0"/>
        <v>0.31035127055306422</v>
      </c>
      <c r="P30" s="4">
        <f t="shared" si="1"/>
        <v>0.1537742899850523</v>
      </c>
      <c r="Q30" s="4">
        <f t="shared" si="2"/>
        <v>0.31576980568011953</v>
      </c>
      <c r="R30" s="4">
        <f t="shared" si="3"/>
        <v>0</v>
      </c>
      <c r="S30" s="4">
        <f t="shared" si="4"/>
        <v>0.21991778774289983</v>
      </c>
      <c r="T30" s="1">
        <f t="shared" si="5"/>
        <v>535.20000000000005</v>
      </c>
      <c r="U30" s="1">
        <f t="shared" si="6"/>
        <v>0.99981315396113579</v>
      </c>
      <c r="X30">
        <f>O30*AB2</f>
        <v>97.118223094170389</v>
      </c>
      <c r="AC30">
        <f t="shared" si="7"/>
        <v>97.118223094170389</v>
      </c>
    </row>
    <row r="31" spans="1:29" x14ac:dyDescent="0.25">
      <c r="A31" t="s">
        <v>29</v>
      </c>
      <c r="E31">
        <v>871.8</v>
      </c>
      <c r="F31">
        <v>293</v>
      </c>
      <c r="G31">
        <v>179.6</v>
      </c>
      <c r="H31">
        <v>233.4</v>
      </c>
      <c r="I31">
        <v>705.9</v>
      </c>
      <c r="J31">
        <v>71.7</v>
      </c>
      <c r="K31">
        <v>136.30000000000001</v>
      </c>
      <c r="L31">
        <v>-42.2</v>
      </c>
      <c r="M31">
        <v>0</v>
      </c>
      <c r="O31" s="4">
        <f t="shared" si="0"/>
        <v>0.32056892778993434</v>
      </c>
      <c r="P31" s="4">
        <f t="shared" si="1"/>
        <v>0.19649890590809627</v>
      </c>
      <c r="Q31" s="4">
        <f t="shared" si="2"/>
        <v>0.25536105032822759</v>
      </c>
      <c r="R31" s="4">
        <f t="shared" si="3"/>
        <v>7.8446389496717728E-2</v>
      </c>
      <c r="S31" s="4">
        <f t="shared" si="4"/>
        <v>0.14912472647702407</v>
      </c>
      <c r="T31" s="1">
        <f t="shared" si="5"/>
        <v>914</v>
      </c>
      <c r="U31" s="1">
        <f t="shared" si="6"/>
        <v>1</v>
      </c>
      <c r="X31">
        <f>O31*AB2</f>
        <v>100.31563457330415</v>
      </c>
      <c r="AC31">
        <f t="shared" si="7"/>
        <v>100.31563457330415</v>
      </c>
    </row>
    <row r="32" spans="1:29" x14ac:dyDescent="0.25">
      <c r="A32" t="s">
        <v>30</v>
      </c>
      <c r="E32">
        <v>657.1</v>
      </c>
      <c r="F32">
        <v>64.8</v>
      </c>
      <c r="G32">
        <v>282.3</v>
      </c>
      <c r="H32">
        <v>219.7</v>
      </c>
      <c r="I32">
        <v>566.9</v>
      </c>
      <c r="J32">
        <v>0</v>
      </c>
      <c r="K32">
        <v>75.599999999999994</v>
      </c>
      <c r="L32">
        <v>14.6</v>
      </c>
      <c r="M32">
        <v>0</v>
      </c>
      <c r="O32" s="4">
        <f t="shared" si="0"/>
        <v>0.10085603112840466</v>
      </c>
      <c r="P32" s="4">
        <f t="shared" si="1"/>
        <v>0.43937743190661482</v>
      </c>
      <c r="Q32" s="4">
        <f t="shared" si="2"/>
        <v>0.34194552529182876</v>
      </c>
      <c r="R32" s="4">
        <f t="shared" si="3"/>
        <v>0</v>
      </c>
      <c r="S32" s="4">
        <f t="shared" si="4"/>
        <v>0.11766536964980544</v>
      </c>
      <c r="T32" s="1">
        <f t="shared" si="5"/>
        <v>642.5</v>
      </c>
      <c r="U32" s="1">
        <f t="shared" si="6"/>
        <v>0.99984435797665372</v>
      </c>
      <c r="X32">
        <f>O32*AB2</f>
        <v>31.560877821011672</v>
      </c>
      <c r="AC32">
        <f t="shared" si="7"/>
        <v>31.560877821011672</v>
      </c>
    </row>
    <row r="33" spans="1:29" x14ac:dyDescent="0.25">
      <c r="A33" t="s">
        <v>31</v>
      </c>
      <c r="B33" t="s">
        <v>32</v>
      </c>
      <c r="E33">
        <v>302.8</v>
      </c>
      <c r="F33">
        <v>16.8</v>
      </c>
      <c r="G33">
        <v>55.6</v>
      </c>
      <c r="H33">
        <v>141.19999999999999</v>
      </c>
      <c r="I33">
        <v>213.6</v>
      </c>
      <c r="J33">
        <v>114.2</v>
      </c>
      <c r="K33">
        <v>58</v>
      </c>
      <c r="L33">
        <v>-83</v>
      </c>
      <c r="M33">
        <v>0</v>
      </c>
      <c r="O33" s="4">
        <f t="shared" si="0"/>
        <v>4.3545878693623641E-2</v>
      </c>
      <c r="P33" s="4">
        <f t="shared" si="1"/>
        <v>0.144116122343183</v>
      </c>
      <c r="Q33" s="4">
        <f t="shared" si="2"/>
        <v>0.365992742353551</v>
      </c>
      <c r="R33" s="4">
        <f t="shared" si="3"/>
        <v>0.29600829445308452</v>
      </c>
      <c r="S33" s="4">
        <f t="shared" si="4"/>
        <v>0.15033696215655779</v>
      </c>
      <c r="T33" s="1">
        <f t="shared" si="5"/>
        <v>385.8</v>
      </c>
      <c r="U33" s="1">
        <f t="shared" si="6"/>
        <v>0.99999999999999989</v>
      </c>
      <c r="X33">
        <f>O33*AB2</f>
        <v>13.626811819595646</v>
      </c>
      <c r="AC33">
        <f t="shared" si="7"/>
        <v>13.626811819595646</v>
      </c>
    </row>
    <row r="34" spans="1:29" x14ac:dyDescent="0.25">
      <c r="A34" t="s">
        <v>31</v>
      </c>
      <c r="B34" t="s">
        <v>33</v>
      </c>
      <c r="E34" s="1">
        <v>2314.5</v>
      </c>
      <c r="F34">
        <v>25.9</v>
      </c>
      <c r="G34">
        <v>713.1</v>
      </c>
      <c r="H34">
        <v>968.9</v>
      </c>
      <c r="I34" s="1">
        <v>1707.9</v>
      </c>
      <c r="J34">
        <v>348.8</v>
      </c>
      <c r="K34">
        <v>89</v>
      </c>
      <c r="L34">
        <v>168.8</v>
      </c>
      <c r="M34">
        <v>0</v>
      </c>
      <c r="O34" s="4">
        <f t="shared" si="0"/>
        <v>1.2070652933774526E-2</v>
      </c>
      <c r="P34" s="4">
        <f t="shared" si="1"/>
        <v>0.33233909679824769</v>
      </c>
      <c r="Q34" s="4">
        <f t="shared" si="2"/>
        <v>0.45155427133336445</v>
      </c>
      <c r="R34" s="4">
        <f t="shared" si="3"/>
        <v>0.16255767348650793</v>
      </c>
      <c r="S34" s="4">
        <f t="shared" si="4"/>
        <v>4.1478305448105518E-2</v>
      </c>
      <c r="T34" s="1">
        <f t="shared" si="5"/>
        <v>2145.6999999999998</v>
      </c>
      <c r="U34" s="1">
        <f t="shared" si="6"/>
        <v>1.0000000000000002</v>
      </c>
      <c r="X34">
        <f>O34*AB2</f>
        <v>3.7772694225660626</v>
      </c>
      <c r="AC34">
        <f t="shared" si="7"/>
        <v>3.7772694225660626</v>
      </c>
    </row>
    <row r="35" spans="1:29" x14ac:dyDescent="0.25">
      <c r="A35" t="s">
        <v>31</v>
      </c>
      <c r="B35" t="s">
        <v>34</v>
      </c>
      <c r="E35">
        <v>688.5</v>
      </c>
      <c r="F35">
        <v>256.39999999999998</v>
      </c>
      <c r="G35">
        <v>253</v>
      </c>
      <c r="H35">
        <v>250.2</v>
      </c>
      <c r="I35">
        <v>759.6</v>
      </c>
      <c r="J35">
        <v>0</v>
      </c>
      <c r="K35">
        <v>45.3</v>
      </c>
      <c r="L35">
        <v>-116.5</v>
      </c>
      <c r="M35">
        <v>0.1</v>
      </c>
      <c r="O35" s="4">
        <f t="shared" si="0"/>
        <v>0.31854888806062864</v>
      </c>
      <c r="P35" s="4">
        <f t="shared" si="1"/>
        <v>0.31432476083985589</v>
      </c>
      <c r="Q35" s="4">
        <f t="shared" si="2"/>
        <v>0.31084606783451357</v>
      </c>
      <c r="R35" s="4">
        <f t="shared" si="3"/>
        <v>0</v>
      </c>
      <c r="S35" s="4">
        <f t="shared" si="4"/>
        <v>5.6280283265001861E-2</v>
      </c>
      <c r="T35" s="1">
        <f t="shared" si="5"/>
        <v>804.9</v>
      </c>
      <c r="U35" s="1">
        <f t="shared" si="6"/>
        <v>0.99999999999999989</v>
      </c>
      <c r="X35">
        <f>O35*AB2</f>
        <v>99.683503540812524</v>
      </c>
      <c r="AC35">
        <f t="shared" si="7"/>
        <v>99.683503540812524</v>
      </c>
    </row>
    <row r="36" spans="1:29" x14ac:dyDescent="0.25">
      <c r="A36" t="s">
        <v>31</v>
      </c>
      <c r="B36" t="s">
        <v>35</v>
      </c>
      <c r="E36" s="1">
        <v>3625.3</v>
      </c>
      <c r="F36">
        <v>68.7</v>
      </c>
      <c r="G36" s="1">
        <v>1321.6</v>
      </c>
      <c r="H36" s="1">
        <v>1235.9000000000001</v>
      </c>
      <c r="I36" s="1">
        <v>2626.2</v>
      </c>
      <c r="J36">
        <v>467.7</v>
      </c>
      <c r="K36">
        <v>410.2</v>
      </c>
      <c r="L36">
        <v>58.5</v>
      </c>
      <c r="M36">
        <v>62.8</v>
      </c>
      <c r="N36" s="1"/>
      <c r="O36" s="4">
        <f t="shared" ref="O36:O54" si="8">F36/T36</f>
        <v>1.9606164383561643E-2</v>
      </c>
      <c r="P36" s="4">
        <f t="shared" ref="P36:P54" si="9">G36/T36</f>
        <v>0.37716894977168947</v>
      </c>
      <c r="Q36" s="4">
        <f t="shared" ref="Q36:Q54" si="10">H36/T36</f>
        <v>0.35271118721461192</v>
      </c>
      <c r="R36" s="4">
        <f t="shared" ref="R36:R54" si="11">J36/T36</f>
        <v>0.13347602739726028</v>
      </c>
      <c r="S36" s="4">
        <f t="shared" ref="S36:S54" si="12">K36/T36</f>
        <v>0.1170662100456621</v>
      </c>
      <c r="T36" s="1">
        <f t="shared" si="5"/>
        <v>3504</v>
      </c>
      <c r="U36" s="1">
        <f t="shared" si="6"/>
        <v>1.0000285388127854</v>
      </c>
      <c r="X36">
        <f>O36*AB2</f>
        <v>6.1353570205479455</v>
      </c>
      <c r="AC36">
        <f t="shared" si="7"/>
        <v>6.1353570205479455</v>
      </c>
    </row>
    <row r="37" spans="1:29" x14ac:dyDescent="0.25">
      <c r="A37" t="s">
        <v>36</v>
      </c>
      <c r="B37" t="s">
        <v>37</v>
      </c>
      <c r="E37" s="1">
        <v>2524.1</v>
      </c>
      <c r="F37">
        <v>493.8</v>
      </c>
      <c r="G37">
        <v>445</v>
      </c>
      <c r="H37">
        <v>789.3</v>
      </c>
      <c r="I37" s="1">
        <v>1728</v>
      </c>
      <c r="J37">
        <v>420.5</v>
      </c>
      <c r="K37">
        <v>220.3</v>
      </c>
      <c r="L37">
        <v>155.30000000000001</v>
      </c>
      <c r="M37">
        <v>0</v>
      </c>
      <c r="O37" s="4">
        <f t="shared" si="8"/>
        <v>0.20845997973657551</v>
      </c>
      <c r="P37" s="4">
        <f t="shared" si="9"/>
        <v>0.18785883147585278</v>
      </c>
      <c r="Q37" s="4">
        <f t="shared" si="10"/>
        <v>0.3332066869300912</v>
      </c>
      <c r="R37" s="4">
        <f t="shared" si="11"/>
        <v>0.17751604187774403</v>
      </c>
      <c r="S37" s="4">
        <f t="shared" si="12"/>
        <v>9.3000675447483971E-2</v>
      </c>
      <c r="T37" s="1">
        <f t="shared" si="5"/>
        <v>2368.7999999999997</v>
      </c>
      <c r="U37" s="1">
        <f t="shared" si="6"/>
        <v>1.0000422154677475</v>
      </c>
      <c r="X37">
        <f>O37*AB2</f>
        <v>65.233381458966576</v>
      </c>
      <c r="AC37">
        <f t="shared" si="7"/>
        <v>65.233381458966576</v>
      </c>
    </row>
    <row r="38" spans="1:29" x14ac:dyDescent="0.25">
      <c r="A38" t="s">
        <v>36</v>
      </c>
      <c r="B38" t="s">
        <v>38</v>
      </c>
      <c r="E38">
        <v>588.6</v>
      </c>
      <c r="F38">
        <v>393.2</v>
      </c>
      <c r="G38">
        <v>83.8</v>
      </c>
      <c r="H38">
        <v>217.8</v>
      </c>
      <c r="I38">
        <v>694.9</v>
      </c>
      <c r="J38">
        <v>0</v>
      </c>
      <c r="K38">
        <v>97.4</v>
      </c>
      <c r="L38">
        <v>-210.7</v>
      </c>
      <c r="M38">
        <v>7</v>
      </c>
      <c r="O38" s="4">
        <f t="shared" si="8"/>
        <v>0.49627666288022215</v>
      </c>
      <c r="P38" s="4">
        <f t="shared" si="9"/>
        <v>0.10576801716521519</v>
      </c>
      <c r="Q38" s="4">
        <f t="shared" si="10"/>
        <v>0.27489587277546385</v>
      </c>
      <c r="R38" s="4">
        <f t="shared" si="11"/>
        <v>0</v>
      </c>
      <c r="S38" s="4">
        <f t="shared" si="12"/>
        <v>0.12293323236147925</v>
      </c>
      <c r="T38" s="1">
        <f t="shared" si="5"/>
        <v>792.3</v>
      </c>
      <c r="U38" s="1">
        <f t="shared" si="6"/>
        <v>0.99987378518238035</v>
      </c>
      <c r="X38">
        <f>O38*AB2</f>
        <v>155.29985611510793</v>
      </c>
      <c r="AC38">
        <f t="shared" si="7"/>
        <v>155.29985611510793</v>
      </c>
    </row>
    <row r="39" spans="1:29" x14ac:dyDescent="0.25">
      <c r="A39" t="s">
        <v>39</v>
      </c>
      <c r="E39" s="1">
        <v>3745.4</v>
      </c>
      <c r="F39" s="1">
        <v>1104.5</v>
      </c>
      <c r="G39">
        <v>946</v>
      </c>
      <c r="H39" s="1">
        <v>1126</v>
      </c>
      <c r="I39" s="1">
        <v>3176.4</v>
      </c>
      <c r="J39">
        <v>168.5</v>
      </c>
      <c r="K39">
        <v>148</v>
      </c>
      <c r="L39">
        <v>252.5</v>
      </c>
      <c r="M39">
        <v>0</v>
      </c>
      <c r="O39" s="4">
        <f t="shared" si="8"/>
        <v>0.31621288900340688</v>
      </c>
      <c r="P39" s="4">
        <f t="shared" si="9"/>
        <v>0.27083512267743137</v>
      </c>
      <c r="Q39" s="4">
        <f t="shared" si="10"/>
        <v>0.32236823270062126</v>
      </c>
      <c r="R39" s="4">
        <f t="shared" si="11"/>
        <v>4.8240716882819432E-2</v>
      </c>
      <c r="S39" s="4">
        <f t="shared" si="12"/>
        <v>4.2371668241289469E-2</v>
      </c>
      <c r="T39" s="1">
        <f t="shared" si="5"/>
        <v>3492.9</v>
      </c>
      <c r="U39" s="1">
        <f t="shared" si="6"/>
        <v>1.0000286295055685</v>
      </c>
      <c r="X39">
        <f>O39*AB2</f>
        <v>98.952499355836125</v>
      </c>
      <c r="AC39">
        <f t="shared" si="7"/>
        <v>98.952499355836125</v>
      </c>
    </row>
    <row r="40" spans="1:29" x14ac:dyDescent="0.25">
      <c r="A40" t="s">
        <v>40</v>
      </c>
      <c r="E40" s="1">
        <v>1622.8</v>
      </c>
      <c r="F40">
        <v>335.9</v>
      </c>
      <c r="G40">
        <v>683.1</v>
      </c>
      <c r="H40">
        <v>520.5</v>
      </c>
      <c r="I40" s="1">
        <v>1539.6</v>
      </c>
      <c r="J40">
        <v>0</v>
      </c>
      <c r="K40">
        <v>170</v>
      </c>
      <c r="L40">
        <v>-86.8</v>
      </c>
      <c r="M40">
        <v>0</v>
      </c>
      <c r="O40" s="4">
        <f t="shared" si="8"/>
        <v>0.19647870846981749</v>
      </c>
      <c r="P40" s="4">
        <f t="shared" si="9"/>
        <v>0.39956715021057559</v>
      </c>
      <c r="Q40" s="4">
        <f t="shared" si="10"/>
        <v>0.30445718296677587</v>
      </c>
      <c r="R40" s="4">
        <f t="shared" si="11"/>
        <v>0</v>
      </c>
      <c r="S40" s="4">
        <f t="shared" si="12"/>
        <v>9.9438465138043997E-2</v>
      </c>
      <c r="T40" s="1">
        <f t="shared" si="5"/>
        <v>1709.6</v>
      </c>
      <c r="U40" s="1">
        <f t="shared" si="6"/>
        <v>0.99994150678521287</v>
      </c>
      <c r="X40">
        <f>O40*AB2</f>
        <v>61.484082241459987</v>
      </c>
      <c r="AC40">
        <f t="shared" si="7"/>
        <v>61.484082241459987</v>
      </c>
    </row>
    <row r="41" spans="1:29" x14ac:dyDescent="0.25">
      <c r="A41" t="s">
        <v>41</v>
      </c>
      <c r="E41">
        <v>996.7</v>
      </c>
      <c r="F41">
        <v>38.9</v>
      </c>
      <c r="G41">
        <v>244.3</v>
      </c>
      <c r="H41">
        <v>329.6</v>
      </c>
      <c r="I41">
        <v>612.79999999999995</v>
      </c>
      <c r="J41">
        <v>0</v>
      </c>
      <c r="K41">
        <v>464.5</v>
      </c>
      <c r="L41">
        <v>-80.8</v>
      </c>
      <c r="M41">
        <v>0.2</v>
      </c>
      <c r="O41" s="4">
        <f t="shared" si="8"/>
        <v>3.6108790494755405E-2</v>
      </c>
      <c r="P41" s="4">
        <f t="shared" si="9"/>
        <v>0.22677063027940222</v>
      </c>
      <c r="Q41" s="4">
        <f t="shared" si="10"/>
        <v>0.30595006033602529</v>
      </c>
      <c r="R41" s="4">
        <f t="shared" si="11"/>
        <v>0</v>
      </c>
      <c r="S41" s="4">
        <f t="shared" si="12"/>
        <v>0.43117051888981717</v>
      </c>
      <c r="T41" s="1">
        <f t="shared" si="5"/>
        <v>1077.3</v>
      </c>
      <c r="U41" s="1">
        <f t="shared" si="6"/>
        <v>1</v>
      </c>
      <c r="X41">
        <f>O41*AB2</f>
        <v>11.299523809523809</v>
      </c>
      <c r="AC41">
        <f t="shared" si="7"/>
        <v>11.299523809523809</v>
      </c>
    </row>
    <row r="42" spans="1:29" x14ac:dyDescent="0.25">
      <c r="A42" t="s">
        <v>42</v>
      </c>
      <c r="E42" s="1">
        <v>3795</v>
      </c>
      <c r="F42" s="1">
        <v>1126.0999999999999</v>
      </c>
      <c r="G42" s="1">
        <v>1146.5999999999999</v>
      </c>
      <c r="H42" s="1">
        <v>1168</v>
      </c>
      <c r="I42" s="1">
        <v>3440.7</v>
      </c>
      <c r="J42">
        <v>822.5</v>
      </c>
      <c r="K42">
        <v>216.6</v>
      </c>
      <c r="L42">
        <v>-688.7</v>
      </c>
      <c r="M42">
        <v>3.9</v>
      </c>
      <c r="O42" s="4">
        <f t="shared" si="8"/>
        <v>0.25137282914415821</v>
      </c>
      <c r="P42" s="4">
        <f t="shared" si="9"/>
        <v>0.25594892629135224</v>
      </c>
      <c r="Q42" s="4">
        <f t="shared" si="10"/>
        <v>0.26072592526452071</v>
      </c>
      <c r="R42" s="4">
        <f t="shared" si="11"/>
        <v>0.18360194651546943</v>
      </c>
      <c r="S42" s="4">
        <f t="shared" si="12"/>
        <v>4.8350372784499301E-2</v>
      </c>
      <c r="T42" s="1">
        <f t="shared" si="5"/>
        <v>4479.8</v>
      </c>
      <c r="U42" s="1">
        <f t="shared" si="6"/>
        <v>0.99999999999999989</v>
      </c>
      <c r="X42">
        <f>O42*AB2</f>
        <v>78.662099424081433</v>
      </c>
      <c r="AC42">
        <f t="shared" si="7"/>
        <v>78.662099424081433</v>
      </c>
    </row>
    <row r="43" spans="1:29" x14ac:dyDescent="0.25">
      <c r="A43" t="s">
        <v>43</v>
      </c>
      <c r="B43" t="s">
        <v>44</v>
      </c>
      <c r="E43">
        <v>193.6</v>
      </c>
      <c r="F43">
        <v>0</v>
      </c>
      <c r="G43">
        <v>88.6</v>
      </c>
      <c r="H43">
        <v>77.8</v>
      </c>
      <c r="I43">
        <v>166.4</v>
      </c>
      <c r="J43">
        <v>0</v>
      </c>
      <c r="K43">
        <v>5.7</v>
      </c>
      <c r="L43">
        <v>21.5</v>
      </c>
      <c r="M43">
        <v>0</v>
      </c>
      <c r="O43" s="4">
        <f t="shared" si="8"/>
        <v>0</v>
      </c>
      <c r="P43" s="4">
        <f t="shared" si="9"/>
        <v>0.51481696687972112</v>
      </c>
      <c r="Q43" s="4">
        <f t="shared" si="10"/>
        <v>0.45206275421266706</v>
      </c>
      <c r="R43" s="4">
        <f t="shared" si="11"/>
        <v>0</v>
      </c>
      <c r="S43" s="4">
        <f t="shared" si="12"/>
        <v>3.3120278907611857E-2</v>
      </c>
      <c r="T43" s="1">
        <f t="shared" si="5"/>
        <v>172.1</v>
      </c>
      <c r="U43" s="1">
        <f t="shared" si="6"/>
        <v>1</v>
      </c>
      <c r="X43">
        <f>O43*AB2</f>
        <v>0</v>
      </c>
      <c r="AC43">
        <f t="shared" si="7"/>
        <v>0</v>
      </c>
    </row>
    <row r="44" spans="1:29" x14ac:dyDescent="0.25">
      <c r="A44" t="s">
        <v>45</v>
      </c>
      <c r="B44" t="s">
        <v>37</v>
      </c>
      <c r="E44" s="1">
        <v>1591.4</v>
      </c>
      <c r="F44">
        <v>257.3</v>
      </c>
      <c r="G44">
        <v>236.9</v>
      </c>
      <c r="H44">
        <v>482.6</v>
      </c>
      <c r="I44">
        <v>976.8</v>
      </c>
      <c r="J44">
        <v>566.9</v>
      </c>
      <c r="K44">
        <v>144.80000000000001</v>
      </c>
      <c r="L44">
        <v>-97.1</v>
      </c>
      <c r="M44">
        <v>0</v>
      </c>
      <c r="O44" s="4">
        <f t="shared" si="8"/>
        <v>0.15238377257921232</v>
      </c>
      <c r="P44" s="4">
        <f t="shared" si="9"/>
        <v>0.14030204323363932</v>
      </c>
      <c r="Q44" s="4">
        <f t="shared" si="10"/>
        <v>0.28581581285164348</v>
      </c>
      <c r="R44" s="4">
        <f t="shared" si="11"/>
        <v>0.33574178264732008</v>
      </c>
      <c r="S44" s="4">
        <f t="shared" si="12"/>
        <v>8.5756588688184782E-2</v>
      </c>
      <c r="T44" s="1">
        <f t="shared" si="5"/>
        <v>1688.5</v>
      </c>
      <c r="U44" s="1">
        <f t="shared" si="6"/>
        <v>1</v>
      </c>
      <c r="X44">
        <f>O44*AB2</f>
        <v>47.685453953212914</v>
      </c>
      <c r="AC44">
        <f t="shared" si="7"/>
        <v>47.685453953212914</v>
      </c>
    </row>
    <row r="45" spans="1:29" x14ac:dyDescent="0.25">
      <c r="A45" t="s">
        <v>45</v>
      </c>
      <c r="B45" t="s">
        <v>38</v>
      </c>
      <c r="E45">
        <v>390.4</v>
      </c>
      <c r="F45">
        <v>34.200000000000003</v>
      </c>
      <c r="G45">
        <v>84.5</v>
      </c>
      <c r="H45">
        <v>113.6</v>
      </c>
      <c r="I45">
        <v>232.4</v>
      </c>
      <c r="J45">
        <v>0</v>
      </c>
      <c r="K45">
        <v>127.7</v>
      </c>
      <c r="L45">
        <v>30.2</v>
      </c>
      <c r="M45">
        <v>0</v>
      </c>
      <c r="O45" s="4">
        <f t="shared" si="8"/>
        <v>9.4947251526929496E-2</v>
      </c>
      <c r="P45" s="4">
        <f t="shared" si="9"/>
        <v>0.2345918933925597</v>
      </c>
      <c r="Q45" s="4">
        <f t="shared" si="10"/>
        <v>0.31538034425319267</v>
      </c>
      <c r="R45" s="4">
        <f t="shared" si="11"/>
        <v>0</v>
      </c>
      <c r="S45" s="4">
        <f t="shared" si="12"/>
        <v>0.35452526374236537</v>
      </c>
      <c r="T45" s="1">
        <f t="shared" si="5"/>
        <v>360.2</v>
      </c>
      <c r="U45" s="1">
        <f t="shared" si="6"/>
        <v>0.99944475291504731</v>
      </c>
      <c r="X45">
        <f>O45*AB2</f>
        <v>29.711843420322047</v>
      </c>
      <c r="AC45">
        <f t="shared" si="7"/>
        <v>29.711843420322047</v>
      </c>
    </row>
    <row r="46" spans="1:29" x14ac:dyDescent="0.25">
      <c r="A46" t="s">
        <v>46</v>
      </c>
      <c r="E46" s="1">
        <v>2135.9</v>
      </c>
      <c r="F46">
        <v>399.8</v>
      </c>
      <c r="G46">
        <v>286.10000000000002</v>
      </c>
      <c r="H46">
        <v>661.8</v>
      </c>
      <c r="I46" s="1">
        <v>1347.7</v>
      </c>
      <c r="J46">
        <v>297.7</v>
      </c>
      <c r="K46">
        <v>218.3</v>
      </c>
      <c r="L46">
        <v>272.2</v>
      </c>
      <c r="M46">
        <v>0</v>
      </c>
      <c r="O46" s="4">
        <f t="shared" si="8"/>
        <v>0.21451950421205129</v>
      </c>
      <c r="P46" s="4">
        <f t="shared" si="9"/>
        <v>0.15351183130332136</v>
      </c>
      <c r="Q46" s="4">
        <f t="shared" si="10"/>
        <v>0.35510006975371572</v>
      </c>
      <c r="R46" s="4">
        <f t="shared" si="11"/>
        <v>0.15973600901432633</v>
      </c>
      <c r="S46" s="4">
        <f t="shared" si="12"/>
        <v>0.11713258571658529</v>
      </c>
      <c r="T46" s="1">
        <f t="shared" si="5"/>
        <v>1863.7</v>
      </c>
      <c r="U46" s="1">
        <f t="shared" si="6"/>
        <v>1</v>
      </c>
      <c r="X46">
        <f>O46*AB2</f>
        <v>67.129588453077218</v>
      </c>
      <c r="AC46">
        <f t="shared" si="7"/>
        <v>67.129588453077218</v>
      </c>
    </row>
    <row r="47" spans="1:29" x14ac:dyDescent="0.25">
      <c r="A47" t="s">
        <v>47</v>
      </c>
      <c r="E47" s="1">
        <v>12944.1</v>
      </c>
      <c r="F47" s="1">
        <v>1597.4</v>
      </c>
      <c r="G47" s="1">
        <v>4137.3999999999996</v>
      </c>
      <c r="H47" s="1">
        <v>6163.9</v>
      </c>
      <c r="I47" s="1">
        <v>11898.7</v>
      </c>
      <c r="J47">
        <v>400.4</v>
      </c>
      <c r="K47">
        <v>552.20000000000005</v>
      </c>
      <c r="L47">
        <v>95.2</v>
      </c>
      <c r="M47">
        <v>-2.2999999999999998</v>
      </c>
      <c r="N47" s="1"/>
      <c r="O47" s="4">
        <f t="shared" si="8"/>
        <v>0.12429967629482074</v>
      </c>
      <c r="P47" s="4">
        <f t="shared" si="9"/>
        <v>0.32194658864541831</v>
      </c>
      <c r="Q47" s="4">
        <f t="shared" si="10"/>
        <v>0.47963614292828688</v>
      </c>
      <c r="R47" s="4">
        <f t="shared" si="11"/>
        <v>3.1156623505976096E-2</v>
      </c>
      <c r="S47" s="4">
        <f t="shared" si="12"/>
        <v>4.2968750000000007E-2</v>
      </c>
      <c r="T47" s="1">
        <f t="shared" si="5"/>
        <v>12851.199999999999</v>
      </c>
      <c r="U47" s="1">
        <f t="shared" si="6"/>
        <v>1.0000077813745021</v>
      </c>
      <c r="X47">
        <f>O47*AB2</f>
        <v>38.897097702938254</v>
      </c>
      <c r="AC47">
        <f t="shared" si="7"/>
        <v>38.897097702938254</v>
      </c>
    </row>
    <row r="48" spans="1:29" x14ac:dyDescent="0.25">
      <c r="A48" t="s">
        <v>48</v>
      </c>
      <c r="E48">
        <v>830.6</v>
      </c>
      <c r="F48">
        <v>355.2</v>
      </c>
      <c r="G48">
        <v>258.89999999999998</v>
      </c>
      <c r="H48">
        <v>282.5</v>
      </c>
      <c r="I48">
        <v>896.6</v>
      </c>
      <c r="J48">
        <v>0</v>
      </c>
      <c r="K48">
        <v>24.7</v>
      </c>
      <c r="L48">
        <v>-91</v>
      </c>
      <c r="M48">
        <v>0.2</v>
      </c>
      <c r="O48" s="4">
        <f t="shared" si="8"/>
        <v>0.38550032559149122</v>
      </c>
      <c r="P48" s="4">
        <f t="shared" si="9"/>
        <v>0.28098545691339266</v>
      </c>
      <c r="Q48" s="4">
        <f t="shared" si="10"/>
        <v>0.30659865422183635</v>
      </c>
      <c r="R48" s="4">
        <f t="shared" si="11"/>
        <v>0</v>
      </c>
      <c r="S48" s="4">
        <f t="shared" si="12"/>
        <v>2.6807032776210115E-2</v>
      </c>
      <c r="T48" s="1">
        <f t="shared" si="5"/>
        <v>921.4</v>
      </c>
      <c r="U48" s="1">
        <f t="shared" si="6"/>
        <v>0.99989146950293029</v>
      </c>
      <c r="X48">
        <f>O48*AB2</f>
        <v>120.63461688734535</v>
      </c>
      <c r="AC48">
        <f t="shared" si="7"/>
        <v>120.63461688734535</v>
      </c>
    </row>
    <row r="49" spans="1:29" x14ac:dyDescent="0.25">
      <c r="A49" t="s">
        <v>49</v>
      </c>
      <c r="E49">
        <v>133.6</v>
      </c>
      <c r="F49">
        <v>0</v>
      </c>
      <c r="G49">
        <v>9.6999999999999993</v>
      </c>
      <c r="H49">
        <v>75.2</v>
      </c>
      <c r="I49">
        <v>84.9</v>
      </c>
      <c r="J49">
        <v>50.6</v>
      </c>
      <c r="K49">
        <v>36.1</v>
      </c>
      <c r="L49">
        <v>-78.900000000000006</v>
      </c>
      <c r="M49">
        <v>40.9</v>
      </c>
      <c r="O49" s="4">
        <f t="shared" si="8"/>
        <v>0</v>
      </c>
      <c r="P49" s="4">
        <f t="shared" si="9"/>
        <v>5.6526806526806528E-2</v>
      </c>
      <c r="Q49" s="4">
        <f t="shared" si="10"/>
        <v>0.43822843822843827</v>
      </c>
      <c r="R49" s="4">
        <f t="shared" si="11"/>
        <v>0.29487179487179488</v>
      </c>
      <c r="S49" s="4">
        <f t="shared" si="12"/>
        <v>0.21037296037296038</v>
      </c>
      <c r="T49" s="1">
        <f t="shared" si="5"/>
        <v>171.6</v>
      </c>
      <c r="U49" s="1">
        <f>O49+P49+Q49+R49+S49</f>
        <v>1</v>
      </c>
      <c r="X49">
        <f>O49*AB2</f>
        <v>0</v>
      </c>
      <c r="AC49">
        <f t="shared" si="7"/>
        <v>0</v>
      </c>
    </row>
    <row r="50" spans="1:29" x14ac:dyDescent="0.25">
      <c r="A50" t="s">
        <v>50</v>
      </c>
      <c r="E50" s="1">
        <v>2410.6999999999998</v>
      </c>
      <c r="F50">
        <v>290.5</v>
      </c>
      <c r="G50">
        <v>433.5</v>
      </c>
      <c r="H50">
        <v>784.4</v>
      </c>
      <c r="I50" s="1">
        <v>1508.4</v>
      </c>
      <c r="J50">
        <v>306.39999999999998</v>
      </c>
      <c r="K50">
        <v>146.9</v>
      </c>
      <c r="L50">
        <v>448.9</v>
      </c>
      <c r="M50">
        <v>0</v>
      </c>
      <c r="O50" s="4">
        <f t="shared" si="8"/>
        <v>0.14807829544296056</v>
      </c>
      <c r="P50" s="4">
        <f t="shared" si="9"/>
        <v>0.22097053726169846</v>
      </c>
      <c r="Q50" s="4">
        <f t="shared" si="10"/>
        <v>0.39983688449383226</v>
      </c>
      <c r="R50" s="4">
        <f t="shared" si="11"/>
        <v>0.15618309715567338</v>
      </c>
      <c r="S50" s="4">
        <f t="shared" si="12"/>
        <v>7.4880212050158032E-2</v>
      </c>
      <c r="T50" s="1">
        <f t="shared" si="5"/>
        <v>1961.7999999999997</v>
      </c>
      <c r="U50" s="1">
        <f t="shared" si="6"/>
        <v>0.99994902640432271</v>
      </c>
      <c r="X50">
        <f>O50*AB2</f>
        <v>46.338140992965648</v>
      </c>
      <c r="AC50">
        <f t="shared" si="7"/>
        <v>46.338140992965648</v>
      </c>
    </row>
    <row r="51" spans="1:29" x14ac:dyDescent="0.25">
      <c r="A51" t="s">
        <v>51</v>
      </c>
      <c r="E51" s="1">
        <v>2039.3</v>
      </c>
      <c r="F51">
        <v>75</v>
      </c>
      <c r="G51">
        <v>328</v>
      </c>
      <c r="H51">
        <v>713.2</v>
      </c>
      <c r="I51" s="1">
        <v>1116.0999999999999</v>
      </c>
      <c r="J51">
        <v>88.4</v>
      </c>
      <c r="K51">
        <v>933.1</v>
      </c>
      <c r="L51">
        <v>-76.900000000000006</v>
      </c>
      <c r="M51">
        <v>-21.5</v>
      </c>
      <c r="O51" s="4">
        <f t="shared" si="8"/>
        <v>3.5084436543949105E-2</v>
      </c>
      <c r="P51" s="4">
        <f t="shared" si="9"/>
        <v>0.15343593581887077</v>
      </c>
      <c r="Q51" s="4">
        <f t="shared" si="10"/>
        <v>0.33362960190859342</v>
      </c>
      <c r="R51" s="4">
        <f t="shared" si="11"/>
        <v>4.1352855873134683E-2</v>
      </c>
      <c r="S51" s="4">
        <f t="shared" si="12"/>
        <v>0.43649716985545217</v>
      </c>
      <c r="T51" s="1">
        <f t="shared" si="5"/>
        <v>2137.6999999999998</v>
      </c>
      <c r="U51" s="1">
        <f t="shared" si="6"/>
        <v>1</v>
      </c>
      <c r="X51">
        <f>O51*AB2</f>
        <v>10.978972727697993</v>
      </c>
      <c r="AC51">
        <f t="shared" si="7"/>
        <v>10.978972727697993</v>
      </c>
    </row>
    <row r="52" spans="1:29" x14ac:dyDescent="0.25">
      <c r="A52" t="s">
        <v>52</v>
      </c>
      <c r="B52" t="s">
        <v>50</v>
      </c>
      <c r="E52">
        <v>737.8</v>
      </c>
      <c r="F52">
        <v>771.2</v>
      </c>
      <c r="G52">
        <v>151.30000000000001</v>
      </c>
      <c r="H52">
        <v>184.8</v>
      </c>
      <c r="I52" s="1">
        <v>1107.3</v>
      </c>
      <c r="J52">
        <v>0</v>
      </c>
      <c r="K52">
        <v>60</v>
      </c>
      <c r="L52">
        <v>-429.5</v>
      </c>
      <c r="M52">
        <v>0</v>
      </c>
      <c r="O52" s="4">
        <f t="shared" si="8"/>
        <v>0.66066992204232</v>
      </c>
      <c r="P52" s="4">
        <f t="shared" si="9"/>
        <v>0.12961535166623833</v>
      </c>
      <c r="Q52" s="4">
        <f t="shared" si="10"/>
        <v>0.15831405808275509</v>
      </c>
      <c r="R52" s="4">
        <f t="shared" si="11"/>
        <v>0</v>
      </c>
      <c r="S52" s="4">
        <f t="shared" si="12"/>
        <v>5.1400668208686717E-2</v>
      </c>
      <c r="T52" s="1">
        <f t="shared" si="5"/>
        <v>1167.3</v>
      </c>
      <c r="U52" s="1">
        <f t="shared" si="6"/>
        <v>1.0000000000000002</v>
      </c>
      <c r="V52" t="s">
        <v>66</v>
      </c>
      <c r="X52">
        <f>O52*AB2</f>
        <v>206.74343870470321</v>
      </c>
      <c r="AC52">
        <f t="shared" si="7"/>
        <v>206.74343870470321</v>
      </c>
    </row>
    <row r="53" spans="1:29" x14ac:dyDescent="0.25">
      <c r="A53" t="s">
        <v>53</v>
      </c>
      <c r="E53" s="1">
        <v>1804</v>
      </c>
      <c r="F53">
        <v>454.6</v>
      </c>
      <c r="G53">
        <v>450.2</v>
      </c>
      <c r="H53">
        <v>504.9</v>
      </c>
      <c r="I53" s="1">
        <v>1409.6</v>
      </c>
      <c r="J53">
        <v>122</v>
      </c>
      <c r="K53">
        <v>169</v>
      </c>
      <c r="L53">
        <v>103.4</v>
      </c>
      <c r="M53">
        <v>0</v>
      </c>
      <c r="O53" s="4">
        <f t="shared" si="8"/>
        <v>0.26731741738210046</v>
      </c>
      <c r="P53" s="4">
        <f t="shared" si="9"/>
        <v>0.26473009526049629</v>
      </c>
      <c r="Q53" s="4">
        <f t="shared" si="10"/>
        <v>0.29689521345407505</v>
      </c>
      <c r="R53" s="4">
        <f t="shared" si="11"/>
        <v>7.1739386099023875E-2</v>
      </c>
      <c r="S53" s="4">
        <f t="shared" si="12"/>
        <v>9.9376690579795368E-2</v>
      </c>
      <c r="T53" s="1">
        <f t="shared" si="5"/>
        <v>1700.6</v>
      </c>
      <c r="U53" s="1">
        <f t="shared" si="6"/>
        <v>1.0000588027754911</v>
      </c>
      <c r="X53">
        <f>O53*AB2</f>
        <v>83.651639421380693</v>
      </c>
      <c r="AC53">
        <f t="shared" si="7"/>
        <v>83.651639421380693</v>
      </c>
    </row>
    <row r="54" spans="1:29" x14ac:dyDescent="0.25">
      <c r="A54" t="s">
        <v>54</v>
      </c>
      <c r="E54">
        <v>535.5</v>
      </c>
      <c r="F54">
        <v>520.70000000000005</v>
      </c>
      <c r="G54">
        <v>156.19999999999999</v>
      </c>
      <c r="H54">
        <v>159.1</v>
      </c>
      <c r="I54">
        <v>836</v>
      </c>
      <c r="J54">
        <v>0</v>
      </c>
      <c r="K54">
        <v>54.5</v>
      </c>
      <c r="L54">
        <v>-355</v>
      </c>
      <c r="M54">
        <v>0</v>
      </c>
      <c r="O54" s="4">
        <f t="shared" si="8"/>
        <v>0.58472768107804607</v>
      </c>
      <c r="P54" s="4">
        <f t="shared" si="9"/>
        <v>0.17540707467714767</v>
      </c>
      <c r="Q54" s="4">
        <f t="shared" si="10"/>
        <v>0.17866367209432901</v>
      </c>
      <c r="R54" s="4">
        <f t="shared" si="11"/>
        <v>0</v>
      </c>
      <c r="S54" s="4">
        <f t="shared" si="12"/>
        <v>6.1201572150477258E-2</v>
      </c>
      <c r="T54" s="1">
        <f>E54-L54-M54</f>
        <v>890.5</v>
      </c>
      <c r="U54" s="1">
        <f t="shared" si="6"/>
        <v>1</v>
      </c>
      <c r="X54">
        <f>O54*AB2</f>
        <v>182.97883323975296</v>
      </c>
      <c r="AC54">
        <f t="shared" si="7"/>
        <v>182.97883323975296</v>
      </c>
    </row>
    <row r="55" spans="1:29" x14ac:dyDescent="0.25">
      <c r="O55" s="4"/>
      <c r="P55" s="4"/>
      <c r="Q55" s="4"/>
      <c r="R55" s="4"/>
      <c r="S55" s="4"/>
      <c r="T55" s="1"/>
      <c r="U55" s="1"/>
      <c r="AC55">
        <f t="shared" si="7"/>
        <v>0</v>
      </c>
    </row>
    <row r="56" spans="1:29" x14ac:dyDescent="0.25">
      <c r="A56" t="s">
        <v>57</v>
      </c>
      <c r="B56" t="s">
        <v>58</v>
      </c>
      <c r="E56" s="1">
        <v>97144.7</v>
      </c>
      <c r="F56" s="1">
        <v>18038.8</v>
      </c>
      <c r="G56" s="1">
        <v>26801.8</v>
      </c>
      <c r="H56" s="1">
        <f>34728.2</f>
        <v>34728.199999999997</v>
      </c>
      <c r="I56" s="1">
        <v>79551.3</v>
      </c>
      <c r="J56" s="1">
        <v>8244.4</v>
      </c>
      <c r="K56" s="1">
        <v>9147.6</v>
      </c>
      <c r="L56">
        <v>0</v>
      </c>
      <c r="M56">
        <v>201.3</v>
      </c>
      <c r="N56" s="1"/>
      <c r="O56" s="4">
        <f>F56/T56</f>
        <v>0.18607558637307955</v>
      </c>
      <c r="P56" s="4">
        <f>G56/T56</f>
        <v>0.27646853731146215</v>
      </c>
      <c r="Q56" s="4">
        <f>H56/T56</f>
        <v>0.35823171046198088</v>
      </c>
      <c r="R56" s="4">
        <f>J56/T56</f>
        <v>8.5043437717265954E-2</v>
      </c>
      <c r="S56" s="4">
        <f>K56/T56</f>
        <v>9.4360214310618376E-2</v>
      </c>
      <c r="T56" s="1">
        <f>E56-L56-M56</f>
        <v>96943.4</v>
      </c>
      <c r="U56" s="1">
        <f t="shared" si="6"/>
        <v>1.0001794861744069</v>
      </c>
      <c r="X56">
        <f>AB2*O56</f>
        <v>58.228633243727785</v>
      </c>
      <c r="AC56">
        <f t="shared" si="7"/>
        <v>58.228633243727785</v>
      </c>
    </row>
    <row r="57" spans="1:29" x14ac:dyDescent="0.25">
      <c r="E57" t="s">
        <v>71</v>
      </c>
      <c r="H57" s="1"/>
      <c r="I57" t="s">
        <v>71</v>
      </c>
      <c r="L57" t="s">
        <v>71</v>
      </c>
      <c r="M57" t="s">
        <v>71</v>
      </c>
      <c r="O57" s="5" t="s">
        <v>59</v>
      </c>
      <c r="P57" s="5" t="s">
        <v>60</v>
      </c>
      <c r="Q57" s="5" t="s">
        <v>61</v>
      </c>
      <c r="R57" s="5" t="s">
        <v>62</v>
      </c>
      <c r="S57" s="5" t="s">
        <v>63</v>
      </c>
      <c r="T57" s="5" t="s">
        <v>64</v>
      </c>
      <c r="U57" s="5" t="s">
        <v>65</v>
      </c>
    </row>
    <row r="58" spans="1:29" x14ac:dyDescent="0.25">
      <c r="O58" s="4"/>
      <c r="P58" s="4"/>
      <c r="Q58" s="4"/>
      <c r="R58" s="4"/>
      <c r="S58" s="4"/>
    </row>
    <row r="59" spans="1:29" x14ac:dyDescent="0.25">
      <c r="O59" s="4"/>
      <c r="P59" s="4"/>
      <c r="Q59" s="4"/>
      <c r="R59" s="4"/>
      <c r="S59" s="4"/>
    </row>
    <row r="60" spans="1:29" x14ac:dyDescent="0.25">
      <c r="O60" s="4"/>
      <c r="P60" s="4"/>
      <c r="Q60" s="4"/>
      <c r="R60" s="4"/>
      <c r="S60" s="4"/>
    </row>
    <row r="61" spans="1:29" x14ac:dyDescent="0.25">
      <c r="O61" s="4"/>
      <c r="P61" s="4"/>
      <c r="Q61" s="4"/>
      <c r="R61" s="4"/>
      <c r="S61" s="4"/>
    </row>
    <row r="62" spans="1:29" x14ac:dyDescent="0.25">
      <c r="O62" s="4"/>
      <c r="P62" s="4"/>
      <c r="Q62" s="4"/>
      <c r="R62" s="4"/>
      <c r="S62" s="4"/>
    </row>
    <row r="63" spans="1:29" x14ac:dyDescent="0.25">
      <c r="O63" s="4"/>
      <c r="P63" s="4"/>
      <c r="Q63" s="4"/>
      <c r="R63" s="4"/>
      <c r="S63" s="4"/>
    </row>
    <row r="64" spans="1:29" x14ac:dyDescent="0.25">
      <c r="O64" s="4"/>
      <c r="P64" s="4"/>
      <c r="Q64" s="4"/>
      <c r="R64" s="4"/>
      <c r="S64" s="4"/>
    </row>
    <row r="65" spans="15:19" x14ac:dyDescent="0.25">
      <c r="O65" s="4"/>
      <c r="P65" s="4"/>
      <c r="Q65" s="4"/>
      <c r="R65" s="4"/>
      <c r="S65" s="4"/>
    </row>
    <row r="66" spans="15:19" x14ac:dyDescent="0.25">
      <c r="O66" s="4"/>
      <c r="P66" s="4"/>
      <c r="Q66" s="4"/>
      <c r="R66" s="4"/>
      <c r="S66" s="4"/>
    </row>
    <row r="67" spans="15:19" x14ac:dyDescent="0.25">
      <c r="O67" s="4"/>
      <c r="P67" s="4"/>
      <c r="Q67" s="4"/>
      <c r="R67" s="4"/>
      <c r="S67" s="4"/>
    </row>
    <row r="68" spans="15:19" x14ac:dyDescent="0.25">
      <c r="O68" s="4"/>
      <c r="P68" s="4"/>
      <c r="Q68" s="4"/>
      <c r="R68" s="4"/>
      <c r="S68" s="4"/>
    </row>
    <row r="69" spans="15:19" x14ac:dyDescent="0.25">
      <c r="O69" s="4"/>
      <c r="P69" s="4"/>
      <c r="Q69" s="4"/>
      <c r="R69" s="4"/>
      <c r="S69" s="4"/>
    </row>
    <row r="70" spans="15:19" x14ac:dyDescent="0.25">
      <c r="O70" s="4"/>
      <c r="P70" s="4"/>
      <c r="Q70" s="4"/>
      <c r="R70" s="4"/>
      <c r="S70" s="4"/>
    </row>
    <row r="71" spans="15:19" x14ac:dyDescent="0.25">
      <c r="O71" s="4"/>
      <c r="P71" s="4"/>
      <c r="Q71" s="4"/>
      <c r="R71" s="4"/>
      <c r="S71" s="4"/>
    </row>
    <row r="72" spans="15:19" x14ac:dyDescent="0.25">
      <c r="O72" s="4"/>
      <c r="P72" s="4"/>
      <c r="Q72" s="4"/>
      <c r="R72" s="4"/>
      <c r="S72" s="4"/>
    </row>
    <row r="73" spans="15:19" x14ac:dyDescent="0.25">
      <c r="O73" s="4"/>
      <c r="P73" s="4"/>
      <c r="Q73" s="4"/>
      <c r="R73" s="4"/>
      <c r="S73" s="4"/>
    </row>
    <row r="74" spans="15:19" x14ac:dyDescent="0.25">
      <c r="O74" s="4"/>
      <c r="P74" s="4"/>
      <c r="Q74" s="4"/>
      <c r="R74" s="4"/>
      <c r="S74" s="4"/>
    </row>
    <row r="75" spans="15:19" x14ac:dyDescent="0.25">
      <c r="O75" s="4"/>
      <c r="P75" s="4"/>
      <c r="Q75" s="4"/>
      <c r="R75" s="4"/>
      <c r="S75" s="4"/>
    </row>
    <row r="76" spans="15:19" x14ac:dyDescent="0.25">
      <c r="O76" s="4"/>
      <c r="P76" s="4"/>
      <c r="Q76" s="4"/>
      <c r="R76" s="4"/>
      <c r="S76" s="4"/>
    </row>
    <row r="77" spans="15:19" x14ac:dyDescent="0.25">
      <c r="O77" s="4"/>
      <c r="P77" s="4"/>
      <c r="Q77" s="4"/>
      <c r="R77" s="4"/>
      <c r="S77" s="4"/>
    </row>
    <row r="78" spans="15:19" x14ac:dyDescent="0.25">
      <c r="O78" s="4"/>
      <c r="P78" s="4"/>
      <c r="Q78" s="4"/>
      <c r="R78" s="4"/>
      <c r="S78" s="4"/>
    </row>
    <row r="79" spans="15:19" x14ac:dyDescent="0.25">
      <c r="O79" s="4"/>
      <c r="P79" s="4"/>
      <c r="Q79" s="4"/>
      <c r="R79" s="4"/>
      <c r="S79" s="4"/>
    </row>
    <row r="80" spans="15:19" x14ac:dyDescent="0.25">
      <c r="O80" s="4"/>
      <c r="P80" s="4"/>
      <c r="Q80" s="4"/>
      <c r="R80" s="4"/>
      <c r="S80" s="4"/>
    </row>
    <row r="81" spans="15:19" x14ac:dyDescent="0.25">
      <c r="O81" s="4"/>
      <c r="P81" s="4"/>
      <c r="Q81" s="4"/>
      <c r="R81" s="4"/>
      <c r="S81" s="4"/>
    </row>
    <row r="82" spans="15:19" x14ac:dyDescent="0.25">
      <c r="O82" s="4"/>
      <c r="P82" s="4"/>
      <c r="Q82" s="4"/>
      <c r="R82" s="4"/>
      <c r="S82" s="4"/>
    </row>
    <row r="83" spans="15:19" x14ac:dyDescent="0.25">
      <c r="O83" s="4"/>
      <c r="P83" s="4"/>
      <c r="Q83" s="4"/>
      <c r="R83" s="4"/>
      <c r="S83" s="4"/>
    </row>
    <row r="84" spans="15:19" x14ac:dyDescent="0.25">
      <c r="O84" s="4"/>
      <c r="P84" s="4"/>
      <c r="Q84" s="4"/>
      <c r="R84" s="4"/>
      <c r="S84" s="4"/>
    </row>
    <row r="85" spans="15:19" x14ac:dyDescent="0.25">
      <c r="O85" s="4"/>
      <c r="P85" s="4"/>
      <c r="Q85" s="4"/>
      <c r="R85" s="4"/>
      <c r="S85" s="4"/>
    </row>
    <row r="86" spans="15:19" x14ac:dyDescent="0.25">
      <c r="O86" s="4"/>
      <c r="P86" s="4"/>
      <c r="Q86" s="4"/>
      <c r="R86" s="4"/>
      <c r="S86" s="4"/>
    </row>
    <row r="87" spans="15:19" x14ac:dyDescent="0.25">
      <c r="O87" s="4"/>
      <c r="P87" s="4"/>
      <c r="Q87" s="4"/>
      <c r="R87" s="4"/>
      <c r="S87" s="4"/>
    </row>
    <row r="88" spans="15:19" x14ac:dyDescent="0.25">
      <c r="O88" s="4"/>
      <c r="P88" s="4"/>
      <c r="Q88" s="4"/>
      <c r="R88" s="4"/>
      <c r="S88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C15" sqref="C15"/>
    </sheetView>
  </sheetViews>
  <sheetFormatPr defaultRowHeight="15" x14ac:dyDescent="0.25"/>
  <cols>
    <col min="1" max="1" width="14" bestFit="1" customWidth="1"/>
    <col min="2" max="3" width="14" customWidth="1"/>
    <col min="4" max="4" width="8.7109375" style="3" customWidth="1"/>
    <col min="5" max="5" width="11.28515625" style="3" customWidth="1"/>
    <col min="6" max="6" width="10.140625" style="3" customWidth="1"/>
    <col min="7" max="7" width="9.5703125" style="3" bestFit="1" customWidth="1"/>
    <col min="8" max="8" width="9" style="3" customWidth="1"/>
    <col min="9" max="10" width="8.42578125" style="3" customWidth="1"/>
    <col min="11" max="11" width="12" style="3" customWidth="1"/>
    <col min="12" max="12" width="8.140625" bestFit="1" customWidth="1"/>
    <col min="13" max="13" width="9.140625" customWidth="1"/>
    <col min="14" max="14" width="11.28515625" customWidth="1"/>
    <col min="15" max="15" width="9" customWidth="1"/>
    <col min="17" max="17" width="8.42578125" customWidth="1"/>
    <col min="18" max="18" width="8.7109375" customWidth="1"/>
  </cols>
  <sheetData>
    <row r="1" spans="1:19" ht="54.75" customHeight="1" x14ac:dyDescent="0.25"/>
    <row r="2" spans="1:19" x14ac:dyDescent="0.25">
      <c r="A2" s="1" t="s">
        <v>0</v>
      </c>
      <c r="B2" s="1"/>
      <c r="C2" s="1"/>
      <c r="D2" s="3">
        <v>469.2</v>
      </c>
      <c r="E2" s="3">
        <v>211.8</v>
      </c>
      <c r="F2" s="3">
        <v>60.3</v>
      </c>
      <c r="G2" s="3">
        <v>426.5</v>
      </c>
      <c r="H2" s="3">
        <v>0</v>
      </c>
      <c r="I2" s="3">
        <v>295.8</v>
      </c>
      <c r="J2" s="3">
        <v>295.8</v>
      </c>
      <c r="K2" s="3">
        <v>1463.5</v>
      </c>
      <c r="M2" s="2">
        <f>D2/K2</f>
        <v>0.32060129825760164</v>
      </c>
      <c r="N2" s="2">
        <f>E2/K2</f>
        <v>0.14472155790912197</v>
      </c>
      <c r="O2" s="2">
        <f>F2/K2</f>
        <v>4.1202596515203277E-2</v>
      </c>
      <c r="P2" s="2">
        <f>G2/K2</f>
        <v>0.29142466689443114</v>
      </c>
      <c r="Q2" s="2">
        <f>H2/K2</f>
        <v>0</v>
      </c>
      <c r="R2" s="2">
        <f>I2/K2</f>
        <v>0.20211820977109671</v>
      </c>
      <c r="S2" s="2"/>
    </row>
    <row r="3" spans="1:19" x14ac:dyDescent="0.25">
      <c r="A3" t="s">
        <v>1</v>
      </c>
      <c r="D3" s="3">
        <v>24.9</v>
      </c>
      <c r="E3" s="3">
        <v>379.9</v>
      </c>
      <c r="F3" s="3">
        <v>1090.0999999999999</v>
      </c>
      <c r="G3" s="3">
        <v>0</v>
      </c>
      <c r="H3" s="3">
        <v>0</v>
      </c>
      <c r="I3" s="3">
        <v>18.600000000000001</v>
      </c>
      <c r="J3" s="3">
        <v>18.600000000000001</v>
      </c>
      <c r="K3" s="3">
        <v>1513.5</v>
      </c>
      <c r="M3" s="2">
        <f>D3/K3</f>
        <v>1.6451932606541129E-2</v>
      </c>
      <c r="N3" s="2">
        <f>E3/K3</f>
        <v>0.25100759828212749</v>
      </c>
      <c r="O3" s="2">
        <f>F3/K3</f>
        <v>0.72025107367030061</v>
      </c>
      <c r="P3" s="2">
        <f>G3/K3</f>
        <v>0</v>
      </c>
      <c r="Q3" s="2">
        <f>H3/K3</f>
        <v>0</v>
      </c>
      <c r="R3" s="2">
        <f>I3/K3</f>
        <v>1.2289395441030724E-2</v>
      </c>
      <c r="S3" s="2"/>
    </row>
    <row r="4" spans="1:19" x14ac:dyDescent="0.25">
      <c r="A4" t="s">
        <v>2</v>
      </c>
      <c r="D4" s="3">
        <v>163.69999999999999</v>
      </c>
      <c r="E4" s="3">
        <v>0.1</v>
      </c>
      <c r="F4" s="3">
        <v>0.3</v>
      </c>
      <c r="G4" s="3">
        <v>328.4</v>
      </c>
      <c r="H4" s="3">
        <v>0</v>
      </c>
      <c r="I4" s="3">
        <v>102.7</v>
      </c>
      <c r="J4" s="3">
        <v>102.7</v>
      </c>
      <c r="K4" s="3">
        <v>595.20000000000005</v>
      </c>
      <c r="M4" s="2">
        <f t="shared" ref="M4:M52" si="0">D4/K4</f>
        <v>0.27503360215053757</v>
      </c>
      <c r="N4" s="2">
        <f t="shared" ref="N4:N52" si="1">E4/K4</f>
        <v>1.6801075268817203E-4</v>
      </c>
      <c r="O4" s="2">
        <f t="shared" ref="O4:O52" si="2">F4/K4</f>
        <v>5.0403225806451612E-4</v>
      </c>
      <c r="P4" s="2">
        <f t="shared" ref="P4:P52" si="3">G4/K4</f>
        <v>0.55174731182795689</v>
      </c>
      <c r="Q4" s="2">
        <f t="shared" ref="Q4:Q52" si="4">H4/K4</f>
        <v>0</v>
      </c>
      <c r="R4" s="2">
        <f t="shared" ref="R4:R52" si="5">I4/K4</f>
        <v>0.17254704301075269</v>
      </c>
      <c r="S4" s="2"/>
    </row>
    <row r="5" spans="1:19" x14ac:dyDescent="0.25">
      <c r="A5" t="s">
        <v>3</v>
      </c>
      <c r="D5" s="3">
        <v>1.4</v>
      </c>
      <c r="E5" s="3">
        <v>1164.4000000000001</v>
      </c>
      <c r="F5" s="3">
        <v>38.5</v>
      </c>
      <c r="G5" s="3">
        <v>124.8</v>
      </c>
      <c r="H5" s="3">
        <v>0</v>
      </c>
      <c r="I5" s="3">
        <v>110</v>
      </c>
      <c r="J5" s="3">
        <v>110</v>
      </c>
      <c r="K5" s="3">
        <v>1439.1</v>
      </c>
      <c r="M5" s="2">
        <f t="shared" si="0"/>
        <v>9.7283024112292409E-4</v>
      </c>
      <c r="N5" s="2">
        <f t="shared" si="1"/>
        <v>0.80911680911680928</v>
      </c>
      <c r="O5" s="2">
        <f t="shared" si="2"/>
        <v>2.6752831630880412E-2</v>
      </c>
      <c r="P5" s="2">
        <f t="shared" si="3"/>
        <v>8.6720867208672087E-2</v>
      </c>
      <c r="Q5" s="2">
        <f t="shared" si="4"/>
        <v>0</v>
      </c>
      <c r="R5" s="2">
        <f t="shared" si="5"/>
        <v>7.643666180251546E-2</v>
      </c>
      <c r="S5" s="2"/>
    </row>
    <row r="6" spans="1:19" x14ac:dyDescent="0.25">
      <c r="A6" t="s">
        <v>4</v>
      </c>
      <c r="D6" s="3">
        <v>0</v>
      </c>
      <c r="E6" s="3">
        <v>287.3</v>
      </c>
      <c r="F6" s="3">
        <v>1153.8</v>
      </c>
      <c r="G6" s="3">
        <v>187.2</v>
      </c>
      <c r="H6" s="3">
        <v>22.8</v>
      </c>
      <c r="I6" s="3">
        <v>739.6</v>
      </c>
      <c r="J6" s="3">
        <v>762.4</v>
      </c>
      <c r="K6" s="3">
        <v>2390.6</v>
      </c>
      <c r="M6" s="2">
        <f t="shared" si="0"/>
        <v>0</v>
      </c>
      <c r="N6" s="2">
        <f t="shared" si="1"/>
        <v>0.12017903455199533</v>
      </c>
      <c r="O6" s="2">
        <f t="shared" si="2"/>
        <v>0.48264034133690287</v>
      </c>
      <c r="P6" s="2">
        <f t="shared" si="3"/>
        <v>7.8306701246548982E-2</v>
      </c>
      <c r="Q6" s="2">
        <f t="shared" si="4"/>
        <v>9.5373546390027618E-3</v>
      </c>
      <c r="R6" s="2">
        <f t="shared" si="5"/>
        <v>0.30937839872835271</v>
      </c>
      <c r="S6" s="2"/>
    </row>
    <row r="7" spans="1:19" x14ac:dyDescent="0.25">
      <c r="A7" t="s">
        <v>5</v>
      </c>
      <c r="D7" s="3">
        <v>529.1</v>
      </c>
      <c r="E7" s="3">
        <v>1804.6</v>
      </c>
      <c r="F7" s="3">
        <v>379.3</v>
      </c>
      <c r="G7" s="3">
        <v>0</v>
      </c>
      <c r="H7" s="3">
        <v>17.3</v>
      </c>
      <c r="I7" s="3">
        <v>101.2</v>
      </c>
      <c r="J7" s="3">
        <v>118.5</v>
      </c>
      <c r="K7" s="3">
        <v>2831.5</v>
      </c>
      <c r="M7" s="2">
        <f t="shared" si="0"/>
        <v>0.18686208723291542</v>
      </c>
      <c r="N7" s="2">
        <f t="shared" si="1"/>
        <v>0.63733003708281821</v>
      </c>
      <c r="O7" s="2">
        <f t="shared" si="2"/>
        <v>0.13395726646653716</v>
      </c>
      <c r="P7" s="2">
        <f t="shared" si="3"/>
        <v>0</v>
      </c>
      <c r="Q7" s="2">
        <f t="shared" si="4"/>
        <v>6.1098357760904116E-3</v>
      </c>
      <c r="R7" s="2">
        <f t="shared" si="5"/>
        <v>3.5740773441638708E-2</v>
      </c>
      <c r="S7" s="2"/>
    </row>
    <row r="8" spans="1:19" x14ac:dyDescent="0.25">
      <c r="A8" t="s">
        <v>6</v>
      </c>
      <c r="D8" s="3">
        <v>0</v>
      </c>
      <c r="E8" s="3">
        <v>0</v>
      </c>
      <c r="F8" s="3">
        <v>0</v>
      </c>
      <c r="G8" s="3">
        <v>178.5</v>
      </c>
      <c r="H8" s="3">
        <v>0</v>
      </c>
      <c r="I8" s="3">
        <v>28.7</v>
      </c>
      <c r="J8" s="3">
        <v>28.7</v>
      </c>
      <c r="K8" s="3">
        <v>207.1</v>
      </c>
      <c r="M8" s="2">
        <f t="shared" si="0"/>
        <v>0</v>
      </c>
      <c r="N8" s="2">
        <f t="shared" si="1"/>
        <v>0</v>
      </c>
      <c r="O8" s="2">
        <f t="shared" si="2"/>
        <v>0</v>
      </c>
      <c r="P8" s="2">
        <f t="shared" si="3"/>
        <v>0.86190246257846448</v>
      </c>
      <c r="Q8" s="2">
        <f t="shared" si="4"/>
        <v>0</v>
      </c>
      <c r="R8" s="2">
        <f t="shared" si="5"/>
        <v>0.13858039594398841</v>
      </c>
      <c r="S8" s="2"/>
    </row>
    <row r="9" spans="1:19" x14ac:dyDescent="0.25">
      <c r="A9" t="s">
        <v>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3.8</v>
      </c>
      <c r="J9" s="3">
        <v>3.8</v>
      </c>
      <c r="K9" s="3">
        <v>3.8</v>
      </c>
      <c r="M9" s="2">
        <f t="shared" si="0"/>
        <v>0</v>
      </c>
      <c r="N9" s="2">
        <f t="shared" si="1"/>
        <v>0</v>
      </c>
      <c r="O9" s="2">
        <f t="shared" si="2"/>
        <v>0</v>
      </c>
      <c r="P9" s="2">
        <f t="shared" si="3"/>
        <v>0</v>
      </c>
      <c r="Q9" s="2">
        <f t="shared" si="4"/>
        <v>0</v>
      </c>
      <c r="R9" s="2">
        <f t="shared" si="5"/>
        <v>1</v>
      </c>
      <c r="S9" s="2"/>
    </row>
    <row r="10" spans="1:19" x14ac:dyDescent="0.25">
      <c r="A10" t="s">
        <v>8</v>
      </c>
      <c r="B10" t="s">
        <v>9</v>
      </c>
      <c r="C10" t="s">
        <v>10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0.3</v>
      </c>
      <c r="J10" s="3">
        <v>0.3</v>
      </c>
      <c r="K10" s="3">
        <v>0.3</v>
      </c>
      <c r="M10" s="2">
        <f t="shared" si="0"/>
        <v>0</v>
      </c>
      <c r="N10" s="2">
        <f t="shared" si="1"/>
        <v>0</v>
      </c>
      <c r="O10" s="2">
        <f t="shared" si="2"/>
        <v>0</v>
      </c>
      <c r="P10" s="2">
        <f t="shared" si="3"/>
        <v>0</v>
      </c>
      <c r="Q10" s="2">
        <f t="shared" si="4"/>
        <v>0</v>
      </c>
      <c r="R10" s="2">
        <f t="shared" si="5"/>
        <v>1</v>
      </c>
      <c r="S10" s="2"/>
    </row>
    <row r="11" spans="1:19" x14ac:dyDescent="0.25">
      <c r="A11" t="s">
        <v>11</v>
      </c>
      <c r="D11" s="3">
        <v>0</v>
      </c>
      <c r="E11" s="3">
        <v>0.3</v>
      </c>
      <c r="F11" s="3">
        <v>12.6</v>
      </c>
      <c r="G11" s="3">
        <v>277.2</v>
      </c>
      <c r="H11" s="3">
        <v>0</v>
      </c>
      <c r="I11" s="3">
        <v>250</v>
      </c>
      <c r="J11" s="3">
        <v>250</v>
      </c>
      <c r="K11" s="3">
        <v>540.1</v>
      </c>
      <c r="M11" s="2">
        <f t="shared" si="0"/>
        <v>0</v>
      </c>
      <c r="N11" s="2">
        <f t="shared" si="1"/>
        <v>5.5545269394556562E-4</v>
      </c>
      <c r="O11" s="2">
        <f t="shared" si="2"/>
        <v>2.3329013145713756E-2</v>
      </c>
      <c r="P11" s="2">
        <f t="shared" si="3"/>
        <v>0.51323828920570258</v>
      </c>
      <c r="Q11" s="2">
        <f t="shared" si="4"/>
        <v>0</v>
      </c>
      <c r="R11" s="2">
        <f t="shared" si="5"/>
        <v>0.462877244954638</v>
      </c>
      <c r="S11" s="2"/>
    </row>
    <row r="12" spans="1:19" x14ac:dyDescent="0.25">
      <c r="A12" t="s">
        <v>12</v>
      </c>
      <c r="D12" s="3">
        <v>0</v>
      </c>
      <c r="E12" s="3">
        <v>0</v>
      </c>
      <c r="F12" s="3">
        <v>0</v>
      </c>
      <c r="G12" s="3">
        <v>343.8</v>
      </c>
      <c r="H12" s="3">
        <v>8.1999999999999993</v>
      </c>
      <c r="I12" s="3">
        <v>228.9</v>
      </c>
      <c r="J12" s="3">
        <v>237</v>
      </c>
      <c r="K12" s="3">
        <v>580.79999999999995</v>
      </c>
      <c r="M12" s="2">
        <f t="shared" si="0"/>
        <v>0</v>
      </c>
      <c r="N12" s="2">
        <f t="shared" si="1"/>
        <v>0</v>
      </c>
      <c r="O12" s="2">
        <f t="shared" si="2"/>
        <v>0</v>
      </c>
      <c r="P12" s="2">
        <f t="shared" si="3"/>
        <v>0.59194214876033069</v>
      </c>
      <c r="Q12" s="2">
        <f t="shared" si="4"/>
        <v>1.4118457300275482E-2</v>
      </c>
      <c r="R12" s="2">
        <f t="shared" si="5"/>
        <v>0.39411157024793392</v>
      </c>
      <c r="S12" s="2"/>
    </row>
    <row r="13" spans="1:19" x14ac:dyDescent="0.25">
      <c r="A13" t="s">
        <v>13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25.6</v>
      </c>
      <c r="J13" s="3">
        <v>25.6</v>
      </c>
      <c r="K13" s="3">
        <v>25.6</v>
      </c>
      <c r="M13" s="2">
        <f t="shared" si="0"/>
        <v>0</v>
      </c>
      <c r="N13" s="2">
        <f t="shared" si="1"/>
        <v>0</v>
      </c>
      <c r="O13" s="2">
        <f t="shared" si="2"/>
        <v>0</v>
      </c>
      <c r="P13" s="2">
        <f t="shared" si="3"/>
        <v>0</v>
      </c>
      <c r="Q13" s="2">
        <f t="shared" si="4"/>
        <v>0</v>
      </c>
      <c r="R13" s="2">
        <f t="shared" si="5"/>
        <v>1</v>
      </c>
      <c r="S13" s="2"/>
    </row>
    <row r="14" spans="1:19" x14ac:dyDescent="0.25">
      <c r="A14" t="s">
        <v>14</v>
      </c>
      <c r="D14" s="3">
        <v>0</v>
      </c>
      <c r="E14" s="3">
        <v>0</v>
      </c>
      <c r="F14" s="3">
        <v>0</v>
      </c>
      <c r="G14" s="3">
        <v>0</v>
      </c>
      <c r="H14" s="3">
        <v>6.9</v>
      </c>
      <c r="I14" s="3">
        <v>131.9</v>
      </c>
      <c r="J14" s="3">
        <v>138.9</v>
      </c>
      <c r="K14" s="3">
        <v>138.9</v>
      </c>
      <c r="M14" s="2">
        <f t="shared" si="0"/>
        <v>0</v>
      </c>
      <c r="N14" s="2">
        <f t="shared" si="1"/>
        <v>0</v>
      </c>
      <c r="O14" s="2">
        <f t="shared" si="2"/>
        <v>0</v>
      </c>
      <c r="P14" s="2">
        <f t="shared" si="3"/>
        <v>0</v>
      </c>
      <c r="Q14" s="2">
        <f t="shared" si="4"/>
        <v>4.9676025917926567E-2</v>
      </c>
      <c r="R14" s="2">
        <f t="shared" si="5"/>
        <v>0.94960403167746577</v>
      </c>
      <c r="S14" s="2"/>
    </row>
    <row r="15" spans="1:19" x14ac:dyDescent="0.25">
      <c r="A15" t="s">
        <v>15</v>
      </c>
      <c r="D15" s="3">
        <v>1149.5999999999999</v>
      </c>
      <c r="E15" s="3">
        <v>2.9</v>
      </c>
      <c r="F15" s="3">
        <v>55</v>
      </c>
      <c r="G15" s="3">
        <v>1014.9</v>
      </c>
      <c r="H15" s="3">
        <v>168.9</v>
      </c>
      <c r="I15" s="3">
        <v>129</v>
      </c>
      <c r="J15" s="3">
        <v>297.89999999999998</v>
      </c>
      <c r="K15" s="3">
        <v>2520.4</v>
      </c>
      <c r="M15" s="2">
        <f t="shared" si="0"/>
        <v>0.45611807649579428</v>
      </c>
      <c r="N15" s="2">
        <f t="shared" si="1"/>
        <v>1.1506110141247421E-3</v>
      </c>
      <c r="O15" s="2">
        <f t="shared" si="2"/>
        <v>2.1821933026503728E-2</v>
      </c>
      <c r="P15" s="2">
        <f t="shared" si="3"/>
        <v>0.40267417870179334</v>
      </c>
      <c r="Q15" s="2">
        <f t="shared" si="4"/>
        <v>6.7013172512299629E-2</v>
      </c>
      <c r="R15" s="2">
        <f t="shared" si="5"/>
        <v>5.1182352007617837E-2</v>
      </c>
      <c r="S15" s="2"/>
    </row>
    <row r="16" spans="1:19" x14ac:dyDescent="0.25">
      <c r="A16" t="s">
        <v>16</v>
      </c>
      <c r="D16" s="3">
        <v>883.3</v>
      </c>
      <c r="E16" s="3">
        <v>8.1</v>
      </c>
      <c r="F16" s="3">
        <v>13.9</v>
      </c>
      <c r="G16" s="3">
        <v>0</v>
      </c>
      <c r="H16" s="3">
        <v>126.1</v>
      </c>
      <c r="I16" s="3">
        <v>75</v>
      </c>
      <c r="J16" s="3">
        <v>201.1</v>
      </c>
      <c r="K16" s="3">
        <v>1106.3</v>
      </c>
      <c r="M16" s="2">
        <f t="shared" si="0"/>
        <v>0.79842718973153759</v>
      </c>
      <c r="N16" s="2">
        <f t="shared" si="1"/>
        <v>7.3217029738768865E-3</v>
      </c>
      <c r="O16" s="2">
        <f t="shared" si="2"/>
        <v>1.2564403868751696E-2</v>
      </c>
      <c r="P16" s="2">
        <f t="shared" si="3"/>
        <v>0</v>
      </c>
      <c r="Q16" s="2">
        <f t="shared" si="4"/>
        <v>0.11398354876615746</v>
      </c>
      <c r="R16" s="2">
        <f t="shared" si="5"/>
        <v>6.7793546054415621E-2</v>
      </c>
      <c r="S16" s="2"/>
    </row>
    <row r="17" spans="1:19" x14ac:dyDescent="0.25">
      <c r="A17" t="s">
        <v>17</v>
      </c>
      <c r="D17" s="3">
        <v>0</v>
      </c>
      <c r="E17" s="3">
        <v>0</v>
      </c>
      <c r="F17" s="3">
        <v>0</v>
      </c>
      <c r="G17" s="3">
        <v>55.6</v>
      </c>
      <c r="H17" s="3">
        <v>498.3</v>
      </c>
      <c r="I17" s="3">
        <v>176.6</v>
      </c>
      <c r="J17" s="3">
        <v>674.9</v>
      </c>
      <c r="K17" s="3">
        <v>730.5</v>
      </c>
      <c r="M17" s="2">
        <f t="shared" si="0"/>
        <v>0</v>
      </c>
      <c r="N17" s="2">
        <f t="shared" si="1"/>
        <v>0</v>
      </c>
      <c r="O17" s="2">
        <f t="shared" si="2"/>
        <v>0</v>
      </c>
      <c r="P17" s="2">
        <f t="shared" si="3"/>
        <v>7.6112251882272414E-2</v>
      </c>
      <c r="Q17" s="2">
        <f t="shared" si="4"/>
        <v>0.68213552361396301</v>
      </c>
      <c r="R17" s="2">
        <f t="shared" si="5"/>
        <v>0.24175222450376455</v>
      </c>
      <c r="S17" s="2"/>
    </row>
    <row r="18" spans="1:19" x14ac:dyDescent="0.25">
      <c r="A18" t="s">
        <v>18</v>
      </c>
      <c r="D18" s="3">
        <v>0.5</v>
      </c>
      <c r="E18" s="3">
        <v>322.39999999999998</v>
      </c>
      <c r="F18" s="3">
        <v>271.7</v>
      </c>
      <c r="G18" s="3">
        <v>74.900000000000006</v>
      </c>
      <c r="H18" s="3">
        <v>60.9</v>
      </c>
      <c r="I18" s="3">
        <v>99.6</v>
      </c>
      <c r="J18" s="3">
        <v>160.5</v>
      </c>
      <c r="K18" s="3">
        <v>830.1</v>
      </c>
      <c r="M18" s="2">
        <f t="shared" si="0"/>
        <v>6.0233706782315377E-4</v>
      </c>
      <c r="N18" s="2">
        <f t="shared" si="1"/>
        <v>0.38838694133236956</v>
      </c>
      <c r="O18" s="2">
        <f t="shared" si="2"/>
        <v>0.32730996265510176</v>
      </c>
      <c r="P18" s="2">
        <f t="shared" si="3"/>
        <v>9.0230092759908453E-2</v>
      </c>
      <c r="Q18" s="2">
        <f t="shared" si="4"/>
        <v>7.3364654860860135E-2</v>
      </c>
      <c r="R18" s="2">
        <f t="shared" si="5"/>
        <v>0.11998554391037224</v>
      </c>
      <c r="S18" s="2"/>
    </row>
    <row r="19" spans="1:19" x14ac:dyDescent="0.25">
      <c r="A19" t="s">
        <v>19</v>
      </c>
      <c r="D19" s="3">
        <v>1940.1</v>
      </c>
      <c r="E19" s="3">
        <v>107.1</v>
      </c>
      <c r="F19" s="3">
        <v>16.8</v>
      </c>
      <c r="G19" s="3">
        <v>0</v>
      </c>
      <c r="H19" s="3">
        <v>4.9000000000000004</v>
      </c>
      <c r="I19" s="3">
        <v>69.5</v>
      </c>
      <c r="J19" s="3">
        <v>74.400000000000006</v>
      </c>
      <c r="K19" s="3">
        <v>2138.3000000000002</v>
      </c>
      <c r="M19" s="2">
        <f t="shared" si="0"/>
        <v>0.90730954496562677</v>
      </c>
      <c r="N19" s="2">
        <f t="shared" si="1"/>
        <v>5.0086517326848427E-2</v>
      </c>
      <c r="O19" s="2">
        <f t="shared" si="2"/>
        <v>7.8567086002899501E-3</v>
      </c>
      <c r="P19" s="2">
        <f t="shared" si="3"/>
        <v>0</v>
      </c>
      <c r="Q19" s="2">
        <f t="shared" si="4"/>
        <v>2.2915400084179021E-3</v>
      </c>
      <c r="R19" s="2">
        <f t="shared" si="5"/>
        <v>3.250245522143759E-2</v>
      </c>
      <c r="S19" s="2"/>
    </row>
    <row r="20" spans="1:19" x14ac:dyDescent="0.25">
      <c r="A20" t="s">
        <v>20</v>
      </c>
      <c r="D20" s="3">
        <v>38.1</v>
      </c>
      <c r="E20" s="3">
        <v>2513.8000000000002</v>
      </c>
      <c r="F20" s="3">
        <v>416.5</v>
      </c>
      <c r="G20" s="3">
        <v>177.2</v>
      </c>
      <c r="H20" s="3">
        <v>0.2</v>
      </c>
      <c r="I20" s="3">
        <v>118.9</v>
      </c>
      <c r="J20" s="3">
        <v>119.1</v>
      </c>
      <c r="K20" s="3">
        <v>3264.6</v>
      </c>
      <c r="M20" s="2">
        <f t="shared" si="0"/>
        <v>1.16706487777982E-2</v>
      </c>
      <c r="N20" s="2">
        <f t="shared" si="1"/>
        <v>0.7700177663419715</v>
      </c>
      <c r="O20" s="2">
        <f t="shared" si="2"/>
        <v>0.12758071432947377</v>
      </c>
      <c r="P20" s="2">
        <f t="shared" si="3"/>
        <v>5.427923788519267E-2</v>
      </c>
      <c r="Q20" s="2">
        <f t="shared" si="4"/>
        <v>6.1263248177418367E-5</v>
      </c>
      <c r="R20" s="2">
        <f t="shared" si="5"/>
        <v>3.6421001041475221E-2</v>
      </c>
      <c r="S20" s="2"/>
    </row>
    <row r="21" spans="1:19" x14ac:dyDescent="0.25">
      <c r="A21" t="s">
        <v>21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155.5</v>
      </c>
      <c r="J21" s="3">
        <v>155.5</v>
      </c>
      <c r="K21" s="3">
        <v>155.5</v>
      </c>
      <c r="M21" s="2">
        <f t="shared" si="0"/>
        <v>0</v>
      </c>
      <c r="N21" s="2">
        <f t="shared" si="1"/>
        <v>0</v>
      </c>
      <c r="O21" s="2">
        <f t="shared" si="2"/>
        <v>0</v>
      </c>
      <c r="P21" s="2">
        <f t="shared" si="3"/>
        <v>0</v>
      </c>
      <c r="Q21" s="2">
        <f t="shared" si="4"/>
        <v>0</v>
      </c>
      <c r="R21" s="2">
        <f t="shared" si="5"/>
        <v>1</v>
      </c>
      <c r="S21" s="2"/>
    </row>
    <row r="22" spans="1:19" x14ac:dyDescent="0.25">
      <c r="A22" t="s">
        <v>22</v>
      </c>
      <c r="D22" s="3">
        <v>45.3</v>
      </c>
      <c r="E22" s="3">
        <v>0</v>
      </c>
      <c r="F22" s="3">
        <v>0</v>
      </c>
      <c r="G22" s="3">
        <v>149</v>
      </c>
      <c r="H22" s="3">
        <v>0</v>
      </c>
      <c r="I22" s="3">
        <v>54.2</v>
      </c>
      <c r="J22" s="3">
        <v>54.2</v>
      </c>
      <c r="K22" s="3">
        <v>248.6</v>
      </c>
      <c r="M22" s="2">
        <f t="shared" si="0"/>
        <v>0.18222043443282382</v>
      </c>
      <c r="N22" s="2">
        <f t="shared" si="1"/>
        <v>0</v>
      </c>
      <c r="O22" s="2">
        <f t="shared" si="2"/>
        <v>0</v>
      </c>
      <c r="P22" s="2">
        <f t="shared" si="3"/>
        <v>0.59935639581657285</v>
      </c>
      <c r="Q22" s="2">
        <f t="shared" si="4"/>
        <v>0</v>
      </c>
      <c r="R22" s="2">
        <f t="shared" si="5"/>
        <v>0.21802091713596139</v>
      </c>
      <c r="S22" s="2"/>
    </row>
    <row r="23" spans="1:19" x14ac:dyDescent="0.25">
      <c r="A23" t="s">
        <v>23</v>
      </c>
      <c r="D23" s="3">
        <v>0</v>
      </c>
      <c r="E23" s="3">
        <v>0</v>
      </c>
      <c r="F23" s="3">
        <v>0</v>
      </c>
      <c r="G23" s="3">
        <v>45.3</v>
      </c>
      <c r="H23" s="3">
        <v>0</v>
      </c>
      <c r="I23" s="3">
        <v>57.6</v>
      </c>
      <c r="J23" s="3">
        <v>57.6</v>
      </c>
      <c r="K23" s="3">
        <v>102.9</v>
      </c>
      <c r="M23" s="2">
        <f t="shared" si="0"/>
        <v>0</v>
      </c>
      <c r="N23" s="2">
        <f t="shared" si="1"/>
        <v>0</v>
      </c>
      <c r="O23" s="2">
        <f t="shared" si="2"/>
        <v>0</v>
      </c>
      <c r="P23" s="2">
        <f t="shared" si="3"/>
        <v>0.44023323615160342</v>
      </c>
      <c r="Q23" s="2">
        <f t="shared" si="4"/>
        <v>0</v>
      </c>
      <c r="R23" s="2">
        <f t="shared" si="5"/>
        <v>0.55976676384839652</v>
      </c>
      <c r="S23" s="2"/>
    </row>
    <row r="24" spans="1:19" x14ac:dyDescent="0.25">
      <c r="A24" t="s">
        <v>24</v>
      </c>
      <c r="D24" s="3">
        <v>0</v>
      </c>
      <c r="E24" s="3">
        <v>129.9</v>
      </c>
      <c r="F24" s="3">
        <v>44.7</v>
      </c>
      <c r="G24" s="3">
        <v>302.2</v>
      </c>
      <c r="H24" s="3">
        <v>37.200000000000003</v>
      </c>
      <c r="I24" s="3">
        <v>141.9</v>
      </c>
      <c r="J24" s="3">
        <v>179</v>
      </c>
      <c r="K24" s="3">
        <v>655.8</v>
      </c>
      <c r="M24" s="2">
        <f t="shared" si="0"/>
        <v>0</v>
      </c>
      <c r="N24" s="2">
        <f t="shared" si="1"/>
        <v>0.19807868252516014</v>
      </c>
      <c r="O24" s="2">
        <f t="shared" si="2"/>
        <v>6.8161024702653256E-2</v>
      </c>
      <c r="P24" s="2">
        <f t="shared" si="3"/>
        <v>0.46081122293382132</v>
      </c>
      <c r="Q24" s="2">
        <f t="shared" si="4"/>
        <v>5.6724611161939623E-2</v>
      </c>
      <c r="R24" s="2">
        <f t="shared" si="5"/>
        <v>0.21637694419030196</v>
      </c>
      <c r="S24" s="2"/>
    </row>
    <row r="25" spans="1:19" x14ac:dyDescent="0.25">
      <c r="A25" t="s">
        <v>25</v>
      </c>
      <c r="D25" s="3">
        <v>0</v>
      </c>
      <c r="E25" s="3">
        <v>0</v>
      </c>
      <c r="F25" s="3">
        <v>0</v>
      </c>
      <c r="G25" s="3">
        <v>111.9</v>
      </c>
      <c r="H25" s="3">
        <v>141.19999999999999</v>
      </c>
      <c r="I25" s="3">
        <v>152.9</v>
      </c>
      <c r="J25" s="3">
        <v>294.10000000000002</v>
      </c>
      <c r="K25" s="3">
        <v>406</v>
      </c>
      <c r="M25" s="2">
        <f t="shared" si="0"/>
        <v>0</v>
      </c>
      <c r="N25" s="2">
        <f t="shared" si="1"/>
        <v>0</v>
      </c>
      <c r="O25" s="2">
        <f t="shared" si="2"/>
        <v>0</v>
      </c>
      <c r="P25" s="2">
        <f t="shared" si="3"/>
        <v>0.27561576354679806</v>
      </c>
      <c r="Q25" s="2">
        <f t="shared" si="4"/>
        <v>0.34778325123152709</v>
      </c>
      <c r="R25" s="2">
        <f t="shared" si="5"/>
        <v>0.3766009852216749</v>
      </c>
      <c r="S25" s="2"/>
    </row>
    <row r="26" spans="1:19" x14ac:dyDescent="0.25">
      <c r="A26" t="s">
        <v>26</v>
      </c>
      <c r="D26" s="3">
        <v>37.200000000000003</v>
      </c>
      <c r="E26" s="3">
        <v>60.9</v>
      </c>
      <c r="F26" s="3">
        <v>141.19999999999999</v>
      </c>
      <c r="G26" s="3">
        <v>113.5</v>
      </c>
      <c r="H26" s="3">
        <v>0</v>
      </c>
      <c r="I26" s="3">
        <v>56.5</v>
      </c>
      <c r="J26" s="3">
        <v>56.5</v>
      </c>
      <c r="K26" s="3">
        <v>409.3</v>
      </c>
      <c r="M26" s="2">
        <f t="shared" si="0"/>
        <v>9.0886880039091136E-2</v>
      </c>
      <c r="N26" s="2">
        <f t="shared" si="1"/>
        <v>0.14879061812851208</v>
      </c>
      <c r="O26" s="2">
        <f t="shared" si="2"/>
        <v>0.34497923283655019</v>
      </c>
      <c r="P26" s="2">
        <f t="shared" si="3"/>
        <v>0.27730271194722694</v>
      </c>
      <c r="Q26" s="2">
        <f t="shared" si="4"/>
        <v>0</v>
      </c>
      <c r="R26" s="2">
        <f t="shared" si="5"/>
        <v>0.13804055704861959</v>
      </c>
      <c r="S26" s="2"/>
    </row>
    <row r="27" spans="1:19" x14ac:dyDescent="0.25">
      <c r="A27" t="s">
        <v>27</v>
      </c>
      <c r="D27" s="3">
        <v>9.1</v>
      </c>
      <c r="E27" s="3">
        <v>0</v>
      </c>
      <c r="F27" s="3">
        <v>1.2</v>
      </c>
      <c r="G27" s="3">
        <v>87.4</v>
      </c>
      <c r="H27" s="3">
        <v>34.5</v>
      </c>
      <c r="I27" s="3">
        <v>59.6</v>
      </c>
      <c r="J27" s="3">
        <v>94</v>
      </c>
      <c r="K27" s="3">
        <v>191.7</v>
      </c>
      <c r="M27" s="2">
        <f t="shared" si="0"/>
        <v>4.747000521648409E-2</v>
      </c>
      <c r="N27" s="2">
        <f t="shared" si="1"/>
        <v>0</v>
      </c>
      <c r="O27" s="2">
        <f t="shared" si="2"/>
        <v>6.2597809076682318E-3</v>
      </c>
      <c r="P27" s="2">
        <f t="shared" si="3"/>
        <v>0.45592070944183627</v>
      </c>
      <c r="Q27" s="2">
        <f t="shared" si="4"/>
        <v>0.17996870109546168</v>
      </c>
      <c r="R27" s="2">
        <f t="shared" si="5"/>
        <v>0.31090245174752218</v>
      </c>
      <c r="S27" s="2"/>
    </row>
    <row r="28" spans="1:19" x14ac:dyDescent="0.25">
      <c r="A28" t="s">
        <v>28</v>
      </c>
      <c r="D28" s="3">
        <v>753.2</v>
      </c>
      <c r="E28" s="3">
        <v>68</v>
      </c>
      <c r="F28" s="3">
        <v>169.9</v>
      </c>
      <c r="G28" s="3">
        <v>0</v>
      </c>
      <c r="H28" s="3">
        <v>0</v>
      </c>
      <c r="I28" s="3">
        <v>114.1</v>
      </c>
      <c r="J28" s="3">
        <v>114.1</v>
      </c>
      <c r="K28" s="3">
        <v>1105.2</v>
      </c>
      <c r="M28" s="2">
        <f t="shared" si="0"/>
        <v>0.68150560984437203</v>
      </c>
      <c r="N28" s="2">
        <f t="shared" si="1"/>
        <v>6.1527325370973579E-2</v>
      </c>
      <c r="O28" s="2">
        <f t="shared" si="2"/>
        <v>0.15372783206659427</v>
      </c>
      <c r="P28" s="2">
        <f t="shared" si="3"/>
        <v>0</v>
      </c>
      <c r="Q28" s="2">
        <f t="shared" si="4"/>
        <v>0</v>
      </c>
      <c r="R28" s="2">
        <f t="shared" si="5"/>
        <v>0.10323923271806007</v>
      </c>
      <c r="S28" s="2"/>
    </row>
    <row r="29" spans="1:19" x14ac:dyDescent="0.25">
      <c r="A29" t="s">
        <v>29</v>
      </c>
      <c r="D29" s="3">
        <v>0</v>
      </c>
      <c r="E29" s="3">
        <v>1.1000000000000001</v>
      </c>
      <c r="F29" s="3">
        <v>16.3</v>
      </c>
      <c r="G29" s="3">
        <v>71.7</v>
      </c>
      <c r="H29" s="3">
        <v>247.7</v>
      </c>
      <c r="I29" s="3">
        <v>33.700000000000003</v>
      </c>
      <c r="J29" s="3">
        <v>281.39999999999998</v>
      </c>
      <c r="K29" s="3">
        <v>370.5</v>
      </c>
      <c r="M29" s="2">
        <f t="shared" si="0"/>
        <v>0</v>
      </c>
      <c r="N29" s="2">
        <f t="shared" si="1"/>
        <v>2.9689608636977059E-3</v>
      </c>
      <c r="O29" s="2">
        <f t="shared" si="2"/>
        <v>4.3994601889338736E-2</v>
      </c>
      <c r="P29" s="2">
        <f t="shared" si="3"/>
        <v>0.19352226720647775</v>
      </c>
      <c r="Q29" s="2">
        <f t="shared" si="4"/>
        <v>0.66855600539811066</v>
      </c>
      <c r="R29" s="2">
        <f t="shared" si="5"/>
        <v>9.0958164642375175E-2</v>
      </c>
      <c r="S29" s="2"/>
    </row>
    <row r="30" spans="1:19" x14ac:dyDescent="0.25">
      <c r="A30" t="s">
        <v>30</v>
      </c>
      <c r="D30" s="3">
        <v>0</v>
      </c>
      <c r="E30" s="3">
        <v>0</v>
      </c>
      <c r="F30" s="3">
        <v>1.9</v>
      </c>
      <c r="G30" s="3">
        <v>0</v>
      </c>
      <c r="H30" s="3">
        <v>0</v>
      </c>
      <c r="I30" s="3">
        <v>68.3</v>
      </c>
      <c r="J30" s="3">
        <v>68.3</v>
      </c>
      <c r="K30" s="3">
        <v>70.2</v>
      </c>
      <c r="M30" s="2">
        <f t="shared" si="0"/>
        <v>0</v>
      </c>
      <c r="N30" s="2">
        <f t="shared" si="1"/>
        <v>0</v>
      </c>
      <c r="O30" s="2">
        <f t="shared" si="2"/>
        <v>2.7065527065527062E-2</v>
      </c>
      <c r="P30" s="2">
        <f t="shared" si="3"/>
        <v>0</v>
      </c>
      <c r="Q30" s="2">
        <f t="shared" si="4"/>
        <v>0</v>
      </c>
      <c r="R30" s="2">
        <f t="shared" si="5"/>
        <v>0.97293447293447288</v>
      </c>
      <c r="S30" s="2"/>
    </row>
    <row r="31" spans="1:19" x14ac:dyDescent="0.25">
      <c r="A31" t="s">
        <v>31</v>
      </c>
      <c r="B31" t="s">
        <v>32</v>
      </c>
      <c r="D31" s="3">
        <v>0</v>
      </c>
      <c r="E31" s="3">
        <v>0</v>
      </c>
      <c r="F31" s="3">
        <v>0</v>
      </c>
      <c r="G31" s="3">
        <v>114.2</v>
      </c>
      <c r="H31" s="3">
        <v>0</v>
      </c>
      <c r="I31" s="3">
        <v>52.1</v>
      </c>
      <c r="J31" s="3">
        <v>52.1</v>
      </c>
      <c r="K31" s="3">
        <v>166.2</v>
      </c>
      <c r="M31" s="2">
        <f t="shared" si="0"/>
        <v>0</v>
      </c>
      <c r="N31" s="2">
        <f t="shared" si="1"/>
        <v>0</v>
      </c>
      <c r="O31" s="2">
        <f t="shared" si="2"/>
        <v>0</v>
      </c>
      <c r="P31" s="2">
        <f t="shared" si="3"/>
        <v>0.68712394705174495</v>
      </c>
      <c r="Q31" s="2">
        <f t="shared" si="4"/>
        <v>0</v>
      </c>
      <c r="R31" s="2">
        <f t="shared" si="5"/>
        <v>0.31347773766546333</v>
      </c>
      <c r="S31" s="2"/>
    </row>
    <row r="32" spans="1:19" x14ac:dyDescent="0.25">
      <c r="A32" t="s">
        <v>31</v>
      </c>
      <c r="B32" t="s">
        <v>33</v>
      </c>
      <c r="D32" s="3">
        <v>0</v>
      </c>
      <c r="E32" s="3">
        <v>0</v>
      </c>
      <c r="F32" s="3">
        <v>0</v>
      </c>
      <c r="G32" s="3">
        <v>348.8</v>
      </c>
      <c r="H32" s="3">
        <v>0</v>
      </c>
      <c r="I32" s="3">
        <v>55.2</v>
      </c>
      <c r="J32" s="3">
        <v>55.2</v>
      </c>
      <c r="K32" s="3">
        <v>404</v>
      </c>
      <c r="M32" s="2">
        <f t="shared" si="0"/>
        <v>0</v>
      </c>
      <c r="N32" s="2">
        <f t="shared" si="1"/>
        <v>0</v>
      </c>
      <c r="O32" s="2">
        <f t="shared" si="2"/>
        <v>0</v>
      </c>
      <c r="P32" s="2">
        <f t="shared" si="3"/>
        <v>0.86336633663366336</v>
      </c>
      <c r="Q32" s="2">
        <f t="shared" si="4"/>
        <v>0</v>
      </c>
      <c r="R32" s="2">
        <f t="shared" si="5"/>
        <v>0.13663366336633664</v>
      </c>
      <c r="S32" s="2"/>
    </row>
    <row r="33" spans="1:19" x14ac:dyDescent="0.25">
      <c r="A33" t="s">
        <v>31</v>
      </c>
      <c r="B33" t="s">
        <v>34</v>
      </c>
      <c r="D33" s="3">
        <v>400.2</v>
      </c>
      <c r="E33" s="3">
        <v>1363.1</v>
      </c>
      <c r="F33" s="3">
        <v>588</v>
      </c>
      <c r="G33" s="3">
        <v>0</v>
      </c>
      <c r="H33" s="3">
        <v>3.5</v>
      </c>
      <c r="I33" s="3">
        <v>36.700000000000003</v>
      </c>
      <c r="J33" s="3">
        <v>40.200000000000003</v>
      </c>
      <c r="K33" s="3">
        <v>2391.5</v>
      </c>
      <c r="M33" s="2">
        <f t="shared" si="0"/>
        <v>0.16734267196320302</v>
      </c>
      <c r="N33" s="2">
        <f t="shared" si="1"/>
        <v>0.56997700188166422</v>
      </c>
      <c r="O33" s="2">
        <f t="shared" si="2"/>
        <v>0.24587079238971357</v>
      </c>
      <c r="P33" s="2">
        <f t="shared" si="3"/>
        <v>0</v>
      </c>
      <c r="Q33" s="2">
        <f t="shared" si="4"/>
        <v>1.4635166213673428E-3</v>
      </c>
      <c r="R33" s="2">
        <f t="shared" si="5"/>
        <v>1.5346017144051852E-2</v>
      </c>
      <c r="S33" s="2"/>
    </row>
    <row r="34" spans="1:19" x14ac:dyDescent="0.25">
      <c r="A34" t="s">
        <v>31</v>
      </c>
      <c r="B34" t="s">
        <v>35</v>
      </c>
      <c r="D34" s="3">
        <v>0</v>
      </c>
      <c r="E34" s="3">
        <v>24.2</v>
      </c>
      <c r="F34" s="3">
        <v>1.8</v>
      </c>
      <c r="G34" s="3">
        <v>467.7</v>
      </c>
      <c r="H34" s="3">
        <v>22.8</v>
      </c>
      <c r="I34" s="3">
        <v>356.9</v>
      </c>
      <c r="J34" s="3">
        <v>379.6</v>
      </c>
      <c r="K34" s="3">
        <v>873.3</v>
      </c>
      <c r="M34" s="2">
        <f t="shared" si="0"/>
        <v>0</v>
      </c>
      <c r="N34" s="2">
        <f t="shared" si="1"/>
        <v>2.7710981335165464E-2</v>
      </c>
      <c r="O34" s="2">
        <f t="shared" si="2"/>
        <v>2.0611473720371009E-3</v>
      </c>
      <c r="P34" s="2">
        <f t="shared" si="3"/>
        <v>0.53555479216764001</v>
      </c>
      <c r="Q34" s="2">
        <f t="shared" si="4"/>
        <v>2.6107866712469945E-2</v>
      </c>
      <c r="R34" s="2">
        <f t="shared" si="5"/>
        <v>0.40867972060002289</v>
      </c>
      <c r="S34" s="2"/>
    </row>
    <row r="35" spans="1:19" x14ac:dyDescent="0.25">
      <c r="A35" t="s">
        <v>36</v>
      </c>
      <c r="B35" t="s">
        <v>37</v>
      </c>
      <c r="D35" s="3">
        <v>0</v>
      </c>
      <c r="E35" s="3">
        <v>0</v>
      </c>
      <c r="F35" s="3">
        <v>0</v>
      </c>
      <c r="G35" s="3">
        <v>420.5</v>
      </c>
      <c r="H35" s="3">
        <v>0</v>
      </c>
      <c r="I35" s="3">
        <v>186.1</v>
      </c>
      <c r="J35" s="3">
        <v>186.1</v>
      </c>
      <c r="K35" s="3">
        <v>606.5</v>
      </c>
      <c r="M35" s="2">
        <f t="shared" si="0"/>
        <v>0</v>
      </c>
      <c r="N35" s="2">
        <f t="shared" si="1"/>
        <v>0</v>
      </c>
      <c r="O35" s="2">
        <f t="shared" si="2"/>
        <v>0</v>
      </c>
      <c r="P35" s="2">
        <f t="shared" si="3"/>
        <v>0.69332234130255566</v>
      </c>
      <c r="Q35" s="2">
        <f t="shared" si="4"/>
        <v>0</v>
      </c>
      <c r="R35" s="2">
        <f t="shared" si="5"/>
        <v>0.30684253915910964</v>
      </c>
      <c r="S35" s="2"/>
    </row>
    <row r="36" spans="1:19" x14ac:dyDescent="0.25">
      <c r="A36" t="s">
        <v>36</v>
      </c>
      <c r="B36" t="s">
        <v>38</v>
      </c>
      <c r="D36" s="3">
        <v>369.5</v>
      </c>
      <c r="E36" s="3">
        <v>317.89999999999998</v>
      </c>
      <c r="F36" s="3">
        <v>1820.6</v>
      </c>
      <c r="G36" s="3">
        <v>0</v>
      </c>
      <c r="H36" s="3">
        <v>50</v>
      </c>
      <c r="I36" s="3">
        <v>74</v>
      </c>
      <c r="J36" s="3">
        <v>124</v>
      </c>
      <c r="K36" s="3">
        <v>2632</v>
      </c>
      <c r="M36" s="2">
        <f t="shared" si="0"/>
        <v>0.14038753799392098</v>
      </c>
      <c r="N36" s="2">
        <f t="shared" si="1"/>
        <v>0.12078267477203647</v>
      </c>
      <c r="O36" s="2">
        <f t="shared" si="2"/>
        <v>0.69171732522796348</v>
      </c>
      <c r="P36" s="2">
        <f t="shared" si="3"/>
        <v>0</v>
      </c>
      <c r="Q36" s="2">
        <f t="shared" si="4"/>
        <v>1.8996960486322188E-2</v>
      </c>
      <c r="R36" s="2">
        <f t="shared" si="5"/>
        <v>2.8115501519756839E-2</v>
      </c>
      <c r="S36" s="2"/>
    </row>
    <row r="37" spans="1:19" x14ac:dyDescent="0.25">
      <c r="A37" t="s">
        <v>39</v>
      </c>
      <c r="D37" s="3">
        <v>612.29999999999995</v>
      </c>
      <c r="E37" s="3">
        <v>196.3</v>
      </c>
      <c r="F37" s="3">
        <v>67.3</v>
      </c>
      <c r="G37" s="3">
        <v>168.5</v>
      </c>
      <c r="H37" s="3">
        <v>65.5</v>
      </c>
      <c r="I37" s="3">
        <v>80.3</v>
      </c>
      <c r="J37" s="3">
        <v>145.80000000000001</v>
      </c>
      <c r="K37" s="3">
        <v>1190.2</v>
      </c>
      <c r="M37" s="2">
        <f t="shared" si="0"/>
        <v>0.51445135271382958</v>
      </c>
      <c r="N37" s="2">
        <f t="shared" si="1"/>
        <v>0.16493026382120651</v>
      </c>
      <c r="O37" s="2">
        <f t="shared" si="2"/>
        <v>5.6545118467484452E-2</v>
      </c>
      <c r="P37" s="2">
        <f t="shared" si="3"/>
        <v>0.14157284490001679</v>
      </c>
      <c r="Q37" s="2">
        <f t="shared" si="4"/>
        <v>5.5032767602083678E-2</v>
      </c>
      <c r="R37" s="2">
        <f t="shared" si="5"/>
        <v>6.7467652495378921E-2</v>
      </c>
      <c r="S37" s="2"/>
    </row>
    <row r="38" spans="1:19" x14ac:dyDescent="0.25">
      <c r="A38" t="s">
        <v>40</v>
      </c>
      <c r="D38" s="3">
        <v>25.1</v>
      </c>
      <c r="E38" s="3">
        <v>2446.1</v>
      </c>
      <c r="F38" s="3">
        <v>658.9</v>
      </c>
      <c r="G38" s="3">
        <v>0</v>
      </c>
      <c r="H38" s="3">
        <v>0</v>
      </c>
      <c r="I38" s="3">
        <v>157.80000000000001</v>
      </c>
      <c r="J38" s="3">
        <v>157.80000000000001</v>
      </c>
      <c r="K38" s="3">
        <v>3287.9</v>
      </c>
      <c r="M38" s="2">
        <f t="shared" si="0"/>
        <v>7.6340521305392501E-3</v>
      </c>
      <c r="N38" s="2">
        <f t="shared" si="1"/>
        <v>0.74397031539888681</v>
      </c>
      <c r="O38" s="2">
        <f t="shared" si="2"/>
        <v>0.20040147206423553</v>
      </c>
      <c r="P38" s="2">
        <f t="shared" si="3"/>
        <v>0</v>
      </c>
      <c r="Q38" s="2">
        <f t="shared" si="4"/>
        <v>0</v>
      </c>
      <c r="R38" s="2">
        <f t="shared" si="5"/>
        <v>4.7994160406338394E-2</v>
      </c>
      <c r="S38" s="2"/>
    </row>
    <row r="39" spans="1:19" x14ac:dyDescent="0.25">
      <c r="A39" t="s">
        <v>41</v>
      </c>
      <c r="D39" s="3">
        <v>0</v>
      </c>
      <c r="E39" s="3">
        <v>0.8</v>
      </c>
      <c r="F39" s="3">
        <v>0</v>
      </c>
      <c r="G39" s="3">
        <v>0</v>
      </c>
      <c r="H39" s="3">
        <v>5.7</v>
      </c>
      <c r="I39" s="3">
        <v>452.4</v>
      </c>
      <c r="J39" s="3">
        <v>458.1</v>
      </c>
      <c r="K39" s="3">
        <v>458.8</v>
      </c>
      <c r="M39" s="2">
        <f t="shared" si="0"/>
        <v>0</v>
      </c>
      <c r="N39" s="2">
        <f t="shared" si="1"/>
        <v>1.7436791630340018E-3</v>
      </c>
      <c r="O39" s="2">
        <f t="shared" si="2"/>
        <v>0</v>
      </c>
      <c r="P39" s="2">
        <f t="shared" si="3"/>
        <v>0</v>
      </c>
      <c r="Q39" s="2">
        <f t="shared" si="4"/>
        <v>1.2423714036617262E-2</v>
      </c>
      <c r="R39" s="2">
        <f t="shared" si="5"/>
        <v>0.98605056669572788</v>
      </c>
      <c r="S39" s="2"/>
    </row>
    <row r="40" spans="1:19" x14ac:dyDescent="0.25">
      <c r="A40" t="s">
        <v>42</v>
      </c>
      <c r="D40" s="3">
        <v>1379.3</v>
      </c>
      <c r="E40" s="3">
        <v>3463</v>
      </c>
      <c r="F40" s="3">
        <v>30.4</v>
      </c>
      <c r="G40" s="3">
        <v>822.5</v>
      </c>
      <c r="H40" s="3">
        <v>15.3</v>
      </c>
      <c r="I40" s="3">
        <v>169.9</v>
      </c>
      <c r="J40" s="3">
        <v>185.1</v>
      </c>
      <c r="K40" s="3">
        <v>5880.3</v>
      </c>
      <c r="M40" s="2">
        <f t="shared" si="0"/>
        <v>0.23456286243899119</v>
      </c>
      <c r="N40" s="2">
        <f t="shared" si="1"/>
        <v>0.58891553152050069</v>
      </c>
      <c r="O40" s="2">
        <f t="shared" si="2"/>
        <v>5.1698042616873281E-3</v>
      </c>
      <c r="P40" s="2">
        <f t="shared" si="3"/>
        <v>0.13987381596177065</v>
      </c>
      <c r="Q40" s="2">
        <f t="shared" si="4"/>
        <v>2.6019080659150044E-3</v>
      </c>
      <c r="R40" s="2">
        <f t="shared" si="5"/>
        <v>2.8893083686206487E-2</v>
      </c>
      <c r="S40" s="2"/>
    </row>
    <row r="41" spans="1:19" x14ac:dyDescent="0.25">
      <c r="A41" t="s">
        <v>43</v>
      </c>
      <c r="B41" t="s">
        <v>44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2.6</v>
      </c>
      <c r="J41" s="3">
        <v>2.6</v>
      </c>
      <c r="K41" s="3">
        <v>2.6</v>
      </c>
      <c r="M41" s="2">
        <f t="shared" si="0"/>
        <v>0</v>
      </c>
      <c r="N41" s="2">
        <f t="shared" si="1"/>
        <v>0</v>
      </c>
      <c r="O41" s="2">
        <f t="shared" si="2"/>
        <v>0</v>
      </c>
      <c r="P41" s="2">
        <f t="shared" si="3"/>
        <v>0</v>
      </c>
      <c r="Q41" s="2">
        <f t="shared" si="4"/>
        <v>0</v>
      </c>
      <c r="R41" s="2">
        <f t="shared" si="5"/>
        <v>1</v>
      </c>
      <c r="S41" s="2"/>
    </row>
    <row r="42" spans="1:19" x14ac:dyDescent="0.25">
      <c r="A42" t="s">
        <v>45</v>
      </c>
      <c r="B42" t="s">
        <v>37</v>
      </c>
      <c r="D42" s="3">
        <v>0</v>
      </c>
      <c r="E42" s="3">
        <v>0</v>
      </c>
      <c r="F42" s="3">
        <v>0</v>
      </c>
      <c r="G42" s="3">
        <v>566.9</v>
      </c>
      <c r="H42" s="3">
        <v>0</v>
      </c>
      <c r="I42" s="3">
        <v>123.6</v>
      </c>
      <c r="J42" s="3">
        <v>123.6</v>
      </c>
      <c r="K42" s="3">
        <v>690.4</v>
      </c>
      <c r="M42" s="2">
        <f t="shared" si="0"/>
        <v>0</v>
      </c>
      <c r="N42" s="2">
        <f t="shared" si="1"/>
        <v>0</v>
      </c>
      <c r="O42" s="2">
        <f t="shared" si="2"/>
        <v>0</v>
      </c>
      <c r="P42" s="2">
        <f t="shared" si="3"/>
        <v>0.82111819235225958</v>
      </c>
      <c r="Q42" s="2">
        <f t="shared" si="4"/>
        <v>0</v>
      </c>
      <c r="R42" s="2">
        <f t="shared" si="5"/>
        <v>0.17902665121668598</v>
      </c>
      <c r="S42" s="2"/>
    </row>
    <row r="43" spans="1:19" x14ac:dyDescent="0.25">
      <c r="A43" t="s">
        <v>45</v>
      </c>
      <c r="B43" t="s">
        <v>38</v>
      </c>
      <c r="D43" s="3">
        <v>0</v>
      </c>
      <c r="E43" s="3">
        <v>16.8</v>
      </c>
      <c r="F43" s="3">
        <v>10.7</v>
      </c>
      <c r="G43" s="3">
        <v>0</v>
      </c>
      <c r="H43" s="3">
        <v>140.4</v>
      </c>
      <c r="I43" s="3">
        <v>69</v>
      </c>
      <c r="J43" s="3">
        <v>209.4</v>
      </c>
      <c r="K43" s="3">
        <v>236.9</v>
      </c>
      <c r="M43" s="2">
        <f t="shared" si="0"/>
        <v>0</v>
      </c>
      <c r="N43" s="2">
        <f t="shared" si="1"/>
        <v>7.0915998311523856E-2</v>
      </c>
      <c r="O43" s="2">
        <f t="shared" si="2"/>
        <v>4.5166737019839594E-2</v>
      </c>
      <c r="P43" s="2">
        <f t="shared" si="3"/>
        <v>0</v>
      </c>
      <c r="Q43" s="2">
        <f t="shared" si="4"/>
        <v>0.59265512874630644</v>
      </c>
      <c r="R43" s="2">
        <f t="shared" si="5"/>
        <v>0.29126213592233008</v>
      </c>
      <c r="S43" s="2"/>
    </row>
    <row r="44" spans="1:19" x14ac:dyDescent="0.25">
      <c r="A44" t="s">
        <v>46</v>
      </c>
      <c r="D44" s="3">
        <v>28.4</v>
      </c>
      <c r="E44" s="3">
        <v>6.3</v>
      </c>
      <c r="F44" s="3">
        <v>1.9</v>
      </c>
      <c r="G44" s="3">
        <v>297.7</v>
      </c>
      <c r="H44" s="3">
        <v>31.2</v>
      </c>
      <c r="I44" s="3">
        <v>179.3</v>
      </c>
      <c r="J44" s="3">
        <v>210.5</v>
      </c>
      <c r="K44" s="3">
        <v>544.79999999999995</v>
      </c>
      <c r="M44" s="2">
        <f t="shared" si="0"/>
        <v>5.2129221732745964E-2</v>
      </c>
      <c r="N44" s="2">
        <f t="shared" si="1"/>
        <v>1.156387665198238E-2</v>
      </c>
      <c r="O44" s="2">
        <f t="shared" si="2"/>
        <v>3.4875183553597653E-3</v>
      </c>
      <c r="P44" s="2">
        <f t="shared" si="3"/>
        <v>0.54643906020558008</v>
      </c>
      <c r="Q44" s="2">
        <f t="shared" si="4"/>
        <v>5.7268722466960353E-2</v>
      </c>
      <c r="R44" s="2">
        <f t="shared" si="5"/>
        <v>0.32911160058737154</v>
      </c>
      <c r="S44" s="2"/>
    </row>
    <row r="45" spans="1:19" x14ac:dyDescent="0.25">
      <c r="A45" t="s">
        <v>47</v>
      </c>
      <c r="D45" s="3">
        <v>564.9</v>
      </c>
      <c r="E45" s="3">
        <v>8782.2000000000007</v>
      </c>
      <c r="F45" s="3">
        <v>5356.7</v>
      </c>
      <c r="G45" s="3">
        <v>400.4</v>
      </c>
      <c r="H45" s="3">
        <v>28.5</v>
      </c>
      <c r="I45" s="3">
        <v>445.4</v>
      </c>
      <c r="J45" s="3">
        <v>473.9</v>
      </c>
      <c r="K45" s="3">
        <v>15577.9</v>
      </c>
      <c r="M45" s="2">
        <f t="shared" si="0"/>
        <v>3.6262910918673251E-2</v>
      </c>
      <c r="N45" s="2">
        <f t="shared" si="1"/>
        <v>0.56376019874309125</v>
      </c>
      <c r="O45" s="2">
        <f t="shared" si="2"/>
        <v>0.34386534770411931</v>
      </c>
      <c r="P45" s="2">
        <f t="shared" si="3"/>
        <v>2.5703079362430107E-2</v>
      </c>
      <c r="Q45" s="2">
        <f t="shared" si="4"/>
        <v>1.8295148896834619E-3</v>
      </c>
      <c r="R45" s="2">
        <f t="shared" si="5"/>
        <v>2.8591787082982944E-2</v>
      </c>
      <c r="S45" s="2"/>
    </row>
    <row r="46" spans="1:19" x14ac:dyDescent="0.25">
      <c r="A46" t="s">
        <v>48</v>
      </c>
      <c r="D46" s="3">
        <v>385.7</v>
      </c>
      <c r="E46" s="3">
        <v>517.1</v>
      </c>
      <c r="F46" s="3">
        <v>202.5</v>
      </c>
      <c r="G46" s="3">
        <v>0</v>
      </c>
      <c r="H46" s="3">
        <v>0</v>
      </c>
      <c r="I46" s="3">
        <v>17.100000000000001</v>
      </c>
      <c r="J46" s="3">
        <v>17.100000000000001</v>
      </c>
      <c r="K46" s="3">
        <v>1122.4000000000001</v>
      </c>
      <c r="M46" s="2">
        <f t="shared" si="0"/>
        <v>0.34363863150392016</v>
      </c>
      <c r="N46" s="2">
        <f t="shared" si="1"/>
        <v>0.46070919458303633</v>
      </c>
      <c r="O46" s="2">
        <f t="shared" si="2"/>
        <v>0.18041696364932286</v>
      </c>
      <c r="P46" s="2">
        <f t="shared" si="3"/>
        <v>0</v>
      </c>
      <c r="Q46" s="2">
        <f t="shared" si="4"/>
        <v>0</v>
      </c>
      <c r="R46" s="2">
        <f t="shared" si="5"/>
        <v>1.5235210263720598E-2</v>
      </c>
      <c r="S46" s="2"/>
    </row>
    <row r="47" spans="1:19" x14ac:dyDescent="0.25">
      <c r="A47" t="s">
        <v>49</v>
      </c>
      <c r="D47" s="3">
        <v>0</v>
      </c>
      <c r="E47" s="3">
        <v>0</v>
      </c>
      <c r="F47" s="3">
        <v>0</v>
      </c>
      <c r="G47" s="3">
        <v>50.6</v>
      </c>
      <c r="H47" s="3">
        <v>0</v>
      </c>
      <c r="I47" s="3">
        <v>33.6</v>
      </c>
      <c r="J47" s="3">
        <v>33.6</v>
      </c>
      <c r="K47" s="3">
        <v>84.2</v>
      </c>
      <c r="M47" s="2">
        <f t="shared" si="0"/>
        <v>0</v>
      </c>
      <c r="N47" s="2">
        <f t="shared" si="1"/>
        <v>0</v>
      </c>
      <c r="O47" s="2">
        <f t="shared" si="2"/>
        <v>0</v>
      </c>
      <c r="P47" s="2">
        <f t="shared" si="3"/>
        <v>0.60095011876484561</v>
      </c>
      <c r="Q47" s="2">
        <f t="shared" si="4"/>
        <v>0</v>
      </c>
      <c r="R47" s="2">
        <f t="shared" si="5"/>
        <v>0.39904988123515439</v>
      </c>
      <c r="S47" s="2"/>
    </row>
    <row r="48" spans="1:19" x14ac:dyDescent="0.25">
      <c r="A48" t="s">
        <v>50</v>
      </c>
      <c r="D48" s="3">
        <v>456.8</v>
      </c>
      <c r="E48" s="3">
        <v>144.4</v>
      </c>
      <c r="F48" s="3">
        <v>0.1</v>
      </c>
      <c r="G48" s="3">
        <v>306.39999999999998</v>
      </c>
      <c r="H48" s="3">
        <v>0</v>
      </c>
      <c r="I48" s="3">
        <v>114.7</v>
      </c>
      <c r="J48" s="3">
        <v>114.7</v>
      </c>
      <c r="K48" s="3">
        <v>1022.3</v>
      </c>
      <c r="M48" s="2">
        <f t="shared" si="0"/>
        <v>0.44683556685904335</v>
      </c>
      <c r="N48" s="2">
        <f t="shared" si="1"/>
        <v>0.1412501222733053</v>
      </c>
      <c r="O48" s="2">
        <f t="shared" si="2"/>
        <v>9.781864423359093E-5</v>
      </c>
      <c r="P48" s="2">
        <f t="shared" si="3"/>
        <v>0.29971632593172259</v>
      </c>
      <c r="Q48" s="2">
        <f t="shared" si="4"/>
        <v>0</v>
      </c>
      <c r="R48" s="2">
        <f t="shared" si="5"/>
        <v>0.11219798493592879</v>
      </c>
      <c r="S48" s="2"/>
    </row>
    <row r="49" spans="1:19" x14ac:dyDescent="0.25">
      <c r="A49" t="s">
        <v>51</v>
      </c>
      <c r="D49" s="3">
        <v>0</v>
      </c>
      <c r="E49" s="3">
        <v>0</v>
      </c>
      <c r="F49" s="3">
        <v>0</v>
      </c>
      <c r="G49" s="3">
        <v>88.4</v>
      </c>
      <c r="H49" s="3">
        <v>0</v>
      </c>
      <c r="I49" s="3">
        <v>914.9</v>
      </c>
      <c r="J49" s="3">
        <v>914.9</v>
      </c>
      <c r="K49" s="3">
        <v>1003.3</v>
      </c>
      <c r="M49" s="2">
        <f t="shared" si="0"/>
        <v>0</v>
      </c>
      <c r="N49" s="2">
        <f t="shared" si="1"/>
        <v>0</v>
      </c>
      <c r="O49" s="2">
        <f t="shared" si="2"/>
        <v>0</v>
      </c>
      <c r="P49" s="2">
        <f t="shared" si="3"/>
        <v>8.810923950961827E-2</v>
      </c>
      <c r="Q49" s="2">
        <f t="shared" si="4"/>
        <v>0</v>
      </c>
      <c r="R49" s="2">
        <f t="shared" si="5"/>
        <v>0.91189076049038176</v>
      </c>
      <c r="S49" s="2"/>
    </row>
    <row r="50" spans="1:19" x14ac:dyDescent="0.25">
      <c r="A50" t="s">
        <v>52</v>
      </c>
      <c r="B50" t="s">
        <v>50</v>
      </c>
      <c r="D50" s="3">
        <v>2874.7</v>
      </c>
      <c r="E50" s="3">
        <v>797.3</v>
      </c>
      <c r="F50" s="3">
        <v>43.9</v>
      </c>
      <c r="G50" s="3">
        <v>0</v>
      </c>
      <c r="H50" s="3">
        <v>0</v>
      </c>
      <c r="I50" s="3">
        <v>53.7</v>
      </c>
      <c r="J50" s="3">
        <v>53.7</v>
      </c>
      <c r="K50" s="3">
        <v>3769.5</v>
      </c>
      <c r="M50" s="2">
        <f t="shared" si="0"/>
        <v>0.7626210372728478</v>
      </c>
      <c r="N50" s="2">
        <f t="shared" si="1"/>
        <v>0.21151346332404827</v>
      </c>
      <c r="O50" s="2">
        <f t="shared" si="2"/>
        <v>1.1646106910730866E-2</v>
      </c>
      <c r="P50" s="2">
        <f t="shared" si="3"/>
        <v>0</v>
      </c>
      <c r="Q50" s="2">
        <f t="shared" si="4"/>
        <v>0</v>
      </c>
      <c r="R50" s="2">
        <f t="shared" si="5"/>
        <v>1.4245921209709512E-2</v>
      </c>
      <c r="S50" s="2"/>
    </row>
    <row r="51" spans="1:19" x14ac:dyDescent="0.25">
      <c r="A51" t="s">
        <v>53</v>
      </c>
      <c r="D51" s="3">
        <v>0</v>
      </c>
      <c r="E51" s="3">
        <v>0</v>
      </c>
      <c r="F51" s="3">
        <v>0</v>
      </c>
      <c r="G51" s="3">
        <v>122</v>
      </c>
      <c r="H51" s="3">
        <v>65.599999999999994</v>
      </c>
      <c r="I51" s="3">
        <v>122.6</v>
      </c>
      <c r="J51" s="3">
        <v>188.2</v>
      </c>
      <c r="K51" s="3">
        <v>310.2</v>
      </c>
      <c r="M51" s="2">
        <f t="shared" si="0"/>
        <v>0</v>
      </c>
      <c r="N51" s="2">
        <f t="shared" si="1"/>
        <v>0</v>
      </c>
      <c r="O51" s="2">
        <f t="shared" si="2"/>
        <v>0</v>
      </c>
      <c r="P51" s="2">
        <f t="shared" si="3"/>
        <v>0.39329464861379754</v>
      </c>
      <c r="Q51" s="2">
        <f t="shared" si="4"/>
        <v>0.21147646679561571</v>
      </c>
      <c r="R51" s="2">
        <f t="shared" si="5"/>
        <v>0.39522888459058669</v>
      </c>
      <c r="S51" s="2"/>
    </row>
    <row r="52" spans="1:19" x14ac:dyDescent="0.25">
      <c r="A52" t="s">
        <v>54</v>
      </c>
      <c r="D52" s="3">
        <v>6760.4</v>
      </c>
      <c r="E52" s="3">
        <v>2055.1999999999998</v>
      </c>
      <c r="F52" s="3">
        <v>367.1</v>
      </c>
      <c r="G52" s="3">
        <v>0</v>
      </c>
      <c r="H52" s="3">
        <v>1.6</v>
      </c>
      <c r="I52" s="3">
        <v>51.3</v>
      </c>
      <c r="J52" s="3">
        <v>52.9</v>
      </c>
      <c r="K52" s="3">
        <v>9235.6</v>
      </c>
      <c r="M52" s="2">
        <f t="shared" si="0"/>
        <v>0.73199359002122211</v>
      </c>
      <c r="N52" s="2">
        <f t="shared" si="1"/>
        <v>0.2225302091905236</v>
      </c>
      <c r="O52" s="2">
        <f t="shared" si="2"/>
        <v>3.9748365022304992E-2</v>
      </c>
      <c r="P52" s="2">
        <f t="shared" si="3"/>
        <v>0</v>
      </c>
      <c r="Q52" s="2">
        <f t="shared" si="4"/>
        <v>1.7324266966953962E-4</v>
      </c>
      <c r="R52" s="2">
        <f t="shared" si="5"/>
        <v>5.5545930962796128E-3</v>
      </c>
      <c r="S5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Final Product</vt:lpstr>
      <vt:lpstr>Calculating Emmisions </vt:lpstr>
      <vt:lpstr>Consumption</vt:lpstr>
      <vt:lpstr>Sheet1</vt:lpstr>
      <vt:lpstr>'Final Product'!HEy</vt:lpstr>
      <vt:lpstr>'Calculating Emmisions '!New_Text_Document</vt:lpstr>
      <vt:lpstr>Consumption!New_Text_Document</vt:lpstr>
      <vt:lpstr>Sheet1!New_Text_Document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stormlab</dc:creator>
  <cp:lastModifiedBy>stormlab</cp:lastModifiedBy>
  <cp:lastPrinted>2016-03-16T04:31:16Z</cp:lastPrinted>
  <dcterms:created xsi:type="dcterms:W3CDTF">2016-03-13T17:12:31Z</dcterms:created>
  <dcterms:modified xsi:type="dcterms:W3CDTF">2016-03-16T04:32:48Z</dcterms:modified>
</cp:coreProperties>
</file>