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#\Проекты\Json.Da\Json.Da\Documents\"/>
    </mc:Choice>
  </mc:AlternateContent>
  <bookViews>
    <workbookView xWindow="0" yWindow="0" windowWidth="23016" windowHeight="8592" tabRatio="828" activeTab="5"/>
  </bookViews>
  <sheets>
    <sheet name="Гутнова  А.К." sheetId="12" r:id="rId1"/>
    <sheet name="Джусоева  Н.А." sheetId="10" r:id="rId2"/>
    <sheet name="Джусоева  Н.А._2" sheetId="9" r:id="rId3"/>
    <sheet name="Доев  Ф.Х._2" sheetId="8" r:id="rId4"/>
    <sheet name="Дряева  Р.Ю." sheetId="7" r:id="rId5"/>
    <sheet name="Койбаев  В.А." sheetId="6" r:id="rId6"/>
    <sheet name="Койбаев  В.А._2" sheetId="5" r:id="rId7"/>
    <sheet name="Константиниди  В.В." sheetId="4" r:id="rId8"/>
    <sheet name="Секинаева  Б.Ш." sheetId="3" r:id="rId9"/>
    <sheet name="Секинаева  Б.Ш._2" sheetId="2" r:id="rId10"/>
    <sheet name="Сводное поручение" sheetId="1" r:id="rId11"/>
    <sheet name="Сводное поручение - почасовка" sheetId="13" r:id="rId12"/>
  </sheets>
  <calcPr calcId="162913"/>
</workbook>
</file>

<file path=xl/calcChain.xml><?xml version="1.0" encoding="utf-8"?>
<calcChain xmlns="http://schemas.openxmlformats.org/spreadsheetml/2006/main">
  <c r="P15" i="1" l="1"/>
  <c r="K15" i="1"/>
  <c r="J15" i="1"/>
  <c r="F61" i="8"/>
  <c r="F60" i="8"/>
  <c r="J60" i="8"/>
  <c r="J31" i="8"/>
  <c r="F32" i="8"/>
  <c r="F31" i="8"/>
  <c r="L13" i="1" l="1"/>
  <c r="J72" i="12"/>
  <c r="F73" i="12"/>
  <c r="F72" i="12"/>
  <c r="Q71" i="12"/>
  <c r="P71" i="12"/>
  <c r="O71" i="12"/>
  <c r="K19" i="1"/>
  <c r="J19" i="1"/>
  <c r="F69" i="3"/>
  <c r="F68" i="3"/>
  <c r="J68" i="3"/>
  <c r="J39" i="3"/>
  <c r="F40" i="3"/>
  <c r="F39" i="3"/>
  <c r="K13" i="1"/>
  <c r="J13" i="1"/>
  <c r="J47" i="12"/>
  <c r="F48" i="12"/>
  <c r="F47" i="12"/>
  <c r="O67" i="3" l="1"/>
  <c r="P67" i="3"/>
  <c r="Q67" i="3"/>
  <c r="M17" i="1" l="1"/>
  <c r="L17" i="1"/>
  <c r="J17" i="1"/>
  <c r="Q16" i="1"/>
  <c r="O16" i="1"/>
  <c r="P14" i="1"/>
  <c r="J14" i="1"/>
  <c r="O14" i="1" s="1"/>
  <c r="Q14" i="1" s="1"/>
  <c r="F70" i="7"/>
  <c r="Q69" i="7"/>
  <c r="Q72" i="7" s="1"/>
  <c r="P69" i="7"/>
  <c r="O69" i="7"/>
  <c r="O72" i="7" s="1"/>
  <c r="Q35" i="7"/>
  <c r="P35" i="7"/>
  <c r="O35" i="7"/>
  <c r="F75" i="10"/>
  <c r="Q74" i="10"/>
  <c r="P74" i="10"/>
  <c r="O74" i="10"/>
  <c r="F37" i="10"/>
  <c r="Q36" i="10"/>
  <c r="P36" i="10"/>
  <c r="O36" i="10"/>
  <c r="J70" i="6"/>
  <c r="Q68" i="6"/>
  <c r="P68" i="6"/>
  <c r="O68" i="6"/>
  <c r="F40" i="6"/>
  <c r="Q39" i="6"/>
  <c r="Q71" i="6" s="1"/>
  <c r="P39" i="6"/>
  <c r="O39" i="6"/>
  <c r="P71" i="6" l="1"/>
  <c r="P77" i="10"/>
  <c r="O71" i="6"/>
  <c r="O77" i="10"/>
  <c r="Q77" i="10"/>
  <c r="P72" i="7"/>
  <c r="O17" i="1"/>
  <c r="Q17" i="1" s="1"/>
  <c r="O13" i="1"/>
  <c r="Q13" i="1" s="1"/>
  <c r="Q46" i="12"/>
  <c r="Q74" i="12" s="1"/>
  <c r="P46" i="12"/>
  <c r="O46" i="12"/>
  <c r="O74" i="12" s="1"/>
  <c r="O15" i="1"/>
  <c r="Q15" i="1" s="1"/>
  <c r="Q59" i="8"/>
  <c r="P59" i="8"/>
  <c r="O59" i="8"/>
  <c r="Q30" i="8"/>
  <c r="P30" i="8"/>
  <c r="O30" i="8"/>
  <c r="O62" i="8" l="1"/>
  <c r="Q62" i="8"/>
  <c r="P62" i="8"/>
  <c r="P74" i="12"/>
  <c r="O38" i="3"/>
  <c r="P38" i="3"/>
  <c r="P70" i="3" s="1"/>
  <c r="Q38" i="3"/>
  <c r="Q70" i="3" l="1"/>
  <c r="O70" i="3"/>
  <c r="O44" i="4"/>
  <c r="P44" i="4"/>
  <c r="Q44" i="4"/>
  <c r="O29" i="4"/>
  <c r="P29" i="4"/>
  <c r="Q29" i="4"/>
  <c r="O18" i="1"/>
  <c r="Q18" i="1" s="1"/>
  <c r="O19" i="1"/>
  <c r="Q19" i="1" s="1"/>
  <c r="P20" i="1"/>
  <c r="L20" i="1"/>
  <c r="K20" i="1"/>
  <c r="J20" i="1"/>
  <c r="P47" i="4" l="1"/>
  <c r="Q47" i="4"/>
  <c r="O47" i="4"/>
  <c r="Q20" i="1"/>
  <c r="O20" i="1"/>
  <c r="J16" i="13"/>
  <c r="K16" i="13"/>
  <c r="L16" i="13"/>
  <c r="M16" i="13"/>
  <c r="N16" i="13"/>
  <c r="O16" i="13"/>
  <c r="P16" i="13"/>
  <c r="Q16" i="13"/>
  <c r="M20" i="1"/>
  <c r="N20" i="1"/>
</calcChain>
</file>

<file path=xl/sharedStrings.xml><?xml version="1.0" encoding="utf-8"?>
<sst xmlns="http://schemas.openxmlformats.org/spreadsheetml/2006/main" count="2820" uniqueCount="216">
  <si>
    <t>Факультет</t>
  </si>
  <si>
    <t>Кафедра</t>
  </si>
  <si>
    <t>Факультет математики и информационных технологий</t>
  </si>
  <si>
    <t>Кафедра алгебры и геометрии</t>
  </si>
  <si>
    <t>Гутнова Алина Казбековна</t>
  </si>
  <si>
    <t>Ф.И.О. полностью</t>
  </si>
  <si>
    <t>должность, звание, размер ставки</t>
  </si>
  <si>
    <t>УТВЕРЖДАЮ</t>
  </si>
  <si>
    <t>Проректор по учебной работе</t>
  </si>
  <si>
    <t>А.М. Дигурова</t>
  </si>
  <si>
    <t>&lt;&lt;___&gt;&gt;</t>
  </si>
  <si>
    <t>________</t>
  </si>
  <si>
    <t>20____г.</t>
  </si>
  <si>
    <t>Учебное поручение на 2020-2021 учебный год</t>
  </si>
  <si>
    <t>1 семестр</t>
  </si>
  <si>
    <t>№</t>
  </si>
  <si>
    <t>Учебный план</t>
  </si>
  <si>
    <t>Факультет группы</t>
  </si>
  <si>
    <t>Блок</t>
  </si>
  <si>
    <t>Дисциплина (вид учебной работы)</t>
  </si>
  <si>
    <t>Семестр/Курс ЗФ,Асп</t>
  </si>
  <si>
    <t>Группа</t>
  </si>
  <si>
    <t>Кол-во студентов</t>
  </si>
  <si>
    <t>Недель</t>
  </si>
  <si>
    <t>Вид занятий</t>
  </si>
  <si>
    <t>Часов (на поток, группу, неделю или студента)</t>
  </si>
  <si>
    <t>Виды контроля</t>
  </si>
  <si>
    <t>КСР</t>
  </si>
  <si>
    <t>Контрольных работ (ЗФ)</t>
  </si>
  <si>
    <t>Нагрузка, час.</t>
  </si>
  <si>
    <t>Аудиторная</t>
  </si>
  <si>
    <t>Другое</t>
  </si>
  <si>
    <t>Итого</t>
  </si>
  <si>
    <t>2018_01.03.01-Математика</t>
  </si>
  <si>
    <t>М</t>
  </si>
  <si>
    <t>Б1.В</t>
  </si>
  <si>
    <t>Группы, кольца и теоретико-числовые основы в криптографии</t>
  </si>
  <si>
    <t>МАТ(б)-18-1-ОФО</t>
  </si>
  <si>
    <t>Лекция</t>
  </si>
  <si>
    <t>2017 01.03.01 Математика (очная)</t>
  </si>
  <si>
    <t>Группы, кольца, алгоритмы и математическое обоснование RSA</t>
  </si>
  <si>
    <t>МАТ(б)-17-1-ОФО</t>
  </si>
  <si>
    <t>Практические (семинарские занятия)</t>
  </si>
  <si>
    <t>Зачет</t>
  </si>
  <si>
    <t>Экзамен</t>
  </si>
  <si>
    <t>Консультации перед экзаменом</t>
  </si>
  <si>
    <t>Защита компьютерной информации</t>
  </si>
  <si>
    <t>Коды, исправляющие ошибки</t>
  </si>
  <si>
    <t>2020 01.04.01 Математика</t>
  </si>
  <si>
    <t>Б1.О</t>
  </si>
  <si>
    <t>Алгебра и криптография</t>
  </si>
  <si>
    <t>МАТ А(м)-20-1-ОФО</t>
  </si>
  <si>
    <t>2019 01.04.01 Математика</t>
  </si>
  <si>
    <t>Курсы естественно-научного содержания: Компьютерные технологии в науке и образовании</t>
  </si>
  <si>
    <t>МАТ А(м)-19-1-ОФО</t>
  </si>
  <si>
    <t>Лабораторная</t>
  </si>
  <si>
    <t>2019 01.04.02 Прикладная математика и информатика</t>
  </si>
  <si>
    <t>Современные компьютерные технологии</t>
  </si>
  <si>
    <t>ПМ(м)-19-1-ОФО</t>
  </si>
  <si>
    <t>2018_09.03.01-Информатика и вычислительная техника</t>
  </si>
  <si>
    <t>Б1.Б</t>
  </si>
  <si>
    <t>Web-программирование1</t>
  </si>
  <si>
    <t>ИВТ(б)-18-1-ОФО</t>
  </si>
  <si>
    <t>2019 01.03.01 Математика (новый)</t>
  </si>
  <si>
    <t>Web разработка</t>
  </si>
  <si>
    <t>МАТ (б)-19-ОФО новая</t>
  </si>
  <si>
    <t>Математические основы защиты информации и информационной безопасности</t>
  </si>
  <si>
    <t>Защита ВКР, включая подготовку к  защите и процедуру защиты</t>
  </si>
  <si>
    <t>Руководство подготовкой магистра (ежегодно) 1 курс</t>
  </si>
  <si>
    <t>Итого за 1 семестр</t>
  </si>
  <si>
    <t>Лекций</t>
  </si>
  <si>
    <t>Практических</t>
  </si>
  <si>
    <t>ГЭК</t>
  </si>
  <si>
    <t>лабораторных</t>
  </si>
  <si>
    <t>Практика</t>
  </si>
  <si>
    <t>2 семестр</t>
  </si>
  <si>
    <t>Криптография в задачах</t>
  </si>
  <si>
    <t>Введение в криптографию</t>
  </si>
  <si>
    <t>Web-программирование</t>
  </si>
  <si>
    <t>2017 01.03.02 Прикладная математика и информатика (очная)</t>
  </si>
  <si>
    <t>Выпускная квалификационная работа</t>
  </si>
  <si>
    <t>ПМ(б)-17-1-ОФО</t>
  </si>
  <si>
    <t>Руководство бакалавриат, специалитет</t>
  </si>
  <si>
    <t>Итого за 2 семестр</t>
  </si>
  <si>
    <t>Итого за год</t>
  </si>
  <si>
    <t>Почасовик, 0.00 ст.</t>
  </si>
  <si>
    <t>2017 09.03.01 Информатика и вычислительная техника (очная)</t>
  </si>
  <si>
    <t>Защита информации</t>
  </si>
  <si>
    <t>ИВТ(б)-17-1-ОФО</t>
  </si>
  <si>
    <t>Джусоева Нонна Анатольевна</t>
  </si>
  <si>
    <t>Доцент (к.н), 1.00 ст.</t>
  </si>
  <si>
    <t>2020 01.03.01 Математика</t>
  </si>
  <si>
    <t>Алгебра</t>
  </si>
  <si>
    <t>МАТ(б)-20-1-ОФО</t>
  </si>
  <si>
    <t>Теория чисел</t>
  </si>
  <si>
    <t>2019 01.03.02 Прикладная математика и информатика (новый)</t>
  </si>
  <si>
    <t>Алгебра и геометрия</t>
  </si>
  <si>
    <t>ПМ(б)-19-1-ОФО новая,ПМ(б)-19-1-ОФО новая</t>
  </si>
  <si>
    <t>2019 09.03.01 Информатика и вычислительная техника</t>
  </si>
  <si>
    <t>Теория чисел и криптография</t>
  </si>
  <si>
    <t>ИВТ(б)-19-1-ОФО новая</t>
  </si>
  <si>
    <t>2020 44.03.05 Педагогическое образование (с двумя профилями подготовки)</t>
  </si>
  <si>
    <t>ПОМИ(б)-20-1-ОФО</t>
  </si>
  <si>
    <t>Абелевы группы</t>
  </si>
  <si>
    <t>Курсовая работа</t>
  </si>
  <si>
    <t>Обзорные лекции</t>
  </si>
  <si>
    <t>2020 01.03.02 Прикладная математика и информатика</t>
  </si>
  <si>
    <t>ПМ(б)-20-1-ОФО,ПМ(б)-20-1-ОФО</t>
  </si>
  <si>
    <t>ПМ(б)-20-1-ОФО</t>
  </si>
  <si>
    <t>Элементарные сети в линейных группах</t>
  </si>
  <si>
    <t>Расширения полей</t>
  </si>
  <si>
    <t>Доев Феликс Хамурзаевич</t>
  </si>
  <si>
    <t>2019 01.03.01 Математика (новый),2019 01.03.02 Прикладная математика и информатика (новый)</t>
  </si>
  <si>
    <t>Теория вероятностей и математическая статистика + Теория вероятностей и математическая статистика</t>
  </si>
  <si>
    <t>МАТ (б)-19-ОФО новая,ПМ(б)-19-1-ОФО новая</t>
  </si>
  <si>
    <t>2018_01.03.01-Математика,2018 01.03.02 Прикладная математика и информатика (новый)</t>
  </si>
  <si>
    <t>Теория вероятностей и математическая статистика + Теория вероятностей и математическая статистика + Теория вероятностей и математическая статистика</t>
  </si>
  <si>
    <t>МАТ(б)-18-1-ОФО,ПМ(б)-18-1-ОФО новая,ПМ(б)-18-2-ОФО новая</t>
  </si>
  <si>
    <t>Теория вероятностей и математическая статистика</t>
  </si>
  <si>
    <t>ПМ(б)-19-1-ОФО новая</t>
  </si>
  <si>
    <t>2018 01.03.02 Прикладная математика и информатика (новый)</t>
  </si>
  <si>
    <t>ПМ(б)-18-1-ОФО новая</t>
  </si>
  <si>
    <t>ПМ(б)-18-2-ОФО новая</t>
  </si>
  <si>
    <t>Элементарная математика</t>
  </si>
  <si>
    <t>Современные технологии математики</t>
  </si>
  <si>
    <t>Дряева Роксана Юрьевна</t>
  </si>
  <si>
    <t>Старший преподаватель б/с, 1.00 ст.</t>
  </si>
  <si>
    <t>2020 09.03.01 Информатика и вычислительная техника</t>
  </si>
  <si>
    <t>ИВТ(б)-20-1-ОФО</t>
  </si>
  <si>
    <t>2019 44.03.05 Педагогическое образование с двумя профилями подготовки</t>
  </si>
  <si>
    <t>ФТ</t>
  </si>
  <si>
    <t>ПОФМ(б)-19-1-ОФО</t>
  </si>
  <si>
    <t>ПОФМ(б)-20-1-ОФО</t>
  </si>
  <si>
    <t>2016 44.03.05 Педагогическое образование (с двумя профилями подготовки) (очная)</t>
  </si>
  <si>
    <t>Избранные главы элементарной математики</t>
  </si>
  <si>
    <t>ПОФМ(б)-16-1-ОФО</t>
  </si>
  <si>
    <t>2017 44.03.05 Педагогическое образование (с двумя профилями подготовки) (очная)</t>
  </si>
  <si>
    <t>Методика обучения математике</t>
  </si>
  <si>
    <t>ПОФМ(б)-17-1-ОФО</t>
  </si>
  <si>
    <t>2020 03.03.02 Физика</t>
  </si>
  <si>
    <t>Аналитическая геометрия и линейная алгебра</t>
  </si>
  <si>
    <t>ФИЗ(б)-20-1-ОФО</t>
  </si>
  <si>
    <t>ФИЗ(б)-20-2-ОФО</t>
  </si>
  <si>
    <t>Компьютерная алгебра</t>
  </si>
  <si>
    <t>ПОМИ(б)-19-1-ОФО</t>
  </si>
  <si>
    <t>Койбаев Владимир Амурханович</t>
  </si>
  <si>
    <t>Профессор (д.н.), 1.00 ст.</t>
  </si>
  <si>
    <t>Алгебраические методы в криптографии</t>
  </si>
  <si>
    <t>Матричное представление элементов поля</t>
  </si>
  <si>
    <t>Курсы естественно-научного содержания: Современные проблемы математики</t>
  </si>
  <si>
    <t>Руководство магистерской программой 1 курс</t>
  </si>
  <si>
    <t>Надгруппы нерасщепимого тора</t>
  </si>
  <si>
    <t>Участие в комиссии ВКР (бакалавры)</t>
  </si>
  <si>
    <t>Подготовка к государственному экзамену</t>
  </si>
  <si>
    <t>Участие в комиссии ГЭК (бакалавры)</t>
  </si>
  <si>
    <t>Решение криптографических задач</t>
  </si>
  <si>
    <t>Защита ВКР, включая подготовку к защите и процедуру защиты</t>
  </si>
  <si>
    <t>Участие в комиссии ВКР (магистры)</t>
  </si>
  <si>
    <t>Подготовка к сдаче и сдача государственного экзамена</t>
  </si>
  <si>
    <t>Участие в комиссии ГЭК (магистры)</t>
  </si>
  <si>
    <t>2020 01.06.01 Математика и механика</t>
  </si>
  <si>
    <t>История и методология физико-математической науки</t>
  </si>
  <si>
    <t>МАТ (Аспир)-20-1-ОФО</t>
  </si>
  <si>
    <t>Методология научно-исследовательской деятельности</t>
  </si>
  <si>
    <t>Радикал кольца</t>
  </si>
  <si>
    <t>Педагогическая практика</t>
  </si>
  <si>
    <t>Производственная практика (аспиранты)</t>
  </si>
  <si>
    <t>Научно-исследовательская деятельность и подготовка научно-квалификационной работы (диссертации) на соискание ученой степени кандидата наук</t>
  </si>
  <si>
    <t>Руководство аспирантом, докторантом. ординатором</t>
  </si>
  <si>
    <t>Практика по получению профессиональных умений и опыта профессиональной деятельности</t>
  </si>
  <si>
    <t>Константиниди Валерия Валериевна</t>
  </si>
  <si>
    <t>Ассистент, 0.50 ст.</t>
  </si>
  <si>
    <t>Компьютерные науки (Информатика)</t>
  </si>
  <si>
    <t>Математические основы анализа алгоритмов</t>
  </si>
  <si>
    <t>Математическая логика</t>
  </si>
  <si>
    <t>Математическая логика и теория алгоритмов</t>
  </si>
  <si>
    <t>Основы программирования</t>
  </si>
  <si>
    <t>Технологии программирования</t>
  </si>
  <si>
    <t>Методы программирования</t>
  </si>
  <si>
    <t>Секинаева Белла Шабажевна</t>
  </si>
  <si>
    <t>Аналитическая геометрия</t>
  </si>
  <si>
    <t>2018_44.03.05-Педагогическое образование (с двумя профилями подготовки)</t>
  </si>
  <si>
    <t>Теория вероятности и математическая статистика</t>
  </si>
  <si>
    <t>ПОФМ(б)-18-1-ОФО</t>
  </si>
  <si>
    <t>2019 38.03.01 Экономика</t>
  </si>
  <si>
    <t>МО</t>
  </si>
  <si>
    <t>ЭКМЭ(б)-19-1-ОФО</t>
  </si>
  <si>
    <t>ЭУ</t>
  </si>
  <si>
    <t>ЭК(б)-19-1-ОФО</t>
  </si>
  <si>
    <t>2020 01.03.02 Прикладная математика и информатика,2020 09.03.01 Информатика и вычислительная техника</t>
  </si>
  <si>
    <t>Аналитическая геометрия + Аналитическая геометрия</t>
  </si>
  <si>
    <t>ПМ(б)-20-1-ОФО,ИВТ(б)-20-1-ОФО</t>
  </si>
  <si>
    <t>Основания геометрии</t>
  </si>
  <si>
    <t>Решение олимпиадных задач по математике</t>
  </si>
  <si>
    <t>ЭК(б)-19-1-ЗФО</t>
  </si>
  <si>
    <t>2019 38.05.01 Экономическая безопасность</t>
  </si>
  <si>
    <t>ЭБ(с)-19-1-ОФО,ЭБ(с)-19-2-ОФО</t>
  </si>
  <si>
    <t>Сводное поручение на 2020-2021 учебный год</t>
  </si>
  <si>
    <t>№ п/п</t>
  </si>
  <si>
    <t>Ф.И.О. преподавателя</t>
  </si>
  <si>
    <t>Должность, звание, размер ставки</t>
  </si>
  <si>
    <t>Лекции</t>
  </si>
  <si>
    <t>Практические занятия</t>
  </si>
  <si>
    <t>Лабораторные занятия</t>
  </si>
  <si>
    <t>Руководство кафедрой</t>
  </si>
  <si>
    <t xml:space="preserve">            Декан факультета _________________________________                       Зав.кафедрой ___________________________________________                                  Преподаватель _____________________________________</t>
  </si>
  <si>
    <t>Старший преподаватель, 0.50 ст.</t>
  </si>
  <si>
    <t>Научно-исследовательская работа (получение первичных навыков научно-исследовательской работы)</t>
  </si>
  <si>
    <t>Учебная практика (магистры)</t>
  </si>
  <si>
    <t>Преддипломная практика</t>
  </si>
  <si>
    <t>Преддипломная практика (бакалавры, специалисты, магистры)</t>
  </si>
  <si>
    <t>Производственная практика (бакалавры, специалисты)</t>
  </si>
  <si>
    <t>Учебная практика (бакалавры, специалисты)</t>
  </si>
  <si>
    <t>ПМ(б)-18-1-ОФО новая+ПМ(б)-18-2-ОФО новая</t>
  </si>
  <si>
    <t>Производственная практика (Практика по получению профессиональных умений и опыта профессиональной деятельности)</t>
  </si>
  <si>
    <t>Учебная практика (Научно-исследовательская работа (получение первичных навыков научно -исследовательской работы))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</si>
</sst>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0" fillId="0" borderId="1" xfId="0" applyBorder="1"/>
    <xf numFmtId="0" fontId="1" fillId="0" borderId="4" xfId="0" applyFont="1" applyBorder="1"/>
    <xf numFmtId="0" fontId="1" fillId="0" borderId="6" xfId="0" applyFont="1" applyBorder="1"/>
    <xf numFmtId="0" fontId="0" fillId="0" borderId="5" xfId="0" applyBorder="1"/>
    <xf numFmtId="0" fontId="9" fillId="0" borderId="0" xfId="0" applyFont="1"/>
    <xf numFmtId="0" fontId="12" fillId="0" borderId="1" xfId="0" applyFont="1" applyBorder="1"/>
    <xf numFmtId="0" fontId="10" fillId="0" borderId="5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5" xfId="0" applyFont="1" applyBorder="1"/>
    <xf numFmtId="0" fontId="9" fillId="0" borderId="4" xfId="0" applyFont="1" applyBorder="1"/>
    <xf numFmtId="0" fontId="9" fillId="0" borderId="5" xfId="0" applyFont="1" applyBorder="1"/>
    <xf numFmtId="0" fontId="1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0" borderId="0" xfId="0" applyFont="1"/>
    <xf numFmtId="0" fontId="2" fillId="0" borderId="0" xfId="0" applyFont="1" applyFill="1" applyBorder="1" applyAlignment="1">
      <alignment horizontal="center" wrapText="1"/>
    </xf>
    <xf numFmtId="0" fontId="9" fillId="0" borderId="4" xfId="0" applyFont="1" applyBorder="1"/>
    <xf numFmtId="0" fontId="9" fillId="0" borderId="5" xfId="0" applyFont="1" applyBorder="1"/>
    <xf numFmtId="0" fontId="1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0" borderId="0" xfId="0" applyFont="1"/>
    <xf numFmtId="0" fontId="3" fillId="0" borderId="0" xfId="0" applyFont="1"/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9" fillId="0" borderId="5" xfId="0" applyFont="1" applyBorder="1" applyAlignment="1">
      <alignment wrapText="1"/>
    </xf>
    <xf numFmtId="0" fontId="0" fillId="0" borderId="5" xfId="0" applyBorder="1"/>
    <xf numFmtId="0" fontId="9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9" fillId="0" borderId="0" xfId="0" applyFont="1" applyAlignment="1">
      <alignment horizontal="left"/>
    </xf>
    <xf numFmtId="0" fontId="9" fillId="0" borderId="4" xfId="0" applyFont="1" applyBorder="1"/>
    <xf numFmtId="0" fontId="9" fillId="0" borderId="5" xfId="0" applyFont="1" applyBorder="1"/>
    <xf numFmtId="0" fontId="9" fillId="0" borderId="5" xfId="0" applyFont="1" applyBorder="1" applyAlignment="1">
      <alignment wrapText="1"/>
    </xf>
    <xf numFmtId="0" fontId="1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textRotation="90" wrapText="1"/>
    </xf>
    <xf numFmtId="0" fontId="17" fillId="0" borderId="4" xfId="0" applyFont="1" applyBorder="1" applyAlignment="1">
      <alignment horizontal="center" textRotation="90" wrapText="1"/>
    </xf>
    <xf numFmtId="0" fontId="9" fillId="0" borderId="4" xfId="0" applyFont="1" applyBorder="1" applyAlignment="1">
      <alignment wrapText="1"/>
    </xf>
    <xf numFmtId="0" fontId="13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/>
    <xf numFmtId="0" fontId="11" fillId="0" borderId="3" xfId="0" applyFont="1" applyBorder="1" applyAlignment="1">
      <alignment horizontal="left"/>
    </xf>
    <xf numFmtId="0" fontId="9" fillId="0" borderId="3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3" xfId="0" applyFont="1" applyBorder="1" applyAlignment="1">
      <alignment horizontal="left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textRotation="90" wrapText="1"/>
    </xf>
    <xf numFmtId="0" fontId="2" fillId="0" borderId="4" xfId="0" applyFont="1" applyBorder="1" applyAlignment="1">
      <alignment horizontal="center" textRotation="90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9" fillId="0" borderId="9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0" fillId="0" borderId="1" xfId="0" applyBorder="1"/>
    <xf numFmtId="0" fontId="2" fillId="0" borderId="5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topLeftCell="A64" zoomScaleNormal="100" workbookViewId="0">
      <selection activeCell="J47" sqref="J47"/>
    </sheetView>
  </sheetViews>
  <sheetFormatPr defaultColWidth="9.109375" defaultRowHeight="14.4" x14ac:dyDescent="0.3"/>
  <cols>
    <col min="1" max="1" width="5.6640625" style="23" customWidth="1"/>
    <col min="2" max="2" width="27.6640625" style="23" customWidth="1"/>
    <col min="3" max="3" width="8.6640625" style="23" customWidth="1"/>
    <col min="4" max="4" width="6.6640625" style="23" customWidth="1"/>
    <col min="5" max="5" width="32.6640625" style="23" customWidth="1"/>
    <col min="6" max="6" width="5.6640625" style="23" customWidth="1"/>
    <col min="7" max="7" width="17.6640625" style="23" customWidth="1"/>
    <col min="8" max="8" width="8.6640625" style="23" customWidth="1"/>
    <col min="9" max="9" width="7.6640625" style="23" customWidth="1"/>
    <col min="10" max="10" width="9.6640625" style="23" customWidth="1"/>
    <col min="11" max="16" width="8.6640625" style="23" customWidth="1"/>
    <col min="17" max="17" width="11.6640625" style="23" customWidth="1"/>
    <col min="18" max="16384" width="9.109375" style="23"/>
  </cols>
  <sheetData>
    <row r="1" spans="1:17" ht="15.6" x14ac:dyDescent="0.3">
      <c r="A1" s="65" t="s">
        <v>0</v>
      </c>
      <c r="B1" s="53"/>
      <c r="C1" s="66" t="s">
        <v>2</v>
      </c>
      <c r="D1" s="67"/>
      <c r="E1" s="67"/>
      <c r="F1" s="67"/>
      <c r="G1" s="67"/>
      <c r="H1" s="67"/>
      <c r="M1" s="40"/>
      <c r="N1" s="76" t="s">
        <v>7</v>
      </c>
      <c r="O1" s="76"/>
      <c r="P1" s="76"/>
      <c r="Q1" s="76"/>
    </row>
    <row r="2" spans="1:17" ht="15.6" x14ac:dyDescent="0.3">
      <c r="A2" s="65" t="s">
        <v>1</v>
      </c>
      <c r="B2" s="53"/>
      <c r="C2" s="68" t="s">
        <v>3</v>
      </c>
      <c r="D2" s="69"/>
      <c r="E2" s="69"/>
      <c r="F2" s="69"/>
      <c r="G2" s="69"/>
      <c r="H2" s="69"/>
      <c r="M2" s="40"/>
      <c r="N2" s="77" t="s">
        <v>8</v>
      </c>
      <c r="O2" s="77"/>
      <c r="P2" s="77"/>
      <c r="Q2" s="77"/>
    </row>
    <row r="3" spans="1:17" ht="15.6" x14ac:dyDescent="0.3">
      <c r="M3" s="40"/>
      <c r="N3" s="40"/>
      <c r="O3" s="40"/>
      <c r="P3" s="40"/>
      <c r="Q3" s="40"/>
    </row>
    <row r="4" spans="1:17" ht="21" x14ac:dyDescent="0.4">
      <c r="A4" s="70" t="s">
        <v>4</v>
      </c>
      <c r="B4" s="71"/>
      <c r="C4" s="71"/>
      <c r="D4" s="71"/>
      <c r="E4" s="71"/>
      <c r="F4" s="71"/>
      <c r="G4" s="71"/>
      <c r="H4" s="71"/>
      <c r="M4" s="24"/>
      <c r="N4" s="24"/>
      <c r="O4" s="24"/>
      <c r="P4" s="78" t="s">
        <v>9</v>
      </c>
      <c r="Q4" s="78"/>
    </row>
    <row r="5" spans="1:17" ht="15.6" x14ac:dyDescent="0.3">
      <c r="A5" s="72" t="s">
        <v>5</v>
      </c>
      <c r="B5" s="73"/>
      <c r="C5" s="73"/>
      <c r="D5" s="73"/>
      <c r="E5" s="73"/>
      <c r="F5" s="73"/>
      <c r="G5" s="73"/>
      <c r="H5" s="73"/>
      <c r="M5" s="40"/>
      <c r="N5" s="40"/>
      <c r="O5" s="40"/>
      <c r="P5" s="40"/>
      <c r="Q5" s="40"/>
    </row>
    <row r="6" spans="1:17" ht="21" x14ac:dyDescent="0.4">
      <c r="A6" s="74" t="s">
        <v>90</v>
      </c>
      <c r="B6" s="75"/>
      <c r="C6" s="75"/>
      <c r="D6" s="75"/>
      <c r="E6" s="75"/>
      <c r="F6" s="75"/>
      <c r="G6" s="75"/>
      <c r="H6" s="75"/>
      <c r="M6" s="40"/>
      <c r="N6" s="40" t="s">
        <v>10</v>
      </c>
      <c r="O6" s="40" t="s">
        <v>11</v>
      </c>
      <c r="P6" s="40" t="s">
        <v>12</v>
      </c>
      <c r="Q6" s="40"/>
    </row>
    <row r="7" spans="1:17" x14ac:dyDescent="0.3">
      <c r="A7" s="72" t="s">
        <v>6</v>
      </c>
      <c r="B7" s="73"/>
      <c r="C7" s="73"/>
      <c r="D7" s="73"/>
      <c r="E7" s="73"/>
      <c r="F7" s="73"/>
      <c r="G7" s="73"/>
      <c r="H7" s="73"/>
    </row>
    <row r="9" spans="1:17" ht="15.6" x14ac:dyDescent="0.4">
      <c r="A9" s="64" t="s">
        <v>13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ht="15.6" x14ac:dyDescent="0.4">
      <c r="A10" s="57" t="s">
        <v>14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30" customHeight="1" x14ac:dyDescent="0.3">
      <c r="A11" s="59" t="s">
        <v>15</v>
      </c>
      <c r="B11" s="59" t="s">
        <v>16</v>
      </c>
      <c r="C11" s="61" t="s">
        <v>17</v>
      </c>
      <c r="D11" s="59" t="s">
        <v>18</v>
      </c>
      <c r="E11" s="59" t="s">
        <v>19</v>
      </c>
      <c r="F11" s="61" t="s">
        <v>20</v>
      </c>
      <c r="G11" s="59" t="s">
        <v>21</v>
      </c>
      <c r="H11" s="61" t="s">
        <v>22</v>
      </c>
      <c r="I11" s="61" t="s">
        <v>23</v>
      </c>
      <c r="J11" s="61" t="s">
        <v>24</v>
      </c>
      <c r="K11" s="61" t="s">
        <v>25</v>
      </c>
      <c r="L11" s="61" t="s">
        <v>26</v>
      </c>
      <c r="M11" s="61" t="s">
        <v>27</v>
      </c>
      <c r="N11" s="61" t="s">
        <v>28</v>
      </c>
      <c r="O11" s="59" t="s">
        <v>29</v>
      </c>
      <c r="P11" s="59"/>
      <c r="Q11" s="59"/>
    </row>
    <row r="12" spans="1:17" ht="63" customHeight="1" x14ac:dyDescent="0.3">
      <c r="A12" s="60"/>
      <c r="B12" s="60"/>
      <c r="C12" s="62"/>
      <c r="D12" s="60"/>
      <c r="E12" s="60"/>
      <c r="F12" s="62"/>
      <c r="G12" s="60"/>
      <c r="H12" s="62"/>
      <c r="I12" s="62"/>
      <c r="J12" s="62"/>
      <c r="K12" s="62"/>
      <c r="L12" s="62"/>
      <c r="M12" s="62"/>
      <c r="N12" s="62"/>
      <c r="O12" s="37" t="s">
        <v>30</v>
      </c>
      <c r="P12" s="37" t="s">
        <v>31</v>
      </c>
      <c r="Q12" s="37" t="s">
        <v>32</v>
      </c>
    </row>
    <row r="13" spans="1:17" ht="72" x14ac:dyDescent="0.3">
      <c r="A13" s="39">
        <v>1</v>
      </c>
      <c r="B13" s="39" t="s">
        <v>39</v>
      </c>
      <c r="C13" s="39" t="s">
        <v>34</v>
      </c>
      <c r="D13" s="39" t="s">
        <v>35</v>
      </c>
      <c r="E13" s="39" t="s">
        <v>40</v>
      </c>
      <c r="F13" s="39">
        <v>7</v>
      </c>
      <c r="G13" s="39" t="s">
        <v>41</v>
      </c>
      <c r="H13" s="39">
        <v>6</v>
      </c>
      <c r="I13" s="39">
        <v>24</v>
      </c>
      <c r="J13" s="39" t="s">
        <v>42</v>
      </c>
      <c r="K13" s="39">
        <v>36</v>
      </c>
      <c r="L13" s="39"/>
      <c r="M13" s="39">
        <v>0</v>
      </c>
      <c r="N13" s="39">
        <v>0</v>
      </c>
      <c r="O13" s="39">
        <v>36</v>
      </c>
      <c r="P13" s="39">
        <v>0</v>
      </c>
      <c r="Q13" s="39">
        <v>36</v>
      </c>
    </row>
    <row r="14" spans="1:17" ht="28.8" x14ac:dyDescent="0.3">
      <c r="A14" s="39">
        <v>2</v>
      </c>
      <c r="B14" s="39" t="s">
        <v>39</v>
      </c>
      <c r="C14" s="39" t="s">
        <v>34</v>
      </c>
      <c r="D14" s="39" t="s">
        <v>35</v>
      </c>
      <c r="E14" s="39" t="s">
        <v>40</v>
      </c>
      <c r="F14" s="39">
        <v>7</v>
      </c>
      <c r="G14" s="39" t="s">
        <v>41</v>
      </c>
      <c r="H14" s="39">
        <v>6</v>
      </c>
      <c r="I14" s="39">
        <v>24</v>
      </c>
      <c r="J14" s="39" t="s">
        <v>43</v>
      </c>
      <c r="K14" s="39">
        <v>0</v>
      </c>
      <c r="L14" s="39" t="s">
        <v>43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</row>
    <row r="15" spans="1:17" ht="43.2" x14ac:dyDescent="0.3">
      <c r="A15" s="39">
        <v>3</v>
      </c>
      <c r="B15" s="39" t="s">
        <v>86</v>
      </c>
      <c r="C15" s="39" t="s">
        <v>34</v>
      </c>
      <c r="D15" s="39" t="s">
        <v>60</v>
      </c>
      <c r="E15" s="39" t="s">
        <v>87</v>
      </c>
      <c r="F15" s="39">
        <v>7</v>
      </c>
      <c r="G15" s="39" t="s">
        <v>88</v>
      </c>
      <c r="H15" s="39">
        <v>9</v>
      </c>
      <c r="I15" s="39">
        <v>24</v>
      </c>
      <c r="J15" s="39" t="s">
        <v>38</v>
      </c>
      <c r="K15" s="39">
        <v>36</v>
      </c>
      <c r="L15" s="39"/>
      <c r="M15" s="39">
        <v>0</v>
      </c>
      <c r="N15" s="39">
        <v>0</v>
      </c>
      <c r="O15" s="39">
        <v>36</v>
      </c>
      <c r="P15" s="39">
        <v>0</v>
      </c>
      <c r="Q15" s="39">
        <v>36</v>
      </c>
    </row>
    <row r="16" spans="1:17" ht="72" x14ac:dyDescent="0.3">
      <c r="A16" s="39">
        <v>4</v>
      </c>
      <c r="B16" s="39" t="s">
        <v>86</v>
      </c>
      <c r="C16" s="39" t="s">
        <v>34</v>
      </c>
      <c r="D16" s="39" t="s">
        <v>60</v>
      </c>
      <c r="E16" s="39" t="s">
        <v>87</v>
      </c>
      <c r="F16" s="39">
        <v>7</v>
      </c>
      <c r="G16" s="39" t="s">
        <v>88</v>
      </c>
      <c r="H16" s="39">
        <v>9</v>
      </c>
      <c r="I16" s="39">
        <v>24</v>
      </c>
      <c r="J16" s="39" t="s">
        <v>42</v>
      </c>
      <c r="K16" s="39">
        <v>36</v>
      </c>
      <c r="L16" s="39"/>
      <c r="M16" s="39">
        <v>0</v>
      </c>
      <c r="N16" s="39">
        <v>0</v>
      </c>
      <c r="O16" s="39">
        <v>36</v>
      </c>
      <c r="P16" s="39">
        <v>0</v>
      </c>
      <c r="Q16" s="39">
        <v>36</v>
      </c>
    </row>
    <row r="17" spans="1:17" ht="43.2" x14ac:dyDescent="0.3">
      <c r="A17" s="39">
        <v>5</v>
      </c>
      <c r="B17" s="39" t="s">
        <v>86</v>
      </c>
      <c r="C17" s="39" t="s">
        <v>34</v>
      </c>
      <c r="D17" s="39" t="s">
        <v>60</v>
      </c>
      <c r="E17" s="39" t="s">
        <v>87</v>
      </c>
      <c r="F17" s="39">
        <v>7</v>
      </c>
      <c r="G17" s="39" t="s">
        <v>88</v>
      </c>
      <c r="H17" s="39">
        <v>9</v>
      </c>
      <c r="I17" s="39">
        <v>24</v>
      </c>
      <c r="J17" s="39" t="s">
        <v>44</v>
      </c>
      <c r="K17" s="39">
        <v>2.25</v>
      </c>
      <c r="L17" s="39" t="s">
        <v>44</v>
      </c>
      <c r="M17" s="39">
        <v>0</v>
      </c>
      <c r="N17" s="39">
        <v>0</v>
      </c>
      <c r="O17" s="39">
        <v>0</v>
      </c>
      <c r="P17" s="39">
        <v>2.25</v>
      </c>
      <c r="Q17" s="39">
        <v>2.25</v>
      </c>
    </row>
    <row r="18" spans="1:17" ht="72" x14ac:dyDescent="0.3">
      <c r="A18" s="39">
        <v>6</v>
      </c>
      <c r="B18" s="38" t="s">
        <v>86</v>
      </c>
      <c r="C18" s="38" t="s">
        <v>34</v>
      </c>
      <c r="D18" s="38" t="s">
        <v>60</v>
      </c>
      <c r="E18" s="38" t="s">
        <v>87</v>
      </c>
      <c r="F18" s="38">
        <v>7</v>
      </c>
      <c r="G18" s="38" t="s">
        <v>88</v>
      </c>
      <c r="H18" s="38">
        <v>9</v>
      </c>
      <c r="I18" s="38">
        <v>24</v>
      </c>
      <c r="J18" s="38" t="s">
        <v>45</v>
      </c>
      <c r="K18" s="38">
        <v>2</v>
      </c>
      <c r="L18" s="38"/>
      <c r="M18" s="38">
        <v>0</v>
      </c>
      <c r="N18" s="38">
        <v>0</v>
      </c>
      <c r="O18" s="38">
        <v>0</v>
      </c>
      <c r="P18" s="38">
        <v>2</v>
      </c>
      <c r="Q18" s="38">
        <v>2</v>
      </c>
    </row>
    <row r="19" spans="1:17" ht="28.8" x14ac:dyDescent="0.3">
      <c r="A19" s="39">
        <v>7</v>
      </c>
      <c r="B19" s="39" t="s">
        <v>33</v>
      </c>
      <c r="C19" s="39" t="s">
        <v>34</v>
      </c>
      <c r="D19" s="39" t="s">
        <v>35</v>
      </c>
      <c r="E19" s="39" t="s">
        <v>46</v>
      </c>
      <c r="F19" s="39">
        <v>5</v>
      </c>
      <c r="G19" s="39" t="s">
        <v>37</v>
      </c>
      <c r="H19" s="39">
        <v>9</v>
      </c>
      <c r="I19" s="39">
        <v>24</v>
      </c>
      <c r="J19" s="39" t="s">
        <v>38</v>
      </c>
      <c r="K19" s="39">
        <v>36</v>
      </c>
      <c r="L19" s="39"/>
      <c r="M19" s="39">
        <v>0</v>
      </c>
      <c r="N19" s="39">
        <v>0</v>
      </c>
      <c r="O19" s="39">
        <v>36</v>
      </c>
      <c r="P19" s="39">
        <v>0</v>
      </c>
      <c r="Q19" s="39">
        <v>36</v>
      </c>
    </row>
    <row r="20" spans="1:17" ht="72" x14ac:dyDescent="0.3">
      <c r="A20" s="39">
        <v>8</v>
      </c>
      <c r="B20" s="39" t="s">
        <v>33</v>
      </c>
      <c r="C20" s="39" t="s">
        <v>34</v>
      </c>
      <c r="D20" s="39" t="s">
        <v>35</v>
      </c>
      <c r="E20" s="39" t="s">
        <v>46</v>
      </c>
      <c r="F20" s="39">
        <v>5</v>
      </c>
      <c r="G20" s="39" t="s">
        <v>37</v>
      </c>
      <c r="H20" s="39">
        <v>9</v>
      </c>
      <c r="I20" s="39">
        <v>24</v>
      </c>
      <c r="J20" s="39" t="s">
        <v>42</v>
      </c>
      <c r="K20" s="39">
        <v>18</v>
      </c>
      <c r="L20" s="39"/>
      <c r="M20" s="39">
        <v>0</v>
      </c>
      <c r="N20" s="39">
        <v>0</v>
      </c>
      <c r="O20" s="39">
        <v>18</v>
      </c>
      <c r="P20" s="39">
        <v>0</v>
      </c>
      <c r="Q20" s="39">
        <v>18</v>
      </c>
    </row>
    <row r="21" spans="1:17" ht="28.8" x14ac:dyDescent="0.3">
      <c r="A21" s="39">
        <v>9</v>
      </c>
      <c r="B21" s="39" t="s">
        <v>33</v>
      </c>
      <c r="C21" s="39" t="s">
        <v>34</v>
      </c>
      <c r="D21" s="39" t="s">
        <v>35</v>
      </c>
      <c r="E21" s="39" t="s">
        <v>46</v>
      </c>
      <c r="F21" s="39">
        <v>5</v>
      </c>
      <c r="G21" s="39" t="s">
        <v>37</v>
      </c>
      <c r="H21" s="39">
        <v>9</v>
      </c>
      <c r="I21" s="39">
        <v>24</v>
      </c>
      <c r="J21" s="39" t="s">
        <v>44</v>
      </c>
      <c r="K21" s="39">
        <v>2.25</v>
      </c>
      <c r="L21" s="39" t="s">
        <v>44</v>
      </c>
      <c r="M21" s="39">
        <v>0</v>
      </c>
      <c r="N21" s="39">
        <v>0</v>
      </c>
      <c r="O21" s="39">
        <v>0</v>
      </c>
      <c r="P21" s="39">
        <v>2.25</v>
      </c>
      <c r="Q21" s="39">
        <v>2.25</v>
      </c>
    </row>
    <row r="22" spans="1:17" ht="72" x14ac:dyDescent="0.3">
      <c r="A22" s="39">
        <v>10</v>
      </c>
      <c r="B22" s="39" t="s">
        <v>33</v>
      </c>
      <c r="C22" s="39" t="s">
        <v>34</v>
      </c>
      <c r="D22" s="39" t="s">
        <v>35</v>
      </c>
      <c r="E22" s="39" t="s">
        <v>46</v>
      </c>
      <c r="F22" s="39">
        <v>5</v>
      </c>
      <c r="G22" s="39" t="s">
        <v>37</v>
      </c>
      <c r="H22" s="39">
        <v>9</v>
      </c>
      <c r="I22" s="39">
        <v>24</v>
      </c>
      <c r="J22" s="39" t="s">
        <v>45</v>
      </c>
      <c r="K22" s="39">
        <v>2</v>
      </c>
      <c r="L22" s="39"/>
      <c r="M22" s="39">
        <v>0</v>
      </c>
      <c r="N22" s="39">
        <v>0</v>
      </c>
      <c r="O22" s="39">
        <v>0</v>
      </c>
      <c r="P22" s="39">
        <v>2</v>
      </c>
      <c r="Q22" s="39">
        <v>2</v>
      </c>
    </row>
    <row r="23" spans="1:17" ht="28.8" x14ac:dyDescent="0.3">
      <c r="A23" s="39">
        <v>11</v>
      </c>
      <c r="B23" s="39" t="s">
        <v>39</v>
      </c>
      <c r="C23" s="39" t="s">
        <v>34</v>
      </c>
      <c r="D23" s="39" t="s">
        <v>35</v>
      </c>
      <c r="E23" s="39" t="s">
        <v>47</v>
      </c>
      <c r="F23" s="39">
        <v>7</v>
      </c>
      <c r="G23" s="39" t="s">
        <v>41</v>
      </c>
      <c r="H23" s="39">
        <v>6</v>
      </c>
      <c r="I23" s="39">
        <v>24</v>
      </c>
      <c r="J23" s="39" t="s">
        <v>38</v>
      </c>
      <c r="K23" s="39">
        <v>18</v>
      </c>
      <c r="L23" s="39"/>
      <c r="M23" s="39">
        <v>0</v>
      </c>
      <c r="N23" s="39">
        <v>0</v>
      </c>
      <c r="O23" s="39">
        <v>18</v>
      </c>
      <c r="P23" s="39">
        <v>0</v>
      </c>
      <c r="Q23" s="39">
        <v>18</v>
      </c>
    </row>
    <row r="24" spans="1:17" ht="72" x14ac:dyDescent="0.3">
      <c r="A24" s="39">
        <v>12</v>
      </c>
      <c r="B24" s="39" t="s">
        <v>39</v>
      </c>
      <c r="C24" s="39" t="s">
        <v>34</v>
      </c>
      <c r="D24" s="39" t="s">
        <v>35</v>
      </c>
      <c r="E24" s="39" t="s">
        <v>47</v>
      </c>
      <c r="F24" s="39">
        <v>7</v>
      </c>
      <c r="G24" s="39" t="s">
        <v>41</v>
      </c>
      <c r="H24" s="39">
        <v>6</v>
      </c>
      <c r="I24" s="39">
        <v>24</v>
      </c>
      <c r="J24" s="39" t="s">
        <v>42</v>
      </c>
      <c r="K24" s="39">
        <v>36</v>
      </c>
      <c r="L24" s="39"/>
      <c r="M24" s="39">
        <v>0</v>
      </c>
      <c r="N24" s="39">
        <v>0</v>
      </c>
      <c r="O24" s="39">
        <v>36</v>
      </c>
      <c r="P24" s="39">
        <v>0</v>
      </c>
      <c r="Q24" s="39">
        <v>36</v>
      </c>
    </row>
    <row r="25" spans="1:17" ht="28.8" x14ac:dyDescent="0.3">
      <c r="A25" s="39">
        <v>13</v>
      </c>
      <c r="B25" s="39" t="s">
        <v>39</v>
      </c>
      <c r="C25" s="39" t="s">
        <v>34</v>
      </c>
      <c r="D25" s="39" t="s">
        <v>35</v>
      </c>
      <c r="E25" s="39" t="s">
        <v>47</v>
      </c>
      <c r="F25" s="39">
        <v>7</v>
      </c>
      <c r="G25" s="39" t="s">
        <v>41</v>
      </c>
      <c r="H25" s="39">
        <v>6</v>
      </c>
      <c r="I25" s="39">
        <v>24</v>
      </c>
      <c r="J25" s="39" t="s">
        <v>44</v>
      </c>
      <c r="K25" s="39">
        <v>1.5</v>
      </c>
      <c r="L25" s="39" t="s">
        <v>44</v>
      </c>
      <c r="M25" s="39">
        <v>0</v>
      </c>
      <c r="N25" s="39">
        <v>0</v>
      </c>
      <c r="O25" s="39">
        <v>0</v>
      </c>
      <c r="P25" s="39">
        <v>1.5</v>
      </c>
      <c r="Q25" s="39">
        <v>1.5</v>
      </c>
    </row>
    <row r="26" spans="1:17" ht="72" x14ac:dyDescent="0.3">
      <c r="A26" s="39">
        <v>14</v>
      </c>
      <c r="B26" s="39" t="s">
        <v>39</v>
      </c>
      <c r="C26" s="39" t="s">
        <v>34</v>
      </c>
      <c r="D26" s="39" t="s">
        <v>35</v>
      </c>
      <c r="E26" s="39" t="s">
        <v>47</v>
      </c>
      <c r="F26" s="39">
        <v>7</v>
      </c>
      <c r="G26" s="39" t="s">
        <v>41</v>
      </c>
      <c r="H26" s="39">
        <v>6</v>
      </c>
      <c r="I26" s="39">
        <v>24</v>
      </c>
      <c r="J26" s="39" t="s">
        <v>45</v>
      </c>
      <c r="K26" s="39">
        <v>2</v>
      </c>
      <c r="L26" s="39"/>
      <c r="M26" s="39">
        <v>0</v>
      </c>
      <c r="N26" s="39">
        <v>0</v>
      </c>
      <c r="O26" s="39">
        <v>0</v>
      </c>
      <c r="P26" s="39">
        <v>2</v>
      </c>
      <c r="Q26" s="39">
        <v>2</v>
      </c>
    </row>
    <row r="27" spans="1:17" ht="72" x14ac:dyDescent="0.3">
      <c r="A27" s="39">
        <v>15</v>
      </c>
      <c r="B27" s="39" t="s">
        <v>48</v>
      </c>
      <c r="C27" s="39" t="s">
        <v>34</v>
      </c>
      <c r="D27" s="39" t="s">
        <v>49</v>
      </c>
      <c r="E27" s="39" t="s">
        <v>50</v>
      </c>
      <c r="F27" s="39">
        <v>1</v>
      </c>
      <c r="G27" s="39" t="s">
        <v>51</v>
      </c>
      <c r="H27" s="39">
        <v>5</v>
      </c>
      <c r="I27" s="39">
        <v>24</v>
      </c>
      <c r="J27" s="39" t="s">
        <v>42</v>
      </c>
      <c r="K27" s="39">
        <v>18</v>
      </c>
      <c r="L27" s="39"/>
      <c r="M27" s="39">
        <v>0</v>
      </c>
      <c r="N27" s="39">
        <v>0</v>
      </c>
      <c r="O27" s="39">
        <v>18</v>
      </c>
      <c r="P27" s="39">
        <v>0</v>
      </c>
      <c r="Q27" s="39">
        <v>18</v>
      </c>
    </row>
    <row r="28" spans="1:17" ht="28.8" x14ac:dyDescent="0.3">
      <c r="A28" s="39">
        <v>16</v>
      </c>
      <c r="B28" s="39" t="s">
        <v>48</v>
      </c>
      <c r="C28" s="39" t="s">
        <v>34</v>
      </c>
      <c r="D28" s="39" t="s">
        <v>49</v>
      </c>
      <c r="E28" s="39" t="s">
        <v>50</v>
      </c>
      <c r="F28" s="39">
        <v>1</v>
      </c>
      <c r="G28" s="39" t="s">
        <v>51</v>
      </c>
      <c r="H28" s="39">
        <v>5</v>
      </c>
      <c r="I28" s="39">
        <v>24</v>
      </c>
      <c r="J28" s="39" t="s">
        <v>43</v>
      </c>
      <c r="K28" s="39">
        <v>0</v>
      </c>
      <c r="L28" s="39" t="s">
        <v>43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</row>
    <row r="29" spans="1:17" ht="43.2" x14ac:dyDescent="0.3">
      <c r="A29" s="39">
        <v>17</v>
      </c>
      <c r="B29" s="39" t="s">
        <v>52</v>
      </c>
      <c r="C29" s="39" t="s">
        <v>34</v>
      </c>
      <c r="D29" s="39" t="s">
        <v>49</v>
      </c>
      <c r="E29" s="39" t="s">
        <v>53</v>
      </c>
      <c r="F29" s="39">
        <v>3</v>
      </c>
      <c r="G29" s="39" t="s">
        <v>54</v>
      </c>
      <c r="H29" s="39">
        <v>5</v>
      </c>
      <c r="I29" s="39">
        <v>22</v>
      </c>
      <c r="J29" s="39" t="s">
        <v>55</v>
      </c>
      <c r="K29" s="39">
        <v>38</v>
      </c>
      <c r="L29" s="39"/>
      <c r="M29" s="39">
        <v>0</v>
      </c>
      <c r="N29" s="39">
        <v>0</v>
      </c>
      <c r="O29" s="39">
        <v>38</v>
      </c>
      <c r="P29" s="39">
        <v>0</v>
      </c>
      <c r="Q29" s="39">
        <v>38</v>
      </c>
    </row>
    <row r="30" spans="1:17" ht="43.2" x14ac:dyDescent="0.3">
      <c r="A30" s="39">
        <v>18</v>
      </c>
      <c r="B30" s="39" t="s">
        <v>52</v>
      </c>
      <c r="C30" s="39" t="s">
        <v>34</v>
      </c>
      <c r="D30" s="39" t="s">
        <v>49</v>
      </c>
      <c r="E30" s="39" t="s">
        <v>53</v>
      </c>
      <c r="F30" s="39">
        <v>3</v>
      </c>
      <c r="G30" s="39" t="s">
        <v>54</v>
      </c>
      <c r="H30" s="39">
        <v>5</v>
      </c>
      <c r="I30" s="39">
        <v>22</v>
      </c>
      <c r="J30" s="39" t="s">
        <v>44</v>
      </c>
      <c r="K30" s="39">
        <v>1.25</v>
      </c>
      <c r="L30" s="39" t="s">
        <v>44</v>
      </c>
      <c r="M30" s="39">
        <v>0</v>
      </c>
      <c r="N30" s="39">
        <v>0</v>
      </c>
      <c r="O30" s="39">
        <v>0</v>
      </c>
      <c r="P30" s="39">
        <v>1.25</v>
      </c>
      <c r="Q30" s="39">
        <v>1.25</v>
      </c>
    </row>
    <row r="31" spans="1:17" ht="72" x14ac:dyDescent="0.3">
      <c r="A31" s="39">
        <v>19</v>
      </c>
      <c r="B31" s="39" t="s">
        <v>52</v>
      </c>
      <c r="C31" s="39" t="s">
        <v>34</v>
      </c>
      <c r="D31" s="39" t="s">
        <v>49</v>
      </c>
      <c r="E31" s="39" t="s">
        <v>53</v>
      </c>
      <c r="F31" s="39">
        <v>3</v>
      </c>
      <c r="G31" s="39" t="s">
        <v>54</v>
      </c>
      <c r="H31" s="39">
        <v>5</v>
      </c>
      <c r="I31" s="39">
        <v>22</v>
      </c>
      <c r="J31" s="39" t="s">
        <v>45</v>
      </c>
      <c r="K31" s="39">
        <v>2</v>
      </c>
      <c r="L31" s="39"/>
      <c r="M31" s="39">
        <v>0</v>
      </c>
      <c r="N31" s="39">
        <v>0</v>
      </c>
      <c r="O31" s="39">
        <v>0</v>
      </c>
      <c r="P31" s="39">
        <v>2</v>
      </c>
      <c r="Q31" s="39">
        <v>2</v>
      </c>
    </row>
    <row r="32" spans="1:17" ht="43.2" x14ac:dyDescent="0.3">
      <c r="A32" s="39">
        <v>20</v>
      </c>
      <c r="B32" s="39" t="s">
        <v>48</v>
      </c>
      <c r="C32" s="39" t="s">
        <v>34</v>
      </c>
      <c r="D32" s="39" t="s">
        <v>49</v>
      </c>
      <c r="E32" s="39" t="s">
        <v>53</v>
      </c>
      <c r="F32" s="39">
        <v>1</v>
      </c>
      <c r="G32" s="39" t="s">
        <v>51</v>
      </c>
      <c r="H32" s="39">
        <v>5</v>
      </c>
      <c r="I32" s="39">
        <v>24</v>
      </c>
      <c r="J32" s="39" t="s">
        <v>55</v>
      </c>
      <c r="K32" s="39">
        <v>36</v>
      </c>
      <c r="L32" s="39"/>
      <c r="M32" s="39">
        <v>0</v>
      </c>
      <c r="N32" s="39">
        <v>0</v>
      </c>
      <c r="O32" s="39">
        <v>36</v>
      </c>
      <c r="P32" s="39">
        <v>0</v>
      </c>
      <c r="Q32" s="39">
        <v>36</v>
      </c>
    </row>
    <row r="33" spans="1:17" ht="43.2" x14ac:dyDescent="0.3">
      <c r="A33" s="39">
        <v>21</v>
      </c>
      <c r="B33" s="39" t="s">
        <v>48</v>
      </c>
      <c r="C33" s="39" t="s">
        <v>34</v>
      </c>
      <c r="D33" s="39" t="s">
        <v>49</v>
      </c>
      <c r="E33" s="39" t="s">
        <v>53</v>
      </c>
      <c r="F33" s="39">
        <v>1</v>
      </c>
      <c r="G33" s="39" t="s">
        <v>51</v>
      </c>
      <c r="H33" s="39">
        <v>5</v>
      </c>
      <c r="I33" s="39">
        <v>24</v>
      </c>
      <c r="J33" s="39" t="s">
        <v>43</v>
      </c>
      <c r="K33" s="39">
        <v>0</v>
      </c>
      <c r="L33" s="39" t="s">
        <v>43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</row>
    <row r="34" spans="1:17" ht="28.8" x14ac:dyDescent="0.3">
      <c r="A34" s="39">
        <v>22</v>
      </c>
      <c r="B34" s="39" t="s">
        <v>56</v>
      </c>
      <c r="C34" s="39" t="s">
        <v>34</v>
      </c>
      <c r="D34" s="39" t="s">
        <v>49</v>
      </c>
      <c r="E34" s="39" t="s">
        <v>57</v>
      </c>
      <c r="F34" s="39">
        <v>3</v>
      </c>
      <c r="G34" s="39" t="s">
        <v>58</v>
      </c>
      <c r="H34" s="39">
        <v>7</v>
      </c>
      <c r="I34" s="39">
        <v>23</v>
      </c>
      <c r="J34" s="39" t="s">
        <v>38</v>
      </c>
      <c r="K34" s="39">
        <v>18</v>
      </c>
      <c r="L34" s="39"/>
      <c r="M34" s="39">
        <v>0</v>
      </c>
      <c r="N34" s="39">
        <v>0</v>
      </c>
      <c r="O34" s="39">
        <v>18</v>
      </c>
      <c r="P34" s="39">
        <v>0</v>
      </c>
      <c r="Q34" s="39">
        <v>18</v>
      </c>
    </row>
    <row r="35" spans="1:17" ht="72" x14ac:dyDescent="0.3">
      <c r="A35" s="39">
        <v>23</v>
      </c>
      <c r="B35" s="39" t="s">
        <v>56</v>
      </c>
      <c r="C35" s="39" t="s">
        <v>34</v>
      </c>
      <c r="D35" s="39" t="s">
        <v>49</v>
      </c>
      <c r="E35" s="39" t="s">
        <v>57</v>
      </c>
      <c r="F35" s="39">
        <v>3</v>
      </c>
      <c r="G35" s="39" t="s">
        <v>58</v>
      </c>
      <c r="H35" s="39">
        <v>7</v>
      </c>
      <c r="I35" s="39">
        <v>23</v>
      </c>
      <c r="J35" s="39" t="s">
        <v>42</v>
      </c>
      <c r="K35" s="39">
        <v>18</v>
      </c>
      <c r="L35" s="39"/>
      <c r="M35" s="39">
        <v>0</v>
      </c>
      <c r="N35" s="39">
        <v>0</v>
      </c>
      <c r="O35" s="39">
        <v>18</v>
      </c>
      <c r="P35" s="39">
        <v>0</v>
      </c>
      <c r="Q35" s="39">
        <v>18</v>
      </c>
    </row>
    <row r="36" spans="1:17" ht="28.8" x14ac:dyDescent="0.3">
      <c r="A36" s="39">
        <v>24</v>
      </c>
      <c r="B36" s="39" t="s">
        <v>56</v>
      </c>
      <c r="C36" s="39" t="s">
        <v>34</v>
      </c>
      <c r="D36" s="39" t="s">
        <v>49</v>
      </c>
      <c r="E36" s="39" t="s">
        <v>57</v>
      </c>
      <c r="F36" s="39">
        <v>3</v>
      </c>
      <c r="G36" s="39" t="s">
        <v>58</v>
      </c>
      <c r="H36" s="39">
        <v>7</v>
      </c>
      <c r="I36" s="39">
        <v>23</v>
      </c>
      <c r="J36" s="39" t="s">
        <v>43</v>
      </c>
      <c r="K36" s="39">
        <v>0</v>
      </c>
      <c r="L36" s="39" t="s">
        <v>43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</row>
    <row r="37" spans="1:17" ht="28.8" x14ac:dyDescent="0.3">
      <c r="A37" s="39">
        <v>25</v>
      </c>
      <c r="B37" s="39" t="s">
        <v>59</v>
      </c>
      <c r="C37" s="39" t="s">
        <v>34</v>
      </c>
      <c r="D37" s="39" t="s">
        <v>60</v>
      </c>
      <c r="E37" s="39" t="s">
        <v>61</v>
      </c>
      <c r="F37" s="39">
        <v>5</v>
      </c>
      <c r="G37" s="39" t="s">
        <v>62</v>
      </c>
      <c r="H37" s="39">
        <v>9</v>
      </c>
      <c r="I37" s="39">
        <v>24</v>
      </c>
      <c r="J37" s="39" t="s">
        <v>38</v>
      </c>
      <c r="K37" s="39">
        <v>36</v>
      </c>
      <c r="L37" s="39"/>
      <c r="M37" s="39">
        <v>0</v>
      </c>
      <c r="N37" s="39">
        <v>0</v>
      </c>
      <c r="O37" s="39">
        <v>36</v>
      </c>
      <c r="P37" s="39">
        <v>0</v>
      </c>
      <c r="Q37" s="39">
        <v>36</v>
      </c>
    </row>
    <row r="38" spans="1:17" ht="72" x14ac:dyDescent="0.3">
      <c r="A38" s="39">
        <v>26</v>
      </c>
      <c r="B38" s="39" t="s">
        <v>59</v>
      </c>
      <c r="C38" s="39" t="s">
        <v>34</v>
      </c>
      <c r="D38" s="39" t="s">
        <v>60</v>
      </c>
      <c r="E38" s="39" t="s">
        <v>61</v>
      </c>
      <c r="F38" s="39">
        <v>5</v>
      </c>
      <c r="G38" s="39" t="s">
        <v>62</v>
      </c>
      <c r="H38" s="39">
        <v>9</v>
      </c>
      <c r="I38" s="39">
        <v>24</v>
      </c>
      <c r="J38" s="39" t="s">
        <v>42</v>
      </c>
      <c r="K38" s="39">
        <v>36</v>
      </c>
      <c r="L38" s="39"/>
      <c r="M38" s="39">
        <v>0</v>
      </c>
      <c r="N38" s="39">
        <v>0</v>
      </c>
      <c r="O38" s="39">
        <v>36</v>
      </c>
      <c r="P38" s="39">
        <v>0</v>
      </c>
      <c r="Q38" s="39">
        <v>36</v>
      </c>
    </row>
    <row r="39" spans="1:17" ht="28.8" x14ac:dyDescent="0.3">
      <c r="A39" s="39">
        <v>27</v>
      </c>
      <c r="B39" s="39" t="s">
        <v>59</v>
      </c>
      <c r="C39" s="39" t="s">
        <v>34</v>
      </c>
      <c r="D39" s="39" t="s">
        <v>60</v>
      </c>
      <c r="E39" s="39" t="s">
        <v>61</v>
      </c>
      <c r="F39" s="39">
        <v>5</v>
      </c>
      <c r="G39" s="39" t="s">
        <v>62</v>
      </c>
      <c r="H39" s="39">
        <v>9</v>
      </c>
      <c r="I39" s="39">
        <v>24</v>
      </c>
      <c r="J39" s="39" t="s">
        <v>44</v>
      </c>
      <c r="K39" s="39">
        <v>2.25</v>
      </c>
      <c r="L39" s="39" t="s">
        <v>44</v>
      </c>
      <c r="M39" s="39">
        <v>0</v>
      </c>
      <c r="N39" s="39">
        <v>0</v>
      </c>
      <c r="O39" s="39">
        <v>0</v>
      </c>
      <c r="P39" s="39">
        <v>2.25</v>
      </c>
      <c r="Q39" s="39">
        <v>2.25</v>
      </c>
    </row>
    <row r="40" spans="1:17" ht="72" x14ac:dyDescent="0.3">
      <c r="A40" s="39">
        <v>28</v>
      </c>
      <c r="B40" s="39" t="s">
        <v>59</v>
      </c>
      <c r="C40" s="39" t="s">
        <v>34</v>
      </c>
      <c r="D40" s="39" t="s">
        <v>60</v>
      </c>
      <c r="E40" s="39" t="s">
        <v>61</v>
      </c>
      <c r="F40" s="39">
        <v>5</v>
      </c>
      <c r="G40" s="39" t="s">
        <v>62</v>
      </c>
      <c r="H40" s="39">
        <v>9</v>
      </c>
      <c r="I40" s="39">
        <v>24</v>
      </c>
      <c r="J40" s="39" t="s">
        <v>45</v>
      </c>
      <c r="K40" s="39">
        <v>2</v>
      </c>
      <c r="L40" s="39"/>
      <c r="M40" s="39">
        <v>0</v>
      </c>
      <c r="N40" s="39">
        <v>0</v>
      </c>
      <c r="O40" s="39">
        <v>0</v>
      </c>
      <c r="P40" s="39">
        <v>2</v>
      </c>
      <c r="Q40" s="39">
        <v>2</v>
      </c>
    </row>
    <row r="41" spans="1:17" ht="28.8" x14ac:dyDescent="0.3">
      <c r="A41" s="39">
        <v>29</v>
      </c>
      <c r="B41" s="39" t="s">
        <v>63</v>
      </c>
      <c r="C41" s="39" t="s">
        <v>34</v>
      </c>
      <c r="D41" s="39" t="s">
        <v>35</v>
      </c>
      <c r="E41" s="39" t="s">
        <v>64</v>
      </c>
      <c r="F41" s="39">
        <v>3</v>
      </c>
      <c r="G41" s="39" t="s">
        <v>65</v>
      </c>
      <c r="H41" s="39">
        <v>10</v>
      </c>
      <c r="I41" s="39">
        <v>24</v>
      </c>
      <c r="J41" s="39" t="s">
        <v>55</v>
      </c>
      <c r="K41" s="39">
        <v>36</v>
      </c>
      <c r="L41" s="39"/>
      <c r="M41" s="39">
        <v>0</v>
      </c>
      <c r="N41" s="39">
        <v>0</v>
      </c>
      <c r="O41" s="39">
        <v>36</v>
      </c>
      <c r="P41" s="39">
        <v>0</v>
      </c>
      <c r="Q41" s="39">
        <v>36</v>
      </c>
    </row>
    <row r="42" spans="1:17" ht="28.8" x14ac:dyDescent="0.3">
      <c r="A42" s="39">
        <v>30</v>
      </c>
      <c r="B42" s="39" t="s">
        <v>63</v>
      </c>
      <c r="C42" s="39" t="s">
        <v>34</v>
      </c>
      <c r="D42" s="39" t="s">
        <v>35</v>
      </c>
      <c r="E42" s="39" t="s">
        <v>64</v>
      </c>
      <c r="F42" s="39">
        <v>3</v>
      </c>
      <c r="G42" s="39" t="s">
        <v>65</v>
      </c>
      <c r="H42" s="39">
        <v>10</v>
      </c>
      <c r="I42" s="39">
        <v>24</v>
      </c>
      <c r="J42" s="39" t="s">
        <v>43</v>
      </c>
      <c r="K42" s="39">
        <v>0</v>
      </c>
      <c r="L42" s="39" t="s">
        <v>43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</row>
    <row r="43" spans="1:17" ht="72" x14ac:dyDescent="0.3">
      <c r="A43" s="39">
        <v>31</v>
      </c>
      <c r="B43" s="39" t="s">
        <v>56</v>
      </c>
      <c r="C43" s="39" t="s">
        <v>34</v>
      </c>
      <c r="D43" s="39" t="s">
        <v>35</v>
      </c>
      <c r="E43" s="39" t="s">
        <v>66</v>
      </c>
      <c r="F43" s="39">
        <v>3</v>
      </c>
      <c r="G43" s="39" t="s">
        <v>58</v>
      </c>
      <c r="H43" s="39">
        <v>7</v>
      </c>
      <c r="I43" s="39">
        <v>23</v>
      </c>
      <c r="J43" s="39" t="s">
        <v>42</v>
      </c>
      <c r="K43" s="39">
        <v>18</v>
      </c>
      <c r="L43" s="39"/>
      <c r="M43" s="39">
        <v>0</v>
      </c>
      <c r="N43" s="39">
        <v>0</v>
      </c>
      <c r="O43" s="39">
        <v>18</v>
      </c>
      <c r="P43" s="39">
        <v>0</v>
      </c>
      <c r="Q43" s="39">
        <v>18</v>
      </c>
    </row>
    <row r="44" spans="1:17" ht="43.2" x14ac:dyDescent="0.3">
      <c r="A44" s="39">
        <v>32</v>
      </c>
      <c r="B44" s="39" t="s">
        <v>56</v>
      </c>
      <c r="C44" s="39" t="s">
        <v>34</v>
      </c>
      <c r="D44" s="39" t="s">
        <v>35</v>
      </c>
      <c r="E44" s="39" t="s">
        <v>66</v>
      </c>
      <c r="F44" s="39">
        <v>3</v>
      </c>
      <c r="G44" s="39" t="s">
        <v>58</v>
      </c>
      <c r="H44" s="39">
        <v>7</v>
      </c>
      <c r="I44" s="39">
        <v>23</v>
      </c>
      <c r="J44" s="39" t="s">
        <v>43</v>
      </c>
      <c r="K44" s="39">
        <v>0</v>
      </c>
      <c r="L44" s="39" t="s">
        <v>43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</row>
    <row r="45" spans="1:17" ht="100.8" x14ac:dyDescent="0.3">
      <c r="A45" s="39">
        <v>33</v>
      </c>
      <c r="B45" s="39" t="s">
        <v>48</v>
      </c>
      <c r="C45" s="39" t="s">
        <v>34</v>
      </c>
      <c r="D45" s="39" t="s">
        <v>60</v>
      </c>
      <c r="E45" s="39" t="s">
        <v>67</v>
      </c>
      <c r="F45" s="39">
        <v>1</v>
      </c>
      <c r="G45" s="39" t="s">
        <v>51</v>
      </c>
      <c r="H45" s="39">
        <v>5</v>
      </c>
      <c r="I45" s="39">
        <v>24</v>
      </c>
      <c r="J45" s="39" t="s">
        <v>68</v>
      </c>
      <c r="K45" s="39">
        <v>75</v>
      </c>
      <c r="L45" s="39"/>
      <c r="M45" s="39">
        <v>0</v>
      </c>
      <c r="N45" s="39">
        <v>0</v>
      </c>
      <c r="O45" s="39">
        <v>0</v>
      </c>
      <c r="P45" s="39">
        <v>75</v>
      </c>
      <c r="Q45" s="39">
        <v>75</v>
      </c>
    </row>
    <row r="46" spans="1:17" x14ac:dyDescent="0.3">
      <c r="A46" s="39"/>
      <c r="B46" s="25" t="s">
        <v>69</v>
      </c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9"/>
      <c r="O46" s="39">
        <f>SUM(O13:O45)</f>
        <v>470</v>
      </c>
      <c r="P46" s="39">
        <f>SUM(P13:P45)</f>
        <v>94.5</v>
      </c>
      <c r="Q46" s="39">
        <f>SUM(Q13:Q45)</f>
        <v>564.5</v>
      </c>
    </row>
    <row r="47" spans="1:17" x14ac:dyDescent="0.3">
      <c r="A47" s="26"/>
      <c r="B47" s="26"/>
      <c r="C47" s="26"/>
      <c r="D47" s="26"/>
      <c r="E47" s="38" t="s">
        <v>70</v>
      </c>
      <c r="F47" s="63">
        <f>SUMIF(J13:J45,"Лекция",Q13:Q45)</f>
        <v>144</v>
      </c>
      <c r="G47" s="63"/>
      <c r="H47" s="63" t="s">
        <v>71</v>
      </c>
      <c r="I47" s="63"/>
      <c r="J47" s="38">
        <f>SUMIF(J13:J45,"Практические (семинарские занятия)",Q13:Q45)</f>
        <v>216</v>
      </c>
      <c r="K47" s="56" t="s">
        <v>72</v>
      </c>
      <c r="L47" s="56"/>
      <c r="M47" s="39">
        <v>0</v>
      </c>
      <c r="N47" s="26"/>
      <c r="O47" s="26"/>
      <c r="P47" s="26"/>
      <c r="Q47" s="26"/>
    </row>
    <row r="48" spans="1:17" x14ac:dyDescent="0.3">
      <c r="A48" s="26"/>
      <c r="B48" s="26"/>
      <c r="C48" s="26"/>
      <c r="D48" s="26"/>
      <c r="E48" s="39" t="s">
        <v>73</v>
      </c>
      <c r="F48" s="56">
        <f>SUMIF(J13:J45,"Лабораторная",Q13:Q45)</f>
        <v>110</v>
      </c>
      <c r="G48" s="56"/>
      <c r="H48" s="56" t="s">
        <v>74</v>
      </c>
      <c r="I48" s="56"/>
      <c r="J48" s="39">
        <v>0</v>
      </c>
      <c r="K48" s="26"/>
      <c r="L48" s="26"/>
      <c r="M48" s="26"/>
      <c r="N48" s="26"/>
      <c r="O48" s="26"/>
      <c r="P48" s="26"/>
      <c r="Q48" s="26"/>
    </row>
    <row r="49" spans="1:17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ht="15.6" x14ac:dyDescent="0.4">
      <c r="A50" s="57" t="s">
        <v>75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1:17" ht="30" customHeight="1" x14ac:dyDescent="0.3">
      <c r="A51" s="59" t="s">
        <v>15</v>
      </c>
      <c r="B51" s="59" t="s">
        <v>16</v>
      </c>
      <c r="C51" s="61" t="s">
        <v>17</v>
      </c>
      <c r="D51" s="59" t="s">
        <v>18</v>
      </c>
      <c r="E51" s="59" t="s">
        <v>19</v>
      </c>
      <c r="F51" s="61" t="s">
        <v>20</v>
      </c>
      <c r="G51" s="59" t="s">
        <v>21</v>
      </c>
      <c r="H51" s="61" t="s">
        <v>22</v>
      </c>
      <c r="I51" s="61" t="s">
        <v>23</v>
      </c>
      <c r="J51" s="61" t="s">
        <v>24</v>
      </c>
      <c r="K51" s="61" t="s">
        <v>25</v>
      </c>
      <c r="L51" s="61" t="s">
        <v>26</v>
      </c>
      <c r="M51" s="61" t="s">
        <v>27</v>
      </c>
      <c r="N51" s="61" t="s">
        <v>28</v>
      </c>
      <c r="O51" s="59" t="s">
        <v>29</v>
      </c>
      <c r="P51" s="59"/>
      <c r="Q51" s="59"/>
    </row>
    <row r="52" spans="1:17" ht="63" customHeight="1" x14ac:dyDescent="0.3">
      <c r="A52" s="60"/>
      <c r="B52" s="60"/>
      <c r="C52" s="62"/>
      <c r="D52" s="60"/>
      <c r="E52" s="60"/>
      <c r="F52" s="62"/>
      <c r="G52" s="60"/>
      <c r="H52" s="62"/>
      <c r="I52" s="62"/>
      <c r="J52" s="62"/>
      <c r="K52" s="62"/>
      <c r="L52" s="62"/>
      <c r="M52" s="62"/>
      <c r="N52" s="62"/>
      <c r="O52" s="37" t="s">
        <v>30</v>
      </c>
      <c r="P52" s="37" t="s">
        <v>31</v>
      </c>
      <c r="Q52" s="37" t="s">
        <v>32</v>
      </c>
    </row>
    <row r="53" spans="1:17" ht="28.8" x14ac:dyDescent="0.3">
      <c r="A53" s="39">
        <v>1</v>
      </c>
      <c r="B53" s="39" t="s">
        <v>59</v>
      </c>
      <c r="C53" s="39" t="s">
        <v>34</v>
      </c>
      <c r="D53" s="39" t="s">
        <v>35</v>
      </c>
      <c r="E53" s="39" t="s">
        <v>76</v>
      </c>
      <c r="F53" s="39">
        <v>6</v>
      </c>
      <c r="G53" s="39" t="s">
        <v>62</v>
      </c>
      <c r="H53" s="39">
        <v>9</v>
      </c>
      <c r="I53" s="39">
        <v>28</v>
      </c>
      <c r="J53" s="39" t="s">
        <v>38</v>
      </c>
      <c r="K53" s="39">
        <v>16</v>
      </c>
      <c r="L53" s="39"/>
      <c r="M53" s="39">
        <v>0</v>
      </c>
      <c r="N53" s="39">
        <v>0</v>
      </c>
      <c r="O53" s="39">
        <v>16</v>
      </c>
      <c r="P53" s="39">
        <v>0</v>
      </c>
      <c r="Q53" s="39">
        <v>16</v>
      </c>
    </row>
    <row r="54" spans="1:17" ht="72" x14ac:dyDescent="0.3">
      <c r="A54" s="39">
        <v>2</v>
      </c>
      <c r="B54" s="39" t="s">
        <v>59</v>
      </c>
      <c r="C54" s="39" t="s">
        <v>34</v>
      </c>
      <c r="D54" s="39" t="s">
        <v>35</v>
      </c>
      <c r="E54" s="39" t="s">
        <v>76</v>
      </c>
      <c r="F54" s="39">
        <v>6</v>
      </c>
      <c r="G54" s="39" t="s">
        <v>62</v>
      </c>
      <c r="H54" s="39">
        <v>9</v>
      </c>
      <c r="I54" s="39">
        <v>28</v>
      </c>
      <c r="J54" s="39" t="s">
        <v>42</v>
      </c>
      <c r="K54" s="39">
        <v>34</v>
      </c>
      <c r="L54" s="39"/>
      <c r="M54" s="39">
        <v>0</v>
      </c>
      <c r="N54" s="39">
        <v>0</v>
      </c>
      <c r="O54" s="39">
        <v>34</v>
      </c>
      <c r="P54" s="39">
        <v>0</v>
      </c>
      <c r="Q54" s="39">
        <v>34</v>
      </c>
    </row>
    <row r="55" spans="1:17" ht="28.8" x14ac:dyDescent="0.3">
      <c r="A55" s="39">
        <v>3</v>
      </c>
      <c r="B55" s="39" t="s">
        <v>59</v>
      </c>
      <c r="C55" s="39" t="s">
        <v>34</v>
      </c>
      <c r="D55" s="39" t="s">
        <v>35</v>
      </c>
      <c r="E55" s="39" t="s">
        <v>76</v>
      </c>
      <c r="F55" s="39">
        <v>6</v>
      </c>
      <c r="G55" s="39" t="s">
        <v>62</v>
      </c>
      <c r="H55" s="39">
        <v>9</v>
      </c>
      <c r="I55" s="39">
        <v>28</v>
      </c>
      <c r="J55" s="39" t="s">
        <v>43</v>
      </c>
      <c r="K55" s="39">
        <v>0</v>
      </c>
      <c r="L55" s="39" t="s">
        <v>43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</row>
    <row r="56" spans="1:17" ht="28.8" x14ac:dyDescent="0.3">
      <c r="A56" s="39">
        <v>4</v>
      </c>
      <c r="B56" s="39" t="s">
        <v>48</v>
      </c>
      <c r="C56" s="39" t="s">
        <v>34</v>
      </c>
      <c r="D56" s="39" t="s">
        <v>49</v>
      </c>
      <c r="E56" s="39" t="s">
        <v>50</v>
      </c>
      <c r="F56" s="39">
        <v>2</v>
      </c>
      <c r="G56" s="39" t="s">
        <v>51</v>
      </c>
      <c r="H56" s="39">
        <v>5</v>
      </c>
      <c r="I56" s="39">
        <v>28</v>
      </c>
      <c r="J56" s="39" t="s">
        <v>38</v>
      </c>
      <c r="K56" s="39">
        <v>16</v>
      </c>
      <c r="L56" s="39"/>
      <c r="M56" s="39">
        <v>0</v>
      </c>
      <c r="N56" s="39">
        <v>0</v>
      </c>
      <c r="O56" s="39">
        <v>16</v>
      </c>
      <c r="P56" s="39">
        <v>0</v>
      </c>
      <c r="Q56" s="39">
        <v>16</v>
      </c>
    </row>
    <row r="57" spans="1:17" ht="72" x14ac:dyDescent="0.3">
      <c r="A57" s="39">
        <v>5</v>
      </c>
      <c r="B57" s="39" t="s">
        <v>48</v>
      </c>
      <c r="C57" s="39" t="s">
        <v>34</v>
      </c>
      <c r="D57" s="39" t="s">
        <v>49</v>
      </c>
      <c r="E57" s="39" t="s">
        <v>50</v>
      </c>
      <c r="F57" s="39">
        <v>2</v>
      </c>
      <c r="G57" s="39" t="s">
        <v>51</v>
      </c>
      <c r="H57" s="39">
        <v>5</v>
      </c>
      <c r="I57" s="39">
        <v>28</v>
      </c>
      <c r="J57" s="39" t="s">
        <v>42</v>
      </c>
      <c r="K57" s="39">
        <v>16</v>
      </c>
      <c r="L57" s="39"/>
      <c r="M57" s="39">
        <v>0</v>
      </c>
      <c r="N57" s="39">
        <v>0</v>
      </c>
      <c r="O57" s="39">
        <v>16</v>
      </c>
      <c r="P57" s="39">
        <v>0</v>
      </c>
      <c r="Q57" s="39">
        <v>16</v>
      </c>
    </row>
    <row r="58" spans="1:17" ht="28.8" x14ac:dyDescent="0.3">
      <c r="A58" s="39">
        <v>6</v>
      </c>
      <c r="B58" s="39" t="s">
        <v>48</v>
      </c>
      <c r="C58" s="39" t="s">
        <v>34</v>
      </c>
      <c r="D58" s="39" t="s">
        <v>49</v>
      </c>
      <c r="E58" s="39" t="s">
        <v>50</v>
      </c>
      <c r="F58" s="39">
        <v>2</v>
      </c>
      <c r="G58" s="39" t="s">
        <v>51</v>
      </c>
      <c r="H58" s="39">
        <v>5</v>
      </c>
      <c r="I58" s="39">
        <v>28</v>
      </c>
      <c r="J58" s="39" t="s">
        <v>44</v>
      </c>
      <c r="K58" s="39">
        <v>1.25</v>
      </c>
      <c r="L58" s="39" t="s">
        <v>44</v>
      </c>
      <c r="M58" s="39">
        <v>0</v>
      </c>
      <c r="N58" s="39">
        <v>0</v>
      </c>
      <c r="O58" s="39">
        <v>0</v>
      </c>
      <c r="P58" s="39">
        <v>1.25</v>
      </c>
      <c r="Q58" s="39">
        <v>1.25</v>
      </c>
    </row>
    <row r="59" spans="1:17" ht="72" x14ac:dyDescent="0.3">
      <c r="A59" s="39">
        <v>7</v>
      </c>
      <c r="B59" s="39" t="s">
        <v>48</v>
      </c>
      <c r="C59" s="39" t="s">
        <v>34</v>
      </c>
      <c r="D59" s="39" t="s">
        <v>49</v>
      </c>
      <c r="E59" s="39" t="s">
        <v>50</v>
      </c>
      <c r="F59" s="39">
        <v>2</v>
      </c>
      <c r="G59" s="39" t="s">
        <v>51</v>
      </c>
      <c r="H59" s="39">
        <v>5</v>
      </c>
      <c r="I59" s="39">
        <v>28</v>
      </c>
      <c r="J59" s="39" t="s">
        <v>45</v>
      </c>
      <c r="K59" s="39">
        <v>2</v>
      </c>
      <c r="L59" s="39"/>
      <c r="M59" s="39">
        <v>0</v>
      </c>
      <c r="N59" s="39">
        <v>0</v>
      </c>
      <c r="O59" s="39">
        <v>0</v>
      </c>
      <c r="P59" s="39">
        <v>2</v>
      </c>
      <c r="Q59" s="39">
        <v>2</v>
      </c>
    </row>
    <row r="60" spans="1:17" ht="43.2" x14ac:dyDescent="0.3">
      <c r="A60" s="39">
        <v>8</v>
      </c>
      <c r="B60" s="39" t="s">
        <v>48</v>
      </c>
      <c r="C60" s="39" t="s">
        <v>34</v>
      </c>
      <c r="D60" s="39" t="s">
        <v>49</v>
      </c>
      <c r="E60" s="39" t="s">
        <v>53</v>
      </c>
      <c r="F60" s="39">
        <v>2</v>
      </c>
      <c r="G60" s="39" t="s">
        <v>51</v>
      </c>
      <c r="H60" s="39">
        <v>5</v>
      </c>
      <c r="I60" s="39">
        <v>28</v>
      </c>
      <c r="J60" s="39" t="s">
        <v>55</v>
      </c>
      <c r="K60" s="39">
        <v>16</v>
      </c>
      <c r="L60" s="39"/>
      <c r="M60" s="39">
        <v>0</v>
      </c>
      <c r="N60" s="39">
        <v>0</v>
      </c>
      <c r="O60" s="39">
        <v>16</v>
      </c>
      <c r="P60" s="39">
        <v>0</v>
      </c>
      <c r="Q60" s="39">
        <v>16</v>
      </c>
    </row>
    <row r="61" spans="1:17" ht="43.2" x14ac:dyDescent="0.3">
      <c r="A61" s="39">
        <v>9</v>
      </c>
      <c r="B61" s="39" t="s">
        <v>48</v>
      </c>
      <c r="C61" s="39" t="s">
        <v>34</v>
      </c>
      <c r="D61" s="39" t="s">
        <v>49</v>
      </c>
      <c r="E61" s="39" t="s">
        <v>53</v>
      </c>
      <c r="F61" s="39">
        <v>2</v>
      </c>
      <c r="G61" s="39" t="s">
        <v>51</v>
      </c>
      <c r="H61" s="39">
        <v>5</v>
      </c>
      <c r="I61" s="39">
        <v>28</v>
      </c>
      <c r="J61" s="39" t="s">
        <v>43</v>
      </c>
      <c r="K61" s="39">
        <v>0</v>
      </c>
      <c r="L61" s="39" t="s">
        <v>43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</row>
    <row r="62" spans="1:17" ht="28.8" x14ac:dyDescent="0.3">
      <c r="A62" s="47">
        <v>10</v>
      </c>
      <c r="B62" s="39" t="s">
        <v>63</v>
      </c>
      <c r="C62" s="39" t="s">
        <v>34</v>
      </c>
      <c r="D62" s="39" t="s">
        <v>35</v>
      </c>
      <c r="E62" s="39" t="s">
        <v>77</v>
      </c>
      <c r="F62" s="39">
        <v>4</v>
      </c>
      <c r="G62" s="39" t="s">
        <v>65</v>
      </c>
      <c r="H62" s="39">
        <v>10</v>
      </c>
      <c r="I62" s="39">
        <v>28</v>
      </c>
      <c r="J62" s="39" t="s">
        <v>38</v>
      </c>
      <c r="K62" s="39">
        <v>16</v>
      </c>
      <c r="L62" s="39"/>
      <c r="M62" s="39">
        <v>0</v>
      </c>
      <c r="N62" s="39">
        <v>0</v>
      </c>
      <c r="O62" s="39">
        <v>16</v>
      </c>
      <c r="P62" s="39">
        <v>0</v>
      </c>
      <c r="Q62" s="39">
        <v>16</v>
      </c>
    </row>
    <row r="63" spans="1:17" ht="72" x14ac:dyDescent="0.3">
      <c r="A63" s="47">
        <v>11</v>
      </c>
      <c r="B63" s="39" t="s">
        <v>63</v>
      </c>
      <c r="C63" s="39" t="s">
        <v>34</v>
      </c>
      <c r="D63" s="39" t="s">
        <v>35</v>
      </c>
      <c r="E63" s="39" t="s">
        <v>77</v>
      </c>
      <c r="F63" s="39">
        <v>4</v>
      </c>
      <c r="G63" s="39" t="s">
        <v>65</v>
      </c>
      <c r="H63" s="39">
        <v>10</v>
      </c>
      <c r="I63" s="39">
        <v>28</v>
      </c>
      <c r="J63" s="39" t="s">
        <v>42</v>
      </c>
      <c r="K63" s="39">
        <v>16</v>
      </c>
      <c r="L63" s="39"/>
      <c r="M63" s="39">
        <v>0</v>
      </c>
      <c r="N63" s="39">
        <v>0</v>
      </c>
      <c r="O63" s="39">
        <v>16</v>
      </c>
      <c r="P63" s="39">
        <v>0</v>
      </c>
      <c r="Q63" s="39">
        <v>16</v>
      </c>
    </row>
    <row r="64" spans="1:17" ht="28.8" x14ac:dyDescent="0.3">
      <c r="A64" s="47">
        <v>12</v>
      </c>
      <c r="B64" s="39" t="s">
        <v>63</v>
      </c>
      <c r="C64" s="39" t="s">
        <v>34</v>
      </c>
      <c r="D64" s="39" t="s">
        <v>35</v>
      </c>
      <c r="E64" s="39" t="s">
        <v>77</v>
      </c>
      <c r="F64" s="39">
        <v>4</v>
      </c>
      <c r="G64" s="39" t="s">
        <v>65</v>
      </c>
      <c r="H64" s="39">
        <v>10</v>
      </c>
      <c r="I64" s="39">
        <v>28</v>
      </c>
      <c r="J64" s="39" t="s">
        <v>43</v>
      </c>
      <c r="K64" s="39">
        <v>0</v>
      </c>
      <c r="L64" s="39" t="s">
        <v>43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</row>
    <row r="65" spans="1:17" x14ac:dyDescent="0.3">
      <c r="A65" s="47">
        <v>13</v>
      </c>
      <c r="B65" s="39" t="s">
        <v>33</v>
      </c>
      <c r="C65" s="39" t="s">
        <v>34</v>
      </c>
      <c r="D65" s="39" t="s">
        <v>35</v>
      </c>
      <c r="E65" s="39" t="s">
        <v>78</v>
      </c>
      <c r="F65" s="39">
        <v>6</v>
      </c>
      <c r="G65" s="39" t="s">
        <v>37</v>
      </c>
      <c r="H65" s="39">
        <v>9</v>
      </c>
      <c r="I65" s="39">
        <v>28</v>
      </c>
      <c r="J65" s="39" t="s">
        <v>38</v>
      </c>
      <c r="K65" s="39">
        <v>34</v>
      </c>
      <c r="L65" s="39"/>
      <c r="M65" s="39">
        <v>0</v>
      </c>
      <c r="N65" s="39">
        <v>0</v>
      </c>
      <c r="O65" s="39">
        <v>34</v>
      </c>
      <c r="P65" s="39">
        <v>0</v>
      </c>
      <c r="Q65" s="39">
        <v>34</v>
      </c>
    </row>
    <row r="66" spans="1:17" ht="72" x14ac:dyDescent="0.3">
      <c r="A66" s="47">
        <v>14</v>
      </c>
      <c r="B66" s="39" t="s">
        <v>33</v>
      </c>
      <c r="C66" s="39" t="s">
        <v>34</v>
      </c>
      <c r="D66" s="39" t="s">
        <v>35</v>
      </c>
      <c r="E66" s="39" t="s">
        <v>78</v>
      </c>
      <c r="F66" s="39">
        <v>6</v>
      </c>
      <c r="G66" s="39" t="s">
        <v>37</v>
      </c>
      <c r="H66" s="39">
        <v>9</v>
      </c>
      <c r="I66" s="39">
        <v>28</v>
      </c>
      <c r="J66" s="39" t="s">
        <v>42</v>
      </c>
      <c r="K66" s="39">
        <v>16</v>
      </c>
      <c r="L66" s="39"/>
      <c r="M66" s="39">
        <v>0</v>
      </c>
      <c r="N66" s="39">
        <v>0</v>
      </c>
      <c r="O66" s="39">
        <v>16</v>
      </c>
      <c r="P66" s="39">
        <v>0</v>
      </c>
      <c r="Q66" s="39">
        <v>16</v>
      </c>
    </row>
    <row r="67" spans="1:17" x14ac:dyDescent="0.3">
      <c r="A67" s="47">
        <v>15</v>
      </c>
      <c r="B67" s="39" t="s">
        <v>33</v>
      </c>
      <c r="C67" s="39" t="s">
        <v>34</v>
      </c>
      <c r="D67" s="39" t="s">
        <v>35</v>
      </c>
      <c r="E67" s="39" t="s">
        <v>78</v>
      </c>
      <c r="F67" s="39">
        <v>6</v>
      </c>
      <c r="G67" s="39" t="s">
        <v>37</v>
      </c>
      <c r="H67" s="39">
        <v>9</v>
      </c>
      <c r="I67" s="39">
        <v>28</v>
      </c>
      <c r="J67" s="39" t="s">
        <v>43</v>
      </c>
      <c r="K67" s="39">
        <v>0</v>
      </c>
      <c r="L67" s="39" t="s">
        <v>43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</row>
    <row r="68" spans="1:17" ht="100.8" x14ac:dyDescent="0.3">
      <c r="A68" s="47">
        <v>16</v>
      </c>
      <c r="B68" s="39" t="s">
        <v>48</v>
      </c>
      <c r="C68" s="39" t="s">
        <v>34</v>
      </c>
      <c r="D68" s="39" t="s">
        <v>60</v>
      </c>
      <c r="E68" s="39" t="s">
        <v>67</v>
      </c>
      <c r="F68" s="39">
        <v>1</v>
      </c>
      <c r="G68" s="39" t="s">
        <v>51</v>
      </c>
      <c r="H68" s="39">
        <v>5</v>
      </c>
      <c r="I68" s="39">
        <v>28</v>
      </c>
      <c r="J68" s="39" t="s">
        <v>68</v>
      </c>
      <c r="K68" s="39">
        <v>37.5</v>
      </c>
      <c r="L68" s="39"/>
      <c r="M68" s="39">
        <v>0</v>
      </c>
      <c r="N68" s="39">
        <v>0</v>
      </c>
      <c r="O68" s="39">
        <v>0</v>
      </c>
      <c r="P68" s="39">
        <v>37.5</v>
      </c>
      <c r="Q68" s="39">
        <v>37.5</v>
      </c>
    </row>
    <row r="69" spans="1:17" ht="86.4" x14ac:dyDescent="0.3">
      <c r="A69" s="47">
        <v>17</v>
      </c>
      <c r="B69" s="39" t="s">
        <v>79</v>
      </c>
      <c r="C69" s="39" t="s">
        <v>34</v>
      </c>
      <c r="D69" s="39" t="s">
        <v>60</v>
      </c>
      <c r="E69" s="39" t="s">
        <v>80</v>
      </c>
      <c r="F69" s="39">
        <v>8</v>
      </c>
      <c r="G69" s="39" t="s">
        <v>81</v>
      </c>
      <c r="H69" s="39">
        <v>11</v>
      </c>
      <c r="I69" s="39">
        <v>28</v>
      </c>
      <c r="J69" s="39" t="s">
        <v>82</v>
      </c>
      <c r="K69" s="39">
        <v>42</v>
      </c>
      <c r="L69" s="39"/>
      <c r="M69" s="39">
        <v>0</v>
      </c>
      <c r="N69" s="39">
        <v>0</v>
      </c>
      <c r="O69" s="39">
        <v>0</v>
      </c>
      <c r="P69" s="39">
        <v>42</v>
      </c>
      <c r="Q69" s="39">
        <v>42</v>
      </c>
    </row>
    <row r="70" spans="1:17" customFormat="1" ht="28.8" x14ac:dyDescent="0.3">
      <c r="A70" s="51">
        <v>23</v>
      </c>
      <c r="B70" s="51" t="s">
        <v>106</v>
      </c>
      <c r="C70" s="51" t="s">
        <v>34</v>
      </c>
      <c r="D70" s="51" t="s">
        <v>49</v>
      </c>
      <c r="E70" s="51" t="s">
        <v>92</v>
      </c>
      <c r="F70" s="51">
        <v>2</v>
      </c>
      <c r="G70" s="51" t="s">
        <v>108</v>
      </c>
      <c r="H70" s="51">
        <v>32</v>
      </c>
      <c r="I70" s="51">
        <v>28</v>
      </c>
      <c r="J70" s="51" t="s">
        <v>55</v>
      </c>
      <c r="K70" s="51">
        <v>64</v>
      </c>
      <c r="L70" s="51"/>
      <c r="M70" s="51">
        <v>0</v>
      </c>
      <c r="N70" s="51">
        <v>0</v>
      </c>
      <c r="O70" s="51">
        <v>64</v>
      </c>
      <c r="P70" s="51">
        <v>0</v>
      </c>
      <c r="Q70" s="51">
        <v>64</v>
      </c>
    </row>
    <row r="71" spans="1:17" x14ac:dyDescent="0.3">
      <c r="A71" s="36"/>
      <c r="B71" s="27" t="s">
        <v>83</v>
      </c>
      <c r="C71" s="36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6">
        <f>SUM(O53:O70)</f>
        <v>244</v>
      </c>
      <c r="P71" s="36">
        <f>SUM(P53:P70)</f>
        <v>82.75</v>
      </c>
      <c r="Q71" s="36">
        <f>SUM(Q53:Q70)</f>
        <v>326.75</v>
      </c>
    </row>
    <row r="72" spans="1:17" x14ac:dyDescent="0.3">
      <c r="E72" s="35" t="s">
        <v>70</v>
      </c>
      <c r="F72" s="54">
        <f>SUMIF(J53:J70,"Лекция",Q53:Q70)</f>
        <v>82</v>
      </c>
      <c r="G72" s="54"/>
      <c r="H72" s="54" t="s">
        <v>71</v>
      </c>
      <c r="I72" s="54"/>
      <c r="J72" s="49">
        <f>SUMIF(J53:J70,"Практические (семинарские занятия)",Q53:Q70)</f>
        <v>82</v>
      </c>
      <c r="K72" s="55" t="s">
        <v>72</v>
      </c>
      <c r="L72" s="55"/>
      <c r="M72" s="36">
        <v>0</v>
      </c>
    </row>
    <row r="73" spans="1:17" x14ac:dyDescent="0.3">
      <c r="E73" s="35" t="s">
        <v>73</v>
      </c>
      <c r="F73" s="56">
        <f>SUMIF(J53:J70,"Лабораторная",Q53:Q70)</f>
        <v>80</v>
      </c>
      <c r="G73" s="56"/>
      <c r="H73" s="54" t="s">
        <v>74</v>
      </c>
      <c r="I73" s="54"/>
      <c r="J73" s="35">
        <v>0</v>
      </c>
    </row>
    <row r="74" spans="1:17" x14ac:dyDescent="0.3">
      <c r="A74" s="36"/>
      <c r="B74" s="27" t="s">
        <v>84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>
        <f>O71+O46</f>
        <v>714</v>
      </c>
      <c r="P74" s="36">
        <f>P71+P46</f>
        <v>177.25</v>
      </c>
      <c r="Q74" s="36">
        <f>Q71+Q46</f>
        <v>891.25</v>
      </c>
    </row>
    <row r="76" spans="1:17" x14ac:dyDescent="0.3">
      <c r="A76" s="53" t="s">
        <v>205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</row>
  </sheetData>
  <mergeCells count="55"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Q11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F47:G47"/>
    <mergeCell ref="H47:I47"/>
    <mergeCell ref="K47:L47"/>
    <mergeCell ref="F48:G48"/>
    <mergeCell ref="H48:I48"/>
    <mergeCell ref="A50:Q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Q51"/>
    <mergeCell ref="A76:Q76"/>
    <mergeCell ref="F72:G72"/>
    <mergeCell ref="H72:I72"/>
    <mergeCell ref="K72:L72"/>
    <mergeCell ref="F73:G73"/>
    <mergeCell ref="H73:I73"/>
  </mergeCells>
  <pageMargins left="0.7" right="0.7" top="0.75" bottom="0.75" header="0.3" footer="0.3"/>
  <pageSetup paperSize="9" scale="67" fitToHeight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opLeftCell="A16" workbookViewId="0">
      <selection activeCell="I30" sqref="I30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25.8867187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18.8867187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2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2"/>
      <c r="N2" s="94" t="s">
        <v>8</v>
      </c>
      <c r="O2" s="94"/>
      <c r="P2" s="94"/>
      <c r="Q2" s="94"/>
    </row>
    <row r="3" spans="1:17" ht="15.6" x14ac:dyDescent="0.3">
      <c r="M3" s="2"/>
      <c r="N3" s="2"/>
      <c r="O3" s="2"/>
      <c r="P3" s="2"/>
      <c r="Q3" s="2"/>
    </row>
    <row r="4" spans="1:17" ht="21" x14ac:dyDescent="0.4">
      <c r="A4" s="87" t="s">
        <v>179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2"/>
      <c r="N5" s="2"/>
      <c r="O5" s="2"/>
      <c r="P5" s="2"/>
      <c r="Q5" s="2"/>
    </row>
    <row r="6" spans="1:17" ht="21" x14ac:dyDescent="0.4">
      <c r="A6" s="91" t="s">
        <v>85</v>
      </c>
      <c r="B6" s="92"/>
      <c r="C6" s="92"/>
      <c r="D6" s="92"/>
      <c r="E6" s="92"/>
      <c r="F6" s="92"/>
      <c r="G6" s="92"/>
      <c r="H6" s="92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7" t="s">
        <v>30</v>
      </c>
      <c r="P12" s="7" t="s">
        <v>31</v>
      </c>
      <c r="Q12" s="7" t="s">
        <v>32</v>
      </c>
    </row>
    <row r="13" spans="1:17" ht="28.8" x14ac:dyDescent="0.3">
      <c r="A13" s="8">
        <v>1</v>
      </c>
      <c r="B13" s="8" t="s">
        <v>184</v>
      </c>
      <c r="C13" s="8" t="s">
        <v>187</v>
      </c>
      <c r="D13" s="8" t="s">
        <v>60</v>
      </c>
      <c r="E13" s="8" t="s">
        <v>118</v>
      </c>
      <c r="F13" s="8">
        <v>3</v>
      </c>
      <c r="G13" s="8" t="s">
        <v>194</v>
      </c>
      <c r="H13" s="8">
        <v>24</v>
      </c>
      <c r="I13" s="8">
        <v>25</v>
      </c>
      <c r="J13" s="8" t="s">
        <v>38</v>
      </c>
      <c r="K13" s="8">
        <v>8</v>
      </c>
      <c r="L13" s="8"/>
      <c r="M13" s="8">
        <v>0</v>
      </c>
      <c r="N13" s="8">
        <v>0</v>
      </c>
      <c r="O13" s="8">
        <v>8</v>
      </c>
      <c r="P13" s="8">
        <v>0</v>
      </c>
      <c r="Q13" s="8">
        <v>8</v>
      </c>
    </row>
    <row r="14" spans="1:17" ht="44.25" customHeight="1" x14ac:dyDescent="0.3">
      <c r="A14" s="8">
        <v>2</v>
      </c>
      <c r="B14" s="8" t="s">
        <v>195</v>
      </c>
      <c r="C14" s="8" t="s">
        <v>187</v>
      </c>
      <c r="D14" s="8" t="s">
        <v>60</v>
      </c>
      <c r="E14" s="8" t="s">
        <v>118</v>
      </c>
      <c r="F14" s="8">
        <v>3</v>
      </c>
      <c r="G14" s="8" t="s">
        <v>196</v>
      </c>
      <c r="H14" s="8">
        <v>49</v>
      </c>
      <c r="I14" s="8">
        <v>24</v>
      </c>
      <c r="J14" s="8" t="s">
        <v>38</v>
      </c>
      <c r="K14" s="8">
        <v>18</v>
      </c>
      <c r="L14" s="8"/>
      <c r="M14" s="8">
        <v>0</v>
      </c>
      <c r="N14" s="8">
        <v>0</v>
      </c>
      <c r="O14" s="8">
        <v>18</v>
      </c>
      <c r="P14" s="8">
        <v>0</v>
      </c>
      <c r="Q14" s="8">
        <v>18</v>
      </c>
    </row>
    <row r="15" spans="1:17" ht="43.5" customHeight="1" x14ac:dyDescent="0.3">
      <c r="A15" s="8">
        <v>3</v>
      </c>
      <c r="B15" s="8" t="s">
        <v>184</v>
      </c>
      <c r="C15" s="8" t="s">
        <v>187</v>
      </c>
      <c r="D15" s="8" t="s">
        <v>60</v>
      </c>
      <c r="E15" s="8" t="s">
        <v>118</v>
      </c>
      <c r="F15" s="8">
        <v>3</v>
      </c>
      <c r="G15" s="8" t="s">
        <v>194</v>
      </c>
      <c r="H15" s="8">
        <v>24</v>
      </c>
      <c r="I15" s="8">
        <v>25</v>
      </c>
      <c r="J15" s="8" t="s">
        <v>42</v>
      </c>
      <c r="K15" s="8">
        <v>8</v>
      </c>
      <c r="L15" s="8"/>
      <c r="M15" s="8">
        <v>0</v>
      </c>
      <c r="N15" s="8">
        <v>0</v>
      </c>
      <c r="O15" s="8">
        <v>8</v>
      </c>
      <c r="P15" s="8">
        <v>0</v>
      </c>
      <c r="Q15" s="8">
        <v>8</v>
      </c>
    </row>
    <row r="16" spans="1:17" ht="49.5" customHeight="1" x14ac:dyDescent="0.3">
      <c r="A16" s="8">
        <v>4</v>
      </c>
      <c r="B16" s="8" t="s">
        <v>195</v>
      </c>
      <c r="C16" s="8" t="s">
        <v>187</v>
      </c>
      <c r="D16" s="8" t="s">
        <v>60</v>
      </c>
      <c r="E16" s="8" t="s">
        <v>118</v>
      </c>
      <c r="F16" s="8">
        <v>3</v>
      </c>
      <c r="G16" s="8" t="s">
        <v>196</v>
      </c>
      <c r="H16" s="8">
        <v>49</v>
      </c>
      <c r="I16" s="8">
        <v>24</v>
      </c>
      <c r="J16" s="8" t="s">
        <v>42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43.2" x14ac:dyDescent="0.3">
      <c r="A17" s="11">
        <v>5</v>
      </c>
      <c r="B17" s="11" t="s">
        <v>195</v>
      </c>
      <c r="C17" s="11" t="s">
        <v>187</v>
      </c>
      <c r="D17" s="11" t="s">
        <v>60</v>
      </c>
      <c r="E17" s="11" t="s">
        <v>118</v>
      </c>
      <c r="F17" s="11">
        <v>3</v>
      </c>
      <c r="G17" s="11" t="s">
        <v>196</v>
      </c>
      <c r="H17" s="11">
        <v>49</v>
      </c>
      <c r="I17" s="11">
        <v>24</v>
      </c>
      <c r="J17" s="11" t="s">
        <v>43</v>
      </c>
      <c r="K17" s="11">
        <v>0</v>
      </c>
      <c r="L17" s="11" t="s">
        <v>43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</row>
    <row r="18" spans="1:17" x14ac:dyDescent="0.3">
      <c r="A18" s="8"/>
      <c r="B18" s="13" t="s">
        <v>69</v>
      </c>
      <c r="C18" s="8"/>
      <c r="D18" s="8"/>
      <c r="E18" s="11"/>
      <c r="F18" s="11"/>
      <c r="G18" s="11"/>
      <c r="H18" s="11"/>
      <c r="I18" s="11"/>
      <c r="J18" s="11"/>
      <c r="K18" s="11"/>
      <c r="L18" s="11"/>
      <c r="M18" s="11"/>
      <c r="N18" s="8"/>
      <c r="O18" s="8">
        <v>70</v>
      </c>
      <c r="P18" s="8">
        <v>0</v>
      </c>
      <c r="Q18" s="8">
        <v>70</v>
      </c>
    </row>
    <row r="19" spans="1:17" x14ac:dyDescent="0.3">
      <c r="A19" s="4"/>
      <c r="B19" s="4"/>
      <c r="C19" s="4"/>
      <c r="D19" s="4"/>
      <c r="E19" s="11" t="s">
        <v>70</v>
      </c>
      <c r="F19" s="101">
        <v>26</v>
      </c>
      <c r="G19" s="101"/>
      <c r="H19" s="101" t="s">
        <v>71</v>
      </c>
      <c r="I19" s="101"/>
      <c r="J19" s="11">
        <v>44</v>
      </c>
      <c r="K19" s="102" t="s">
        <v>72</v>
      </c>
      <c r="L19" s="102"/>
      <c r="M19" s="8">
        <v>0</v>
      </c>
      <c r="N19" s="4"/>
      <c r="O19" s="4"/>
      <c r="P19" s="4"/>
      <c r="Q19" s="4"/>
    </row>
    <row r="20" spans="1:17" x14ac:dyDescent="0.3">
      <c r="A20" s="4"/>
      <c r="B20" s="4"/>
      <c r="C20" s="4"/>
      <c r="D20" s="4"/>
      <c r="E20" s="8" t="s">
        <v>73</v>
      </c>
      <c r="F20" s="102">
        <v>0</v>
      </c>
      <c r="G20" s="102"/>
      <c r="H20" s="102" t="s">
        <v>74</v>
      </c>
      <c r="I20" s="102"/>
      <c r="J20" s="8">
        <v>0</v>
      </c>
      <c r="K20" s="4"/>
      <c r="L20" s="4"/>
      <c r="M20" s="4"/>
      <c r="N20" s="4"/>
      <c r="O20" s="4"/>
      <c r="P20" s="4"/>
      <c r="Q20" s="4"/>
    </row>
    <row r="21" spans="1:17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6" x14ac:dyDescent="0.4">
      <c r="A22" s="96" t="s">
        <v>75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17" ht="30" customHeight="1" x14ac:dyDescent="0.3">
      <c r="A23" s="97" t="s">
        <v>15</v>
      </c>
      <c r="B23" s="97" t="s">
        <v>16</v>
      </c>
      <c r="C23" s="99" t="s">
        <v>17</v>
      </c>
      <c r="D23" s="97" t="s">
        <v>18</v>
      </c>
      <c r="E23" s="97" t="s">
        <v>19</v>
      </c>
      <c r="F23" s="99" t="s">
        <v>20</v>
      </c>
      <c r="G23" s="97" t="s">
        <v>21</v>
      </c>
      <c r="H23" s="99" t="s">
        <v>22</v>
      </c>
      <c r="I23" s="99" t="s">
        <v>23</v>
      </c>
      <c r="J23" s="99" t="s">
        <v>24</v>
      </c>
      <c r="K23" s="99" t="s">
        <v>25</v>
      </c>
      <c r="L23" s="99" t="s">
        <v>26</v>
      </c>
      <c r="M23" s="99" t="s">
        <v>27</v>
      </c>
      <c r="N23" s="99" t="s">
        <v>28</v>
      </c>
      <c r="O23" s="97" t="s">
        <v>29</v>
      </c>
      <c r="P23" s="97"/>
      <c r="Q23" s="97"/>
    </row>
    <row r="24" spans="1:17" ht="63" customHeight="1" x14ac:dyDescent="0.3">
      <c r="A24" s="98"/>
      <c r="B24" s="98"/>
      <c r="C24" s="100"/>
      <c r="D24" s="98"/>
      <c r="E24" s="98"/>
      <c r="F24" s="100"/>
      <c r="G24" s="98"/>
      <c r="H24" s="100"/>
      <c r="I24" s="100"/>
      <c r="J24" s="100"/>
      <c r="K24" s="100"/>
      <c r="L24" s="100"/>
      <c r="M24" s="100"/>
      <c r="N24" s="100"/>
      <c r="O24" s="7" t="s">
        <v>30</v>
      </c>
      <c r="P24" s="7" t="s">
        <v>31</v>
      </c>
      <c r="Q24" s="7" t="s">
        <v>32</v>
      </c>
    </row>
    <row r="25" spans="1:17" ht="28.8" x14ac:dyDescent="0.3">
      <c r="A25" s="8">
        <v>1</v>
      </c>
      <c r="B25" s="8" t="s">
        <v>184</v>
      </c>
      <c r="C25" s="8" t="s">
        <v>187</v>
      </c>
      <c r="D25" s="8" t="s">
        <v>60</v>
      </c>
      <c r="E25" s="8" t="s">
        <v>118</v>
      </c>
      <c r="F25" s="8">
        <v>4</v>
      </c>
      <c r="G25" s="8" t="s">
        <v>194</v>
      </c>
      <c r="H25" s="8">
        <v>24</v>
      </c>
      <c r="I25" s="8">
        <v>27</v>
      </c>
      <c r="J25" s="8" t="s">
        <v>43</v>
      </c>
      <c r="K25" s="8">
        <v>0</v>
      </c>
      <c r="L25" s="8" t="s">
        <v>43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 ht="28.8" x14ac:dyDescent="0.3">
      <c r="A26" s="8">
        <v>2</v>
      </c>
      <c r="B26" s="8" t="s">
        <v>39</v>
      </c>
      <c r="C26" s="8" t="s">
        <v>34</v>
      </c>
      <c r="D26" s="8" t="s">
        <v>35</v>
      </c>
      <c r="E26" s="8" t="s">
        <v>94</v>
      </c>
      <c r="F26" s="8">
        <v>8</v>
      </c>
      <c r="G26" s="8" t="s">
        <v>41</v>
      </c>
      <c r="H26" s="8">
        <v>6</v>
      </c>
      <c r="I26" s="8">
        <v>28</v>
      </c>
      <c r="J26" s="8" t="s">
        <v>38</v>
      </c>
      <c r="K26" s="8">
        <v>38</v>
      </c>
      <c r="L26" s="8"/>
      <c r="M26" s="8">
        <v>0</v>
      </c>
      <c r="N26" s="8">
        <v>0</v>
      </c>
      <c r="O26" s="8">
        <v>38</v>
      </c>
      <c r="P26" s="8">
        <v>0</v>
      </c>
      <c r="Q26" s="8">
        <v>38</v>
      </c>
    </row>
    <row r="27" spans="1:17" ht="44.25" customHeight="1" x14ac:dyDescent="0.3">
      <c r="A27" s="8">
        <v>3</v>
      </c>
      <c r="B27" s="8" t="s">
        <v>39</v>
      </c>
      <c r="C27" s="8" t="s">
        <v>34</v>
      </c>
      <c r="D27" s="8" t="s">
        <v>35</v>
      </c>
      <c r="E27" s="8" t="s">
        <v>94</v>
      </c>
      <c r="F27" s="8">
        <v>8</v>
      </c>
      <c r="G27" s="8" t="s">
        <v>41</v>
      </c>
      <c r="H27" s="8">
        <v>6</v>
      </c>
      <c r="I27" s="8">
        <v>28</v>
      </c>
      <c r="J27" s="8" t="s">
        <v>42</v>
      </c>
      <c r="K27" s="8">
        <v>38</v>
      </c>
      <c r="L27" s="8"/>
      <c r="M27" s="8">
        <v>0</v>
      </c>
      <c r="N27" s="8">
        <v>0</v>
      </c>
      <c r="O27" s="8">
        <v>38</v>
      </c>
      <c r="P27" s="8">
        <v>0</v>
      </c>
      <c r="Q27" s="8">
        <v>38</v>
      </c>
    </row>
    <row r="28" spans="1:17" ht="28.8" x14ac:dyDescent="0.3">
      <c r="A28" s="8">
        <v>4</v>
      </c>
      <c r="B28" s="8" t="s">
        <v>39</v>
      </c>
      <c r="C28" s="8" t="s">
        <v>34</v>
      </c>
      <c r="D28" s="8" t="s">
        <v>35</v>
      </c>
      <c r="E28" s="8" t="s">
        <v>94</v>
      </c>
      <c r="F28" s="8">
        <v>8</v>
      </c>
      <c r="G28" s="8" t="s">
        <v>41</v>
      </c>
      <c r="H28" s="8">
        <v>6</v>
      </c>
      <c r="I28" s="8">
        <v>28</v>
      </c>
      <c r="J28" s="8" t="s">
        <v>44</v>
      </c>
      <c r="K28" s="8">
        <v>1.5</v>
      </c>
      <c r="L28" s="8" t="s">
        <v>44</v>
      </c>
      <c r="M28" s="8">
        <v>0</v>
      </c>
      <c r="N28" s="8">
        <v>0</v>
      </c>
      <c r="O28" s="8">
        <v>0</v>
      </c>
      <c r="P28" s="8">
        <v>1.5</v>
      </c>
      <c r="Q28" s="8">
        <v>1.5</v>
      </c>
    </row>
    <row r="29" spans="1:17" ht="30.75" customHeight="1" x14ac:dyDescent="0.3">
      <c r="A29" s="11">
        <v>5</v>
      </c>
      <c r="B29" s="11" t="s">
        <v>39</v>
      </c>
      <c r="C29" s="11" t="s">
        <v>34</v>
      </c>
      <c r="D29" s="11" t="s">
        <v>35</v>
      </c>
      <c r="E29" s="11" t="s">
        <v>94</v>
      </c>
      <c r="F29" s="11">
        <v>8</v>
      </c>
      <c r="G29" s="11" t="s">
        <v>41</v>
      </c>
      <c r="H29" s="11">
        <v>6</v>
      </c>
      <c r="I29" s="11">
        <v>28</v>
      </c>
      <c r="J29" s="11" t="s">
        <v>45</v>
      </c>
      <c r="K29" s="11">
        <v>2</v>
      </c>
      <c r="L29" s="11"/>
      <c r="M29" s="11">
        <v>0</v>
      </c>
      <c r="N29" s="11">
        <v>0</v>
      </c>
      <c r="O29" s="11">
        <v>0</v>
      </c>
      <c r="P29" s="11">
        <v>2</v>
      </c>
      <c r="Q29" s="11">
        <v>2</v>
      </c>
    </row>
    <row r="30" spans="1:17" x14ac:dyDescent="0.3">
      <c r="A30" s="9"/>
      <c r="B30" s="10" t="s">
        <v>83</v>
      </c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9"/>
      <c r="O30" s="9">
        <v>76</v>
      </c>
      <c r="P30" s="9">
        <v>3.5</v>
      </c>
      <c r="Q30" s="9">
        <v>79.5</v>
      </c>
    </row>
    <row r="31" spans="1:17" x14ac:dyDescent="0.3">
      <c r="E31" s="12" t="s">
        <v>70</v>
      </c>
      <c r="F31" s="103">
        <v>38</v>
      </c>
      <c r="G31" s="103"/>
      <c r="H31" s="103" t="s">
        <v>71</v>
      </c>
      <c r="I31" s="103"/>
      <c r="J31" s="12">
        <v>38</v>
      </c>
      <c r="K31" s="104" t="s">
        <v>72</v>
      </c>
      <c r="L31" s="104"/>
      <c r="M31" s="9">
        <v>0</v>
      </c>
    </row>
    <row r="32" spans="1:17" x14ac:dyDescent="0.3">
      <c r="E32" s="12" t="s">
        <v>73</v>
      </c>
      <c r="F32" s="103">
        <v>0</v>
      </c>
      <c r="G32" s="103"/>
      <c r="H32" s="103" t="s">
        <v>74</v>
      </c>
      <c r="I32" s="103"/>
      <c r="J32" s="12">
        <v>0</v>
      </c>
    </row>
    <row r="33" spans="1:17" x14ac:dyDescent="0.3">
      <c r="A33" s="9"/>
      <c r="B33" s="10" t="s">
        <v>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146</v>
      </c>
      <c r="P33" s="9">
        <v>3.5</v>
      </c>
      <c r="Q33" s="9">
        <v>149.5</v>
      </c>
    </row>
    <row r="35" spans="1:17" x14ac:dyDescent="0.3">
      <c r="A35" s="82" t="s">
        <v>205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</sheetData>
  <mergeCells count="55">
    <mergeCell ref="A35:Q35"/>
    <mergeCell ref="F32:G32"/>
    <mergeCell ref="H32:I32"/>
    <mergeCell ref="M23:M24"/>
    <mergeCell ref="N23:N24"/>
    <mergeCell ref="O23:Q23"/>
    <mergeCell ref="F31:G31"/>
    <mergeCell ref="H31:I31"/>
    <mergeCell ref="K31:L31"/>
    <mergeCell ref="G23:G24"/>
    <mergeCell ref="H23:H24"/>
    <mergeCell ref="I23:I24"/>
    <mergeCell ref="J23:J24"/>
    <mergeCell ref="K23:K24"/>
    <mergeCell ref="L23:L24"/>
    <mergeCell ref="F23:F24"/>
    <mergeCell ref="A23:A24"/>
    <mergeCell ref="B23:B24"/>
    <mergeCell ref="C23:C24"/>
    <mergeCell ref="D23:D24"/>
    <mergeCell ref="E23:E24"/>
    <mergeCell ref="A22:Q22"/>
    <mergeCell ref="J11:J12"/>
    <mergeCell ref="K11:K12"/>
    <mergeCell ref="L11:L12"/>
    <mergeCell ref="M11:M12"/>
    <mergeCell ref="N11:N12"/>
    <mergeCell ref="O11:Q11"/>
    <mergeCell ref="F19:G19"/>
    <mergeCell ref="H19:I19"/>
    <mergeCell ref="K19:L19"/>
    <mergeCell ref="F20:G20"/>
    <mergeCell ref="H20:I20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5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1"/>
  <sheetViews>
    <sheetView workbookViewId="0">
      <selection activeCell="L22" sqref="L22"/>
    </sheetView>
  </sheetViews>
  <sheetFormatPr defaultRowHeight="14.4" x14ac:dyDescent="0.3"/>
  <cols>
    <col min="1" max="1" width="5.6640625" customWidth="1"/>
    <col min="2" max="4" width="7.6640625" customWidth="1"/>
    <col min="5" max="5" width="6.6640625" customWidth="1"/>
    <col min="6" max="7" width="5.6640625" customWidth="1"/>
    <col min="8" max="8" width="4.6640625" customWidth="1"/>
    <col min="9" max="9" width="25.6640625" customWidth="1"/>
    <col min="10" max="10" width="9.66406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110" t="s">
        <v>2</v>
      </c>
      <c r="D1" s="111"/>
      <c r="E1" s="111"/>
      <c r="F1" s="111"/>
      <c r="G1" s="111"/>
      <c r="H1" s="111"/>
      <c r="I1" s="111"/>
      <c r="M1" s="2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112" t="s">
        <v>3</v>
      </c>
      <c r="D2" s="113"/>
      <c r="E2" s="113"/>
      <c r="F2" s="113"/>
      <c r="G2" s="113"/>
      <c r="H2" s="113"/>
      <c r="I2" s="113"/>
      <c r="M2" s="2"/>
      <c r="N2" s="94" t="s">
        <v>8</v>
      </c>
      <c r="O2" s="94"/>
      <c r="P2" s="94"/>
      <c r="Q2" s="94"/>
    </row>
    <row r="3" spans="1:17" ht="15.6" x14ac:dyDescent="0.3">
      <c r="M3" s="2"/>
      <c r="N3" s="2"/>
      <c r="O3" s="2"/>
      <c r="P3" s="2"/>
      <c r="Q3" s="2"/>
    </row>
    <row r="4" spans="1:17" ht="15.6" x14ac:dyDescent="0.3">
      <c r="A4" s="114"/>
      <c r="B4" s="114"/>
      <c r="C4" s="114"/>
      <c r="D4" s="114"/>
      <c r="E4" s="114"/>
      <c r="F4" s="114"/>
      <c r="G4" s="114"/>
      <c r="H4" s="114"/>
      <c r="I4" s="1"/>
      <c r="M4" s="3"/>
      <c r="N4" s="3"/>
      <c r="O4" s="3"/>
      <c r="P4" s="95" t="s">
        <v>9</v>
      </c>
      <c r="Q4" s="95"/>
    </row>
    <row r="5" spans="1:17" ht="15.6" x14ac:dyDescent="0.3">
      <c r="M5" s="2"/>
      <c r="N5" s="2"/>
      <c r="O5" s="2"/>
      <c r="P5" s="2"/>
      <c r="Q5" s="2"/>
    </row>
    <row r="6" spans="1:17" ht="15.6" x14ac:dyDescent="0.3">
      <c r="M6" s="2"/>
      <c r="N6" s="2" t="s">
        <v>10</v>
      </c>
      <c r="O6" s="2" t="s">
        <v>11</v>
      </c>
      <c r="P6" s="2" t="s">
        <v>12</v>
      </c>
      <c r="Q6" s="2"/>
    </row>
    <row r="9" spans="1:17" ht="21" x14ac:dyDescent="0.4">
      <c r="A9" s="108" t="s">
        <v>197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</row>
    <row r="11" spans="1:17" ht="30" customHeight="1" x14ac:dyDescent="0.3">
      <c r="A11" s="97" t="s">
        <v>198</v>
      </c>
      <c r="B11" s="97" t="s">
        <v>199</v>
      </c>
      <c r="C11" s="97"/>
      <c r="D11" s="97"/>
      <c r="E11" s="97"/>
      <c r="F11" s="97"/>
      <c r="G11" s="97"/>
      <c r="H11" s="97"/>
      <c r="I11" s="97" t="s">
        <v>200</v>
      </c>
      <c r="J11" s="115" t="s">
        <v>201</v>
      </c>
      <c r="K11" s="99" t="s">
        <v>202</v>
      </c>
      <c r="L11" s="99" t="s">
        <v>203</v>
      </c>
      <c r="M11" s="115" t="s">
        <v>74</v>
      </c>
      <c r="N11" s="115" t="s">
        <v>72</v>
      </c>
      <c r="O11" s="116" t="s">
        <v>29</v>
      </c>
      <c r="P11" s="116"/>
      <c r="Q11" s="116"/>
    </row>
    <row r="12" spans="1:17" ht="63" customHeight="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115"/>
      <c r="K12" s="99"/>
      <c r="L12" s="99"/>
      <c r="M12" s="115"/>
      <c r="N12" s="115"/>
      <c r="O12" s="5" t="s">
        <v>30</v>
      </c>
      <c r="P12" s="6" t="s">
        <v>31</v>
      </c>
      <c r="Q12" s="6" t="s">
        <v>32</v>
      </c>
    </row>
    <row r="13" spans="1:17" ht="15" customHeight="1" x14ac:dyDescent="0.3">
      <c r="A13" s="46">
        <v>1</v>
      </c>
      <c r="B13" s="102" t="s">
        <v>4</v>
      </c>
      <c r="C13" s="102"/>
      <c r="D13" s="102"/>
      <c r="E13" s="102"/>
      <c r="F13" s="102"/>
      <c r="G13" s="102"/>
      <c r="H13" s="102"/>
      <c r="I13" s="44" t="s">
        <v>90</v>
      </c>
      <c r="J13" s="46">
        <f>144+82</f>
        <v>226</v>
      </c>
      <c r="K13" s="46">
        <f>82+216</f>
        <v>298</v>
      </c>
      <c r="L13" s="46">
        <f>80+110</f>
        <v>190</v>
      </c>
      <c r="M13" s="46">
        <v>0</v>
      </c>
      <c r="N13" s="46">
        <v>0</v>
      </c>
      <c r="O13" s="46">
        <f>SUM(J13:M13)</f>
        <v>714</v>
      </c>
      <c r="P13" s="46">
        <v>177.25</v>
      </c>
      <c r="Q13" s="46">
        <f>O13+P13</f>
        <v>891.25</v>
      </c>
    </row>
    <row r="14" spans="1:17" x14ac:dyDescent="0.3">
      <c r="A14" s="46">
        <v>2</v>
      </c>
      <c r="B14" s="102" t="s">
        <v>89</v>
      </c>
      <c r="C14" s="102"/>
      <c r="D14" s="102"/>
      <c r="E14" s="102"/>
      <c r="F14" s="102"/>
      <c r="G14" s="102"/>
      <c r="H14" s="102"/>
      <c r="I14" s="44" t="s">
        <v>90</v>
      </c>
      <c r="J14" s="46">
        <f>302-18</f>
        <v>284</v>
      </c>
      <c r="K14" s="46">
        <v>180</v>
      </c>
      <c r="L14" s="46">
        <v>136</v>
      </c>
      <c r="M14" s="46">
        <v>0</v>
      </c>
      <c r="N14" s="46">
        <v>0</v>
      </c>
      <c r="O14" s="46">
        <f t="shared" ref="O14" si="0">SUM(J14:M14)</f>
        <v>600</v>
      </c>
      <c r="P14" s="46">
        <f>210.25+40</f>
        <v>250.25</v>
      </c>
      <c r="Q14" s="46">
        <f t="shared" ref="Q14" si="1">O14+P14</f>
        <v>850.25</v>
      </c>
    </row>
    <row r="15" spans="1:17" ht="15" customHeight="1" x14ac:dyDescent="0.3">
      <c r="A15" s="46">
        <v>3</v>
      </c>
      <c r="B15" s="102" t="s">
        <v>111</v>
      </c>
      <c r="C15" s="102"/>
      <c r="D15" s="102"/>
      <c r="E15" s="102"/>
      <c r="F15" s="102"/>
      <c r="G15" s="102"/>
      <c r="H15" s="102"/>
      <c r="I15" s="44" t="s">
        <v>90</v>
      </c>
      <c r="J15" s="46">
        <f>72+132</f>
        <v>204</v>
      </c>
      <c r="K15" s="46">
        <f>200+252</f>
        <v>452</v>
      </c>
      <c r="L15" s="46">
        <v>72</v>
      </c>
      <c r="M15" s="46">
        <v>0</v>
      </c>
      <c r="N15" s="46">
        <v>0</v>
      </c>
      <c r="O15" s="46">
        <f>SUM(J15:L15)</f>
        <v>728</v>
      </c>
      <c r="P15" s="46">
        <f>95+9.25</f>
        <v>104.25</v>
      </c>
      <c r="Q15" s="46">
        <f t="shared" ref="Q15:Q19" si="2">O15+P15</f>
        <v>832.25</v>
      </c>
    </row>
    <row r="16" spans="1:17" ht="28.8" x14ac:dyDescent="0.3">
      <c r="A16" s="46">
        <v>4</v>
      </c>
      <c r="B16" s="102" t="s">
        <v>125</v>
      </c>
      <c r="C16" s="102"/>
      <c r="D16" s="102"/>
      <c r="E16" s="102"/>
      <c r="F16" s="102"/>
      <c r="G16" s="102"/>
      <c r="H16" s="102"/>
      <c r="I16" s="44" t="s">
        <v>126</v>
      </c>
      <c r="J16" s="46">
        <v>356</v>
      </c>
      <c r="K16" s="46">
        <v>454</v>
      </c>
      <c r="L16" s="46">
        <v>0</v>
      </c>
      <c r="M16" s="46">
        <v>0</v>
      </c>
      <c r="N16" s="46">
        <v>0</v>
      </c>
      <c r="O16" s="46">
        <f t="shared" ref="O16" si="3">SUM(J16:M16)</f>
        <v>810</v>
      </c>
      <c r="P16" s="46">
        <v>57.75</v>
      </c>
      <c r="Q16" s="46">
        <f t="shared" si="2"/>
        <v>867.75</v>
      </c>
    </row>
    <row r="17" spans="1:17" x14ac:dyDescent="0.3">
      <c r="A17" s="46">
        <v>5</v>
      </c>
      <c r="B17" s="102" t="s">
        <v>145</v>
      </c>
      <c r="C17" s="102"/>
      <c r="D17" s="102"/>
      <c r="E17" s="102"/>
      <c r="F17" s="102"/>
      <c r="G17" s="102"/>
      <c r="H17" s="102"/>
      <c r="I17" s="44" t="s">
        <v>146</v>
      </c>
      <c r="J17" s="46">
        <f>194+72+18</f>
        <v>284</v>
      </c>
      <c r="K17" s="46">
        <v>86</v>
      </c>
      <c r="L17" s="46">
        <f>272-64</f>
        <v>208</v>
      </c>
      <c r="M17" s="46">
        <f>64.33+11.66</f>
        <v>75.989999999999995</v>
      </c>
      <c r="N17" s="46">
        <v>0</v>
      </c>
      <c r="O17" s="46">
        <f>SUM(J17:L17)</f>
        <v>578</v>
      </c>
      <c r="P17" s="46">
        <v>277.24</v>
      </c>
      <c r="Q17" s="46">
        <f t="shared" si="2"/>
        <v>855.24</v>
      </c>
    </row>
    <row r="18" spans="1:17" x14ac:dyDescent="0.3">
      <c r="A18" s="9">
        <v>6</v>
      </c>
      <c r="B18" s="102" t="s">
        <v>170</v>
      </c>
      <c r="C18" s="102"/>
      <c r="D18" s="102"/>
      <c r="E18" s="102"/>
      <c r="F18" s="102"/>
      <c r="G18" s="102"/>
      <c r="H18" s="102"/>
      <c r="I18" s="8" t="s">
        <v>171</v>
      </c>
      <c r="J18" s="9">
        <v>0</v>
      </c>
      <c r="K18" s="9">
        <v>302</v>
      </c>
      <c r="L18" s="9">
        <v>86</v>
      </c>
      <c r="M18" s="9">
        <v>0</v>
      </c>
      <c r="N18" s="9">
        <v>0</v>
      </c>
      <c r="O18" s="22">
        <f t="shared" ref="O18:O19" si="4">SUM(J18:M18)</f>
        <v>388</v>
      </c>
      <c r="P18" s="9">
        <v>16.75</v>
      </c>
      <c r="Q18" s="22">
        <f t="shared" si="2"/>
        <v>404.75</v>
      </c>
    </row>
    <row r="19" spans="1:17" ht="28.8" x14ac:dyDescent="0.3">
      <c r="A19" s="9">
        <v>7</v>
      </c>
      <c r="B19" s="102" t="s">
        <v>179</v>
      </c>
      <c r="C19" s="102"/>
      <c r="D19" s="102"/>
      <c r="E19" s="102"/>
      <c r="F19" s="102"/>
      <c r="G19" s="102"/>
      <c r="H19" s="102"/>
      <c r="I19" s="8" t="s">
        <v>126</v>
      </c>
      <c r="J19" s="9">
        <f>148+154</f>
        <v>302</v>
      </c>
      <c r="K19" s="9">
        <f>186+214</f>
        <v>400</v>
      </c>
      <c r="L19" s="9">
        <v>72</v>
      </c>
      <c r="M19" s="9">
        <v>0</v>
      </c>
      <c r="N19" s="9">
        <v>0</v>
      </c>
      <c r="O19" s="22">
        <f t="shared" si="4"/>
        <v>774</v>
      </c>
      <c r="P19" s="9">
        <v>46.75</v>
      </c>
      <c r="Q19" s="22">
        <f t="shared" si="2"/>
        <v>820.75</v>
      </c>
    </row>
    <row r="20" spans="1:17" x14ac:dyDescent="0.3">
      <c r="A20" s="9"/>
      <c r="B20" s="117" t="s">
        <v>32</v>
      </c>
      <c r="C20" s="117"/>
      <c r="D20" s="117"/>
      <c r="E20" s="117"/>
      <c r="F20" s="117"/>
      <c r="G20" s="117"/>
      <c r="H20" s="117"/>
      <c r="I20" s="10"/>
      <c r="J20" s="10">
        <f>SUM(J13:J19)</f>
        <v>1656</v>
      </c>
      <c r="K20" s="10">
        <f>SUM(K13:K19)</f>
        <v>2172</v>
      </c>
      <c r="L20" s="10">
        <f>SUM(L13:L19)</f>
        <v>764</v>
      </c>
      <c r="M20" s="10">
        <f t="shared" ref="M20:N20" si="5">SUM(M13:M19)</f>
        <v>75.989999999999995</v>
      </c>
      <c r="N20" s="10">
        <f t="shared" si="5"/>
        <v>0</v>
      </c>
      <c r="O20" s="10">
        <f>SUM(O13:O19)</f>
        <v>4592</v>
      </c>
      <c r="P20" s="20">
        <f>SUM(P13:P19)</f>
        <v>930.24</v>
      </c>
      <c r="Q20" s="10">
        <f>SUM(Q13:Q19)</f>
        <v>5522.24</v>
      </c>
    </row>
    <row r="21" spans="1:17" x14ac:dyDescent="0.3">
      <c r="P21" s="21"/>
    </row>
  </sheetData>
  <mergeCells count="26">
    <mergeCell ref="B19:H19"/>
    <mergeCell ref="B20:H20"/>
    <mergeCell ref="B15:H15"/>
    <mergeCell ref="B16:H16"/>
    <mergeCell ref="B17:H17"/>
    <mergeCell ref="B18:H18"/>
    <mergeCell ref="M11:M12"/>
    <mergeCell ref="N11:N12"/>
    <mergeCell ref="O11:Q11"/>
    <mergeCell ref="B13:H13"/>
    <mergeCell ref="K11:K12"/>
    <mergeCell ref="L11:L12"/>
    <mergeCell ref="B14:H14"/>
    <mergeCell ref="A11:A12"/>
    <mergeCell ref="B11:H12"/>
    <mergeCell ref="I11:I12"/>
    <mergeCell ref="J11:J12"/>
    <mergeCell ref="A9:Q9"/>
    <mergeCell ref="N1:Q1"/>
    <mergeCell ref="N2:Q2"/>
    <mergeCell ref="P4:Q4"/>
    <mergeCell ref="A1:B1"/>
    <mergeCell ref="A2:B2"/>
    <mergeCell ref="C1:I1"/>
    <mergeCell ref="C2:I2"/>
    <mergeCell ref="A4:H4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workbookViewId="0">
      <selection activeCell="O15" sqref="O15"/>
    </sheetView>
  </sheetViews>
  <sheetFormatPr defaultRowHeight="14.4" x14ac:dyDescent="0.3"/>
  <cols>
    <col min="1" max="1" width="5.6640625" customWidth="1"/>
    <col min="2" max="4" width="7.6640625" customWidth="1"/>
    <col min="5" max="5" width="6.6640625" customWidth="1"/>
    <col min="6" max="7" width="5.6640625" customWidth="1"/>
    <col min="8" max="8" width="4.6640625" customWidth="1"/>
    <col min="9" max="9" width="25.6640625" customWidth="1"/>
    <col min="10" max="10" width="9.66406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110" t="s">
        <v>2</v>
      </c>
      <c r="D1" s="111"/>
      <c r="E1" s="111"/>
      <c r="F1" s="111"/>
      <c r="G1" s="111"/>
      <c r="H1" s="111"/>
      <c r="I1" s="111"/>
      <c r="M1" s="17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112" t="s">
        <v>3</v>
      </c>
      <c r="D2" s="113"/>
      <c r="E2" s="113"/>
      <c r="F2" s="113"/>
      <c r="G2" s="113"/>
      <c r="H2" s="113"/>
      <c r="I2" s="113"/>
      <c r="M2" s="17"/>
      <c r="N2" s="94" t="s">
        <v>8</v>
      </c>
      <c r="O2" s="94"/>
      <c r="P2" s="94"/>
      <c r="Q2" s="94"/>
    </row>
    <row r="3" spans="1:17" ht="15.6" x14ac:dyDescent="0.3">
      <c r="M3" s="17"/>
      <c r="N3" s="17"/>
      <c r="O3" s="17"/>
      <c r="P3" s="17"/>
      <c r="Q3" s="17"/>
    </row>
    <row r="4" spans="1:17" ht="15.6" x14ac:dyDescent="0.3">
      <c r="A4" s="114"/>
      <c r="B4" s="114"/>
      <c r="C4" s="114"/>
      <c r="D4" s="114"/>
      <c r="E4" s="114"/>
      <c r="F4" s="114"/>
      <c r="G4" s="114"/>
      <c r="H4" s="114"/>
      <c r="I4" s="19"/>
      <c r="M4" s="3"/>
      <c r="N4" s="3"/>
      <c r="O4" s="3"/>
      <c r="P4" s="95" t="s">
        <v>9</v>
      </c>
      <c r="Q4" s="95"/>
    </row>
    <row r="5" spans="1:17" ht="15.6" x14ac:dyDescent="0.3">
      <c r="M5" s="17"/>
      <c r="N5" s="17"/>
      <c r="O5" s="17"/>
      <c r="P5" s="17"/>
      <c r="Q5" s="17"/>
    </row>
    <row r="6" spans="1:17" ht="15.6" x14ac:dyDescent="0.3">
      <c r="M6" s="17"/>
      <c r="N6" s="17" t="s">
        <v>10</v>
      </c>
      <c r="O6" s="17" t="s">
        <v>11</v>
      </c>
      <c r="P6" s="17" t="s">
        <v>12</v>
      </c>
      <c r="Q6" s="17"/>
    </row>
    <row r="9" spans="1:17" ht="21" x14ac:dyDescent="0.4">
      <c r="A9" s="108" t="s">
        <v>197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</row>
    <row r="11" spans="1:17" ht="30" customHeight="1" x14ac:dyDescent="0.3">
      <c r="A11" s="97" t="s">
        <v>198</v>
      </c>
      <c r="B11" s="97" t="s">
        <v>199</v>
      </c>
      <c r="C11" s="97"/>
      <c r="D11" s="97"/>
      <c r="E11" s="97"/>
      <c r="F11" s="97"/>
      <c r="G11" s="97"/>
      <c r="H11" s="97"/>
      <c r="I11" s="97" t="s">
        <v>200</v>
      </c>
      <c r="J11" s="115" t="s">
        <v>201</v>
      </c>
      <c r="K11" s="99" t="s">
        <v>202</v>
      </c>
      <c r="L11" s="99" t="s">
        <v>203</v>
      </c>
      <c r="M11" s="115" t="s">
        <v>74</v>
      </c>
      <c r="N11" s="115" t="s">
        <v>72</v>
      </c>
      <c r="O11" s="116" t="s">
        <v>29</v>
      </c>
      <c r="P11" s="116"/>
      <c r="Q11" s="116"/>
    </row>
    <row r="12" spans="1:17" ht="63" customHeight="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115"/>
      <c r="K12" s="99"/>
      <c r="L12" s="99"/>
      <c r="M12" s="115"/>
      <c r="N12" s="115"/>
      <c r="O12" s="14" t="s">
        <v>30</v>
      </c>
      <c r="P12" s="18" t="s">
        <v>31</v>
      </c>
      <c r="Q12" s="18" t="s">
        <v>32</v>
      </c>
    </row>
    <row r="13" spans="1:17" x14ac:dyDescent="0.3">
      <c r="A13" s="15">
        <v>1</v>
      </c>
      <c r="B13" s="102" t="s">
        <v>89</v>
      </c>
      <c r="C13" s="102"/>
      <c r="D13" s="102"/>
      <c r="E13" s="102"/>
      <c r="F13" s="102"/>
      <c r="G13" s="102"/>
      <c r="H13" s="102"/>
      <c r="I13" s="16" t="s">
        <v>85</v>
      </c>
      <c r="J13" s="15">
        <v>110</v>
      </c>
      <c r="K13" s="15">
        <v>0</v>
      </c>
      <c r="L13" s="15">
        <v>0</v>
      </c>
      <c r="M13" s="15">
        <v>0</v>
      </c>
      <c r="N13" s="15">
        <v>0</v>
      </c>
      <c r="O13" s="15">
        <v>110</v>
      </c>
      <c r="P13" s="15">
        <v>0</v>
      </c>
      <c r="Q13" s="15">
        <v>110</v>
      </c>
    </row>
    <row r="14" spans="1:17" x14ac:dyDescent="0.3">
      <c r="A14" s="15">
        <v>2</v>
      </c>
      <c r="B14" s="102" t="s">
        <v>145</v>
      </c>
      <c r="C14" s="102"/>
      <c r="D14" s="102"/>
      <c r="E14" s="102"/>
      <c r="F14" s="102"/>
      <c r="G14" s="102"/>
      <c r="H14" s="102"/>
      <c r="I14" s="16" t="s">
        <v>85</v>
      </c>
      <c r="J14" s="15">
        <v>84</v>
      </c>
      <c r="K14" s="15">
        <v>0</v>
      </c>
      <c r="L14" s="15">
        <v>0</v>
      </c>
      <c r="M14" s="15">
        <v>0</v>
      </c>
      <c r="N14" s="15">
        <v>0</v>
      </c>
      <c r="O14" s="15">
        <v>84</v>
      </c>
      <c r="P14" s="15">
        <v>160</v>
      </c>
      <c r="Q14" s="15">
        <v>244</v>
      </c>
    </row>
    <row r="15" spans="1:17" x14ac:dyDescent="0.3">
      <c r="A15" s="15">
        <v>3</v>
      </c>
      <c r="B15" s="102" t="s">
        <v>179</v>
      </c>
      <c r="C15" s="102"/>
      <c r="D15" s="102"/>
      <c r="E15" s="102"/>
      <c r="F15" s="102"/>
      <c r="G15" s="102"/>
      <c r="H15" s="102"/>
      <c r="I15" s="16" t="s">
        <v>85</v>
      </c>
      <c r="J15" s="15">
        <v>64</v>
      </c>
      <c r="K15" s="15">
        <v>82</v>
      </c>
      <c r="L15" s="15">
        <v>0</v>
      </c>
      <c r="M15" s="15">
        <v>0</v>
      </c>
      <c r="N15" s="15">
        <v>0</v>
      </c>
      <c r="O15" s="15">
        <v>146</v>
      </c>
      <c r="P15" s="15">
        <v>3.5</v>
      </c>
      <c r="Q15" s="15">
        <v>149.5</v>
      </c>
    </row>
    <row r="16" spans="1:17" x14ac:dyDescent="0.3">
      <c r="A16" s="15"/>
      <c r="B16" s="117" t="s">
        <v>32</v>
      </c>
      <c r="C16" s="117"/>
      <c r="D16" s="117"/>
      <c r="E16" s="117"/>
      <c r="F16" s="117"/>
      <c r="G16" s="117"/>
      <c r="H16" s="117"/>
      <c r="I16" s="10"/>
      <c r="J16" s="10">
        <f t="shared" ref="J16:Q16" si="0">SUM(J13:J15)</f>
        <v>258</v>
      </c>
      <c r="K16" s="10">
        <f t="shared" si="0"/>
        <v>82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340</v>
      </c>
      <c r="P16" s="10">
        <f t="shared" si="0"/>
        <v>163.5</v>
      </c>
      <c r="Q16" s="10">
        <f t="shared" si="0"/>
        <v>503.5</v>
      </c>
    </row>
    <row r="17" spans="16:16" x14ac:dyDescent="0.3">
      <c r="P17" s="21"/>
    </row>
  </sheetData>
  <mergeCells count="22">
    <mergeCell ref="B15:H15"/>
    <mergeCell ref="B16:H16"/>
    <mergeCell ref="B14:H14"/>
    <mergeCell ref="N11:N12"/>
    <mergeCell ref="O11:Q11"/>
    <mergeCell ref="B13:H13"/>
    <mergeCell ref="A4:H4"/>
    <mergeCell ref="P4:Q4"/>
    <mergeCell ref="A9:Q9"/>
    <mergeCell ref="A11:A12"/>
    <mergeCell ref="B11:H12"/>
    <mergeCell ref="I11:I12"/>
    <mergeCell ref="J11:J12"/>
    <mergeCell ref="K11:K12"/>
    <mergeCell ref="L11:L12"/>
    <mergeCell ref="M11:M12"/>
    <mergeCell ref="A1:B1"/>
    <mergeCell ref="C1:I1"/>
    <mergeCell ref="N1:Q1"/>
    <mergeCell ref="A2:B2"/>
    <mergeCell ref="C2:I2"/>
    <mergeCell ref="N2:Q2"/>
  </mergeCells>
  <pageMargins left="0.7" right="0.7" top="0.75" bottom="0.75" header="0.3" footer="0.3"/>
  <pageSetup paperSize="9" scale="8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40" workbookViewId="0">
      <selection activeCell="E66" sqref="E66"/>
    </sheetView>
  </sheetViews>
  <sheetFormatPr defaultColWidth="9.109375" defaultRowHeight="14.4" x14ac:dyDescent="0.3"/>
  <cols>
    <col min="1" max="1" width="5.6640625" style="23" customWidth="1"/>
    <col min="2" max="2" width="27.6640625" style="23" customWidth="1"/>
    <col min="3" max="3" width="8.6640625" style="23" customWidth="1"/>
    <col min="4" max="4" width="6.6640625" style="23" customWidth="1"/>
    <col min="5" max="5" width="26.33203125" style="23" customWidth="1"/>
    <col min="6" max="6" width="5.6640625" style="23" customWidth="1"/>
    <col min="7" max="7" width="17.6640625" style="23" customWidth="1"/>
    <col min="8" max="8" width="8.6640625" style="23" customWidth="1"/>
    <col min="9" max="9" width="7.6640625" style="23" customWidth="1"/>
    <col min="10" max="10" width="18.44140625" style="23" customWidth="1"/>
    <col min="11" max="16" width="8.6640625" style="23" customWidth="1"/>
    <col min="17" max="17" width="11.6640625" style="23" customWidth="1"/>
    <col min="18" max="16384" width="9.109375" style="23"/>
  </cols>
  <sheetData>
    <row r="1" spans="1:17" ht="15.6" x14ac:dyDescent="0.3">
      <c r="A1" s="65" t="s">
        <v>0</v>
      </c>
      <c r="B1" s="53"/>
      <c r="C1" s="66" t="s">
        <v>2</v>
      </c>
      <c r="D1" s="67"/>
      <c r="E1" s="67"/>
      <c r="F1" s="67"/>
      <c r="G1" s="67"/>
      <c r="H1" s="67"/>
      <c r="M1" s="40"/>
      <c r="N1" s="76" t="s">
        <v>7</v>
      </c>
      <c r="O1" s="76"/>
      <c r="P1" s="76"/>
      <c r="Q1" s="76"/>
    </row>
    <row r="2" spans="1:17" ht="15.6" x14ac:dyDescent="0.3">
      <c r="A2" s="65" t="s">
        <v>1</v>
      </c>
      <c r="B2" s="53"/>
      <c r="C2" s="68" t="s">
        <v>3</v>
      </c>
      <c r="D2" s="69"/>
      <c r="E2" s="69"/>
      <c r="F2" s="69"/>
      <c r="G2" s="69"/>
      <c r="H2" s="69"/>
      <c r="M2" s="40"/>
      <c r="N2" s="77" t="s">
        <v>8</v>
      </c>
      <c r="O2" s="77"/>
      <c r="P2" s="77"/>
      <c r="Q2" s="77"/>
    </row>
    <row r="3" spans="1:17" ht="15.6" x14ac:dyDescent="0.3">
      <c r="M3" s="40"/>
      <c r="N3" s="40"/>
      <c r="O3" s="40"/>
      <c r="P3" s="40"/>
      <c r="Q3" s="40"/>
    </row>
    <row r="4" spans="1:17" ht="21" x14ac:dyDescent="0.4">
      <c r="A4" s="70" t="s">
        <v>89</v>
      </c>
      <c r="B4" s="71"/>
      <c r="C4" s="71"/>
      <c r="D4" s="71"/>
      <c r="E4" s="71"/>
      <c r="F4" s="71"/>
      <c r="G4" s="71"/>
      <c r="H4" s="71"/>
      <c r="M4" s="24"/>
      <c r="N4" s="24"/>
      <c r="O4" s="24"/>
      <c r="P4" s="78" t="s">
        <v>9</v>
      </c>
      <c r="Q4" s="78"/>
    </row>
    <row r="5" spans="1:17" ht="15.6" x14ac:dyDescent="0.3">
      <c r="A5" s="72" t="s">
        <v>5</v>
      </c>
      <c r="B5" s="73"/>
      <c r="C5" s="73"/>
      <c r="D5" s="73"/>
      <c r="E5" s="73"/>
      <c r="F5" s="73"/>
      <c r="G5" s="73"/>
      <c r="H5" s="73"/>
      <c r="M5" s="40"/>
      <c r="N5" s="40"/>
      <c r="O5" s="40"/>
      <c r="P5" s="40"/>
      <c r="Q5" s="40"/>
    </row>
    <row r="6" spans="1:17" ht="21" x14ac:dyDescent="0.4">
      <c r="A6" s="74" t="s">
        <v>90</v>
      </c>
      <c r="B6" s="75"/>
      <c r="C6" s="75"/>
      <c r="D6" s="75"/>
      <c r="E6" s="75"/>
      <c r="F6" s="75"/>
      <c r="G6" s="75"/>
      <c r="H6" s="75"/>
      <c r="M6" s="40"/>
      <c r="N6" s="40" t="s">
        <v>10</v>
      </c>
      <c r="O6" s="40" t="s">
        <v>11</v>
      </c>
      <c r="P6" s="40" t="s">
        <v>12</v>
      </c>
      <c r="Q6" s="40"/>
    </row>
    <row r="7" spans="1:17" x14ac:dyDescent="0.3">
      <c r="A7" s="72" t="s">
        <v>6</v>
      </c>
      <c r="B7" s="73"/>
      <c r="C7" s="73"/>
      <c r="D7" s="73"/>
      <c r="E7" s="73"/>
      <c r="F7" s="73"/>
      <c r="G7" s="73"/>
      <c r="H7" s="73"/>
    </row>
    <row r="9" spans="1:17" ht="15.6" x14ac:dyDescent="0.4">
      <c r="A9" s="64" t="s">
        <v>13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ht="15.6" x14ac:dyDescent="0.4">
      <c r="A10" s="57" t="s">
        <v>14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30" customHeight="1" x14ac:dyDescent="0.3">
      <c r="A11" s="59" t="s">
        <v>15</v>
      </c>
      <c r="B11" s="59" t="s">
        <v>16</v>
      </c>
      <c r="C11" s="61" t="s">
        <v>17</v>
      </c>
      <c r="D11" s="59" t="s">
        <v>18</v>
      </c>
      <c r="E11" s="59" t="s">
        <v>19</v>
      </c>
      <c r="F11" s="61" t="s">
        <v>20</v>
      </c>
      <c r="G11" s="59" t="s">
        <v>21</v>
      </c>
      <c r="H11" s="61" t="s">
        <v>22</v>
      </c>
      <c r="I11" s="61" t="s">
        <v>23</v>
      </c>
      <c r="J11" s="61" t="s">
        <v>24</v>
      </c>
      <c r="K11" s="61" t="s">
        <v>25</v>
      </c>
      <c r="L11" s="61" t="s">
        <v>26</v>
      </c>
      <c r="M11" s="61" t="s">
        <v>27</v>
      </c>
      <c r="N11" s="61" t="s">
        <v>28</v>
      </c>
      <c r="O11" s="59" t="s">
        <v>29</v>
      </c>
      <c r="P11" s="59"/>
      <c r="Q11" s="59"/>
    </row>
    <row r="12" spans="1:17" ht="48.75" customHeight="1" x14ac:dyDescent="0.3">
      <c r="A12" s="60"/>
      <c r="B12" s="60"/>
      <c r="C12" s="62"/>
      <c r="D12" s="60"/>
      <c r="E12" s="60"/>
      <c r="F12" s="62"/>
      <c r="G12" s="60"/>
      <c r="H12" s="62"/>
      <c r="I12" s="62"/>
      <c r="J12" s="62"/>
      <c r="K12" s="62"/>
      <c r="L12" s="62"/>
      <c r="M12" s="62"/>
      <c r="N12" s="62"/>
      <c r="O12" s="37" t="s">
        <v>30</v>
      </c>
      <c r="P12" s="37" t="s">
        <v>31</v>
      </c>
      <c r="Q12" s="37" t="s">
        <v>32</v>
      </c>
    </row>
    <row r="13" spans="1:17" x14ac:dyDescent="0.3">
      <c r="A13" s="39">
        <v>1</v>
      </c>
      <c r="B13" s="39" t="s">
        <v>91</v>
      </c>
      <c r="C13" s="39" t="s">
        <v>34</v>
      </c>
      <c r="D13" s="39" t="s">
        <v>49</v>
      </c>
      <c r="E13" s="39" t="s">
        <v>176</v>
      </c>
      <c r="F13" s="39">
        <v>1</v>
      </c>
      <c r="G13" s="39" t="s">
        <v>93</v>
      </c>
      <c r="H13" s="39">
        <v>10</v>
      </c>
      <c r="I13" s="39">
        <v>24</v>
      </c>
      <c r="J13" s="39" t="s">
        <v>38</v>
      </c>
      <c r="K13" s="39">
        <v>36</v>
      </c>
      <c r="L13" s="39"/>
      <c r="M13" s="39">
        <v>0</v>
      </c>
      <c r="N13" s="39">
        <v>0</v>
      </c>
      <c r="O13" s="39">
        <v>36</v>
      </c>
      <c r="P13" s="39">
        <v>0</v>
      </c>
      <c r="Q13" s="39">
        <v>36</v>
      </c>
    </row>
    <row r="14" spans="1:17" ht="43.2" x14ac:dyDescent="0.3">
      <c r="A14" s="39">
        <v>2</v>
      </c>
      <c r="B14" s="39" t="s">
        <v>86</v>
      </c>
      <c r="C14" s="39" t="s">
        <v>34</v>
      </c>
      <c r="D14" s="39" t="s">
        <v>35</v>
      </c>
      <c r="E14" s="39" t="s">
        <v>175</v>
      </c>
      <c r="F14" s="39">
        <v>7</v>
      </c>
      <c r="G14" s="39" t="s">
        <v>88</v>
      </c>
      <c r="H14" s="39">
        <v>9</v>
      </c>
      <c r="I14" s="39">
        <v>24</v>
      </c>
      <c r="J14" s="39" t="s">
        <v>38</v>
      </c>
      <c r="K14" s="39">
        <v>36</v>
      </c>
      <c r="L14" s="39"/>
      <c r="M14" s="39">
        <v>0</v>
      </c>
      <c r="N14" s="39">
        <v>0</v>
      </c>
      <c r="O14" s="39">
        <v>36</v>
      </c>
      <c r="P14" s="39">
        <v>0</v>
      </c>
      <c r="Q14" s="39">
        <v>36</v>
      </c>
    </row>
    <row r="15" spans="1:17" x14ac:dyDescent="0.3">
      <c r="A15" s="39">
        <v>3</v>
      </c>
      <c r="B15" s="39" t="s">
        <v>91</v>
      </c>
      <c r="C15" s="39" t="s">
        <v>34</v>
      </c>
      <c r="D15" s="39" t="s">
        <v>49</v>
      </c>
      <c r="E15" s="39" t="s">
        <v>92</v>
      </c>
      <c r="F15" s="39">
        <v>1</v>
      </c>
      <c r="G15" s="39" t="s">
        <v>93</v>
      </c>
      <c r="H15" s="39">
        <v>10</v>
      </c>
      <c r="I15" s="39">
        <v>24</v>
      </c>
      <c r="J15" s="39" t="s">
        <v>44</v>
      </c>
      <c r="K15" s="39">
        <v>2.5</v>
      </c>
      <c r="L15" s="39" t="s">
        <v>44</v>
      </c>
      <c r="M15" s="39">
        <v>0</v>
      </c>
      <c r="N15" s="39">
        <v>0</v>
      </c>
      <c r="O15" s="39">
        <v>0</v>
      </c>
      <c r="P15" s="39">
        <v>2.5</v>
      </c>
      <c r="Q15" s="39">
        <v>2.5</v>
      </c>
    </row>
    <row r="16" spans="1:17" ht="28.8" x14ac:dyDescent="0.3">
      <c r="A16" s="39">
        <v>4</v>
      </c>
      <c r="B16" s="39" t="s">
        <v>63</v>
      </c>
      <c r="C16" s="39" t="s">
        <v>34</v>
      </c>
      <c r="D16" s="39" t="s">
        <v>49</v>
      </c>
      <c r="E16" s="39" t="s">
        <v>92</v>
      </c>
      <c r="F16" s="39">
        <v>3</v>
      </c>
      <c r="G16" s="39" t="s">
        <v>65</v>
      </c>
      <c r="H16" s="39">
        <v>10</v>
      </c>
      <c r="I16" s="39">
        <v>24</v>
      </c>
      <c r="J16" s="39" t="s">
        <v>44</v>
      </c>
      <c r="K16" s="39">
        <v>2.5</v>
      </c>
      <c r="L16" s="39" t="s">
        <v>44</v>
      </c>
      <c r="M16" s="39">
        <v>0</v>
      </c>
      <c r="N16" s="39">
        <v>0</v>
      </c>
      <c r="O16" s="39">
        <v>0</v>
      </c>
      <c r="P16" s="39">
        <v>2.5</v>
      </c>
      <c r="Q16" s="39">
        <v>2.5</v>
      </c>
    </row>
    <row r="17" spans="1:17" ht="40.5" customHeight="1" x14ac:dyDescent="0.3">
      <c r="A17" s="39">
        <v>5</v>
      </c>
      <c r="B17" s="39" t="s">
        <v>91</v>
      </c>
      <c r="C17" s="39" t="s">
        <v>34</v>
      </c>
      <c r="D17" s="39" t="s">
        <v>49</v>
      </c>
      <c r="E17" s="39" t="s">
        <v>92</v>
      </c>
      <c r="F17" s="39">
        <v>1</v>
      </c>
      <c r="G17" s="39" t="s">
        <v>93</v>
      </c>
      <c r="H17" s="39">
        <v>10</v>
      </c>
      <c r="I17" s="39">
        <v>24</v>
      </c>
      <c r="J17" s="39" t="s">
        <v>45</v>
      </c>
      <c r="K17" s="39">
        <v>2</v>
      </c>
      <c r="L17" s="39"/>
      <c r="M17" s="39">
        <v>0</v>
      </c>
      <c r="N17" s="39">
        <v>0</v>
      </c>
      <c r="O17" s="39">
        <v>0</v>
      </c>
      <c r="P17" s="39">
        <v>2</v>
      </c>
      <c r="Q17" s="39">
        <v>2</v>
      </c>
    </row>
    <row r="18" spans="1:17" ht="42.75" customHeight="1" x14ac:dyDescent="0.3">
      <c r="A18" s="39">
        <v>6</v>
      </c>
      <c r="B18" s="39" t="s">
        <v>63</v>
      </c>
      <c r="C18" s="39" t="s">
        <v>34</v>
      </c>
      <c r="D18" s="39" t="s">
        <v>49</v>
      </c>
      <c r="E18" s="39" t="s">
        <v>92</v>
      </c>
      <c r="F18" s="39">
        <v>3</v>
      </c>
      <c r="G18" s="39" t="s">
        <v>65</v>
      </c>
      <c r="H18" s="39">
        <v>10</v>
      </c>
      <c r="I18" s="39">
        <v>24</v>
      </c>
      <c r="J18" s="39" t="s">
        <v>45</v>
      </c>
      <c r="K18" s="39">
        <v>2</v>
      </c>
      <c r="L18" s="39"/>
      <c r="M18" s="39">
        <v>0</v>
      </c>
      <c r="N18" s="39">
        <v>0</v>
      </c>
      <c r="O18" s="39">
        <v>0</v>
      </c>
      <c r="P18" s="39">
        <v>2</v>
      </c>
      <c r="Q18" s="39">
        <v>2</v>
      </c>
    </row>
    <row r="19" spans="1:17" ht="28.8" x14ac:dyDescent="0.3">
      <c r="A19" s="39">
        <v>7</v>
      </c>
      <c r="B19" s="39" t="s">
        <v>63</v>
      </c>
      <c r="C19" s="39" t="s">
        <v>34</v>
      </c>
      <c r="D19" s="39" t="s">
        <v>49</v>
      </c>
      <c r="E19" s="39" t="s">
        <v>94</v>
      </c>
      <c r="F19" s="39">
        <v>3</v>
      </c>
      <c r="G19" s="39" t="s">
        <v>65</v>
      </c>
      <c r="H19" s="39">
        <v>10</v>
      </c>
      <c r="I19" s="39">
        <v>24</v>
      </c>
      <c r="J19" s="39" t="s">
        <v>38</v>
      </c>
      <c r="K19" s="39">
        <v>32</v>
      </c>
      <c r="L19" s="39"/>
      <c r="M19" s="39">
        <v>0</v>
      </c>
      <c r="N19" s="39">
        <v>0</v>
      </c>
      <c r="O19" s="39">
        <v>32</v>
      </c>
      <c r="P19" s="39">
        <v>0</v>
      </c>
      <c r="Q19" s="39">
        <v>32</v>
      </c>
    </row>
    <row r="20" spans="1:17" ht="52.5" customHeight="1" x14ac:dyDescent="0.3">
      <c r="A20" s="39">
        <v>8</v>
      </c>
      <c r="B20" s="39" t="s">
        <v>63</v>
      </c>
      <c r="C20" s="39" t="s">
        <v>34</v>
      </c>
      <c r="D20" s="39" t="s">
        <v>49</v>
      </c>
      <c r="E20" s="39" t="s">
        <v>94</v>
      </c>
      <c r="F20" s="39">
        <v>3</v>
      </c>
      <c r="G20" s="39" t="s">
        <v>65</v>
      </c>
      <c r="H20" s="39">
        <v>10</v>
      </c>
      <c r="I20" s="39">
        <v>24</v>
      </c>
      <c r="J20" s="39" t="s">
        <v>42</v>
      </c>
      <c r="K20" s="39">
        <v>32</v>
      </c>
      <c r="L20" s="39"/>
      <c r="M20" s="39">
        <v>0</v>
      </c>
      <c r="N20" s="39">
        <v>0</v>
      </c>
      <c r="O20" s="39">
        <v>32</v>
      </c>
      <c r="P20" s="39">
        <v>0</v>
      </c>
      <c r="Q20" s="39">
        <v>32</v>
      </c>
    </row>
    <row r="21" spans="1:17" ht="28.8" x14ac:dyDescent="0.3">
      <c r="A21" s="39">
        <v>9</v>
      </c>
      <c r="B21" s="39" t="s">
        <v>63</v>
      </c>
      <c r="C21" s="39" t="s">
        <v>34</v>
      </c>
      <c r="D21" s="39" t="s">
        <v>49</v>
      </c>
      <c r="E21" s="39" t="s">
        <v>94</v>
      </c>
      <c r="F21" s="39">
        <v>3</v>
      </c>
      <c r="G21" s="39" t="s">
        <v>65</v>
      </c>
      <c r="H21" s="39">
        <v>10</v>
      </c>
      <c r="I21" s="39">
        <v>24</v>
      </c>
      <c r="J21" s="39" t="s">
        <v>44</v>
      </c>
      <c r="K21" s="39">
        <v>2.5</v>
      </c>
      <c r="L21" s="39" t="s">
        <v>44</v>
      </c>
      <c r="M21" s="39">
        <v>0</v>
      </c>
      <c r="N21" s="39">
        <v>0</v>
      </c>
      <c r="O21" s="39">
        <v>0</v>
      </c>
      <c r="P21" s="39">
        <v>2.5</v>
      </c>
      <c r="Q21" s="39">
        <v>2.5</v>
      </c>
    </row>
    <row r="22" spans="1:17" ht="41.25" customHeight="1" x14ac:dyDescent="0.3">
      <c r="A22" s="39">
        <v>10</v>
      </c>
      <c r="B22" s="39" t="s">
        <v>63</v>
      </c>
      <c r="C22" s="39" t="s">
        <v>34</v>
      </c>
      <c r="D22" s="39" t="s">
        <v>49</v>
      </c>
      <c r="E22" s="39" t="s">
        <v>94</v>
      </c>
      <c r="F22" s="39">
        <v>3</v>
      </c>
      <c r="G22" s="39" t="s">
        <v>65</v>
      </c>
      <c r="H22" s="39">
        <v>10</v>
      </c>
      <c r="I22" s="39">
        <v>24</v>
      </c>
      <c r="J22" s="39" t="s">
        <v>45</v>
      </c>
      <c r="K22" s="39">
        <v>2</v>
      </c>
      <c r="L22" s="39"/>
      <c r="M22" s="39">
        <v>0</v>
      </c>
      <c r="N22" s="39">
        <v>0</v>
      </c>
      <c r="O22" s="39">
        <v>0</v>
      </c>
      <c r="P22" s="39">
        <v>2</v>
      </c>
      <c r="Q22" s="39">
        <v>2</v>
      </c>
    </row>
    <row r="23" spans="1:17" ht="43.2" x14ac:dyDescent="0.3">
      <c r="A23" s="39">
        <v>11</v>
      </c>
      <c r="B23" s="39" t="s">
        <v>95</v>
      </c>
      <c r="C23" s="39" t="s">
        <v>34</v>
      </c>
      <c r="D23" s="39" t="s">
        <v>49</v>
      </c>
      <c r="E23" s="39" t="s">
        <v>96</v>
      </c>
      <c r="F23" s="39">
        <v>3</v>
      </c>
      <c r="G23" s="39" t="s">
        <v>97</v>
      </c>
      <c r="H23" s="39">
        <v>29</v>
      </c>
      <c r="I23" s="39">
        <v>24</v>
      </c>
      <c r="J23" s="39" t="s">
        <v>55</v>
      </c>
      <c r="K23" s="39">
        <v>72</v>
      </c>
      <c r="L23" s="39"/>
      <c r="M23" s="39">
        <v>0</v>
      </c>
      <c r="N23" s="39">
        <v>0</v>
      </c>
      <c r="O23" s="39">
        <v>72</v>
      </c>
      <c r="P23" s="39">
        <v>0</v>
      </c>
      <c r="Q23" s="39">
        <v>72</v>
      </c>
    </row>
    <row r="24" spans="1:17" ht="28.8" x14ac:dyDescent="0.3">
      <c r="A24" s="39">
        <v>12</v>
      </c>
      <c r="B24" s="39" t="s">
        <v>98</v>
      </c>
      <c r="C24" s="39" t="s">
        <v>34</v>
      </c>
      <c r="D24" s="39" t="s">
        <v>35</v>
      </c>
      <c r="E24" s="39" t="s">
        <v>99</v>
      </c>
      <c r="F24" s="39">
        <v>3</v>
      </c>
      <c r="G24" s="39" t="s">
        <v>100</v>
      </c>
      <c r="H24" s="39">
        <v>13</v>
      </c>
      <c r="I24" s="39">
        <v>24</v>
      </c>
      <c r="J24" s="39" t="s">
        <v>38</v>
      </c>
      <c r="K24" s="39">
        <v>32</v>
      </c>
      <c r="L24" s="39"/>
      <c r="M24" s="39">
        <v>0</v>
      </c>
      <c r="N24" s="39">
        <v>0</v>
      </c>
      <c r="O24" s="39">
        <v>32</v>
      </c>
      <c r="P24" s="39">
        <v>0</v>
      </c>
      <c r="Q24" s="39">
        <v>32</v>
      </c>
    </row>
    <row r="25" spans="1:17" ht="50.25" customHeight="1" x14ac:dyDescent="0.3">
      <c r="A25" s="39">
        <v>13</v>
      </c>
      <c r="B25" s="39" t="s">
        <v>98</v>
      </c>
      <c r="C25" s="39" t="s">
        <v>34</v>
      </c>
      <c r="D25" s="39" t="s">
        <v>35</v>
      </c>
      <c r="E25" s="39" t="s">
        <v>99</v>
      </c>
      <c r="F25" s="39">
        <v>3</v>
      </c>
      <c r="G25" s="39" t="s">
        <v>100</v>
      </c>
      <c r="H25" s="39">
        <v>13</v>
      </c>
      <c r="I25" s="39">
        <v>24</v>
      </c>
      <c r="J25" s="39" t="s">
        <v>42</v>
      </c>
      <c r="K25" s="39">
        <v>34</v>
      </c>
      <c r="L25" s="39"/>
      <c r="M25" s="39">
        <v>0</v>
      </c>
      <c r="N25" s="39">
        <v>0</v>
      </c>
      <c r="O25" s="39">
        <v>34</v>
      </c>
      <c r="P25" s="39">
        <v>0</v>
      </c>
      <c r="Q25" s="39">
        <v>34</v>
      </c>
    </row>
    <row r="26" spans="1:17" ht="28.8" x14ac:dyDescent="0.3">
      <c r="A26" s="39">
        <v>14</v>
      </c>
      <c r="B26" s="39" t="s">
        <v>98</v>
      </c>
      <c r="C26" s="39" t="s">
        <v>34</v>
      </c>
      <c r="D26" s="39" t="s">
        <v>35</v>
      </c>
      <c r="E26" s="39" t="s">
        <v>99</v>
      </c>
      <c r="F26" s="39">
        <v>3</v>
      </c>
      <c r="G26" s="39" t="s">
        <v>100</v>
      </c>
      <c r="H26" s="39">
        <v>13</v>
      </c>
      <c r="I26" s="39">
        <v>24</v>
      </c>
      <c r="J26" s="39" t="s">
        <v>44</v>
      </c>
      <c r="K26" s="39">
        <v>3.25</v>
      </c>
      <c r="L26" s="39" t="s">
        <v>44</v>
      </c>
      <c r="M26" s="39">
        <v>0</v>
      </c>
      <c r="N26" s="39">
        <v>0</v>
      </c>
      <c r="O26" s="39">
        <v>0</v>
      </c>
      <c r="P26" s="39">
        <v>3.25</v>
      </c>
      <c r="Q26" s="39">
        <v>3.25</v>
      </c>
    </row>
    <row r="27" spans="1:17" ht="43.5" customHeight="1" x14ac:dyDescent="0.3">
      <c r="A27" s="39">
        <v>15</v>
      </c>
      <c r="B27" s="39" t="s">
        <v>98</v>
      </c>
      <c r="C27" s="39" t="s">
        <v>34</v>
      </c>
      <c r="D27" s="39" t="s">
        <v>35</v>
      </c>
      <c r="E27" s="39" t="s">
        <v>99</v>
      </c>
      <c r="F27" s="39">
        <v>3</v>
      </c>
      <c r="G27" s="39" t="s">
        <v>100</v>
      </c>
      <c r="H27" s="39">
        <v>13</v>
      </c>
      <c r="I27" s="39">
        <v>24</v>
      </c>
      <c r="J27" s="39" t="s">
        <v>45</v>
      </c>
      <c r="K27" s="39">
        <v>2</v>
      </c>
      <c r="L27" s="39"/>
      <c r="M27" s="39">
        <v>0</v>
      </c>
      <c r="N27" s="39">
        <v>0</v>
      </c>
      <c r="O27" s="39">
        <v>0</v>
      </c>
      <c r="P27" s="39">
        <v>2</v>
      </c>
      <c r="Q27" s="39">
        <v>2</v>
      </c>
    </row>
    <row r="28" spans="1:17" ht="47.25" customHeight="1" x14ac:dyDescent="0.3">
      <c r="A28" s="39">
        <v>16</v>
      </c>
      <c r="B28" s="39" t="s">
        <v>101</v>
      </c>
      <c r="C28" s="39" t="s">
        <v>34</v>
      </c>
      <c r="D28" s="39" t="s">
        <v>49</v>
      </c>
      <c r="E28" s="39" t="s">
        <v>92</v>
      </c>
      <c r="F28" s="39">
        <v>1</v>
      </c>
      <c r="G28" s="39" t="s">
        <v>102</v>
      </c>
      <c r="H28" s="39">
        <v>20</v>
      </c>
      <c r="I28" s="39">
        <v>24</v>
      </c>
      <c r="J28" s="39" t="s">
        <v>44</v>
      </c>
      <c r="K28" s="39">
        <v>5</v>
      </c>
      <c r="L28" s="39" t="s">
        <v>44</v>
      </c>
      <c r="M28" s="39">
        <v>0</v>
      </c>
      <c r="N28" s="39">
        <v>0</v>
      </c>
      <c r="O28" s="39">
        <v>0</v>
      </c>
      <c r="P28" s="39">
        <v>5</v>
      </c>
      <c r="Q28" s="39">
        <v>5</v>
      </c>
    </row>
    <row r="29" spans="1:17" ht="51.75" customHeight="1" x14ac:dyDescent="0.3">
      <c r="A29" s="39">
        <v>17</v>
      </c>
      <c r="B29" s="39" t="s">
        <v>101</v>
      </c>
      <c r="C29" s="39" t="s">
        <v>34</v>
      </c>
      <c r="D29" s="39" t="s">
        <v>49</v>
      </c>
      <c r="E29" s="39" t="s">
        <v>92</v>
      </c>
      <c r="F29" s="39">
        <v>1</v>
      </c>
      <c r="G29" s="39" t="s">
        <v>102</v>
      </c>
      <c r="H29" s="39">
        <v>20</v>
      </c>
      <c r="I29" s="39">
        <v>24</v>
      </c>
      <c r="J29" s="39" t="s">
        <v>45</v>
      </c>
      <c r="K29" s="39">
        <v>2</v>
      </c>
      <c r="L29" s="39"/>
      <c r="M29" s="39">
        <v>0</v>
      </c>
      <c r="N29" s="39">
        <v>0</v>
      </c>
      <c r="O29" s="39">
        <v>0</v>
      </c>
      <c r="P29" s="39">
        <v>2</v>
      </c>
      <c r="Q29" s="39">
        <v>2</v>
      </c>
    </row>
    <row r="30" spans="1:17" ht="28.8" x14ac:dyDescent="0.3">
      <c r="A30" s="39">
        <v>18</v>
      </c>
      <c r="B30" s="39" t="s">
        <v>48</v>
      </c>
      <c r="C30" s="39" t="s">
        <v>34</v>
      </c>
      <c r="D30" s="39" t="s">
        <v>35</v>
      </c>
      <c r="E30" s="39" t="s">
        <v>103</v>
      </c>
      <c r="F30" s="39">
        <v>1</v>
      </c>
      <c r="G30" s="39" t="s">
        <v>51</v>
      </c>
      <c r="H30" s="39">
        <v>5</v>
      </c>
      <c r="I30" s="39">
        <v>24</v>
      </c>
      <c r="J30" s="39" t="s">
        <v>38</v>
      </c>
      <c r="K30" s="39">
        <v>18</v>
      </c>
      <c r="L30" s="39"/>
      <c r="M30" s="39">
        <v>0</v>
      </c>
      <c r="N30" s="39">
        <v>0</v>
      </c>
      <c r="O30" s="39">
        <v>18</v>
      </c>
      <c r="P30" s="39">
        <v>0</v>
      </c>
      <c r="Q30" s="39">
        <v>18</v>
      </c>
    </row>
    <row r="31" spans="1:17" ht="48" customHeight="1" x14ac:dyDescent="0.3">
      <c r="A31" s="39">
        <v>19</v>
      </c>
      <c r="B31" s="39" t="s">
        <v>48</v>
      </c>
      <c r="C31" s="39" t="s">
        <v>34</v>
      </c>
      <c r="D31" s="39" t="s">
        <v>35</v>
      </c>
      <c r="E31" s="39" t="s">
        <v>103</v>
      </c>
      <c r="F31" s="39">
        <v>1</v>
      </c>
      <c r="G31" s="39" t="s">
        <v>51</v>
      </c>
      <c r="H31" s="39">
        <v>5</v>
      </c>
      <c r="I31" s="39">
        <v>24</v>
      </c>
      <c r="J31" s="39" t="s">
        <v>42</v>
      </c>
      <c r="K31" s="39">
        <v>18</v>
      </c>
      <c r="L31" s="39"/>
      <c r="M31" s="39">
        <v>0</v>
      </c>
      <c r="N31" s="39">
        <v>0</v>
      </c>
      <c r="O31" s="39">
        <v>18</v>
      </c>
      <c r="P31" s="39">
        <v>0</v>
      </c>
      <c r="Q31" s="39">
        <v>18</v>
      </c>
    </row>
    <row r="32" spans="1:17" ht="28.8" x14ac:dyDescent="0.3">
      <c r="A32" s="39">
        <v>20</v>
      </c>
      <c r="B32" s="39" t="s">
        <v>48</v>
      </c>
      <c r="C32" s="39" t="s">
        <v>34</v>
      </c>
      <c r="D32" s="39" t="s">
        <v>35</v>
      </c>
      <c r="E32" s="39" t="s">
        <v>103</v>
      </c>
      <c r="F32" s="39">
        <v>1</v>
      </c>
      <c r="G32" s="39" t="s">
        <v>51</v>
      </c>
      <c r="H32" s="39">
        <v>5</v>
      </c>
      <c r="I32" s="39">
        <v>24</v>
      </c>
      <c r="J32" s="39" t="s">
        <v>44</v>
      </c>
      <c r="K32" s="39">
        <v>1.25</v>
      </c>
      <c r="L32" s="39" t="s">
        <v>44</v>
      </c>
      <c r="M32" s="39">
        <v>0</v>
      </c>
      <c r="N32" s="39">
        <v>0</v>
      </c>
      <c r="O32" s="39">
        <v>0</v>
      </c>
      <c r="P32" s="39">
        <v>1.25</v>
      </c>
      <c r="Q32" s="39">
        <v>1.25</v>
      </c>
    </row>
    <row r="33" spans="1:17" ht="39" customHeight="1" x14ac:dyDescent="0.3">
      <c r="A33" s="38">
        <v>21</v>
      </c>
      <c r="B33" s="38" t="s">
        <v>48</v>
      </c>
      <c r="C33" s="38" t="s">
        <v>34</v>
      </c>
      <c r="D33" s="38" t="s">
        <v>35</v>
      </c>
      <c r="E33" s="38" t="s">
        <v>103</v>
      </c>
      <c r="F33" s="38">
        <v>1</v>
      </c>
      <c r="G33" s="38" t="s">
        <v>51</v>
      </c>
      <c r="H33" s="38">
        <v>5</v>
      </c>
      <c r="I33" s="38">
        <v>24</v>
      </c>
      <c r="J33" s="38" t="s">
        <v>45</v>
      </c>
      <c r="K33" s="38">
        <v>2</v>
      </c>
      <c r="L33" s="38"/>
      <c r="M33" s="38">
        <v>0</v>
      </c>
      <c r="N33" s="38">
        <v>0</v>
      </c>
      <c r="O33" s="38">
        <v>0</v>
      </c>
      <c r="P33" s="38">
        <v>2</v>
      </c>
      <c r="Q33" s="38">
        <v>2</v>
      </c>
    </row>
    <row r="34" spans="1:17" ht="28.8" x14ac:dyDescent="0.3">
      <c r="A34" s="39">
        <v>22</v>
      </c>
      <c r="B34" s="39" t="s">
        <v>33</v>
      </c>
      <c r="C34" s="39" t="s">
        <v>34</v>
      </c>
      <c r="D34" s="39" t="s">
        <v>35</v>
      </c>
      <c r="E34" s="39" t="s">
        <v>172</v>
      </c>
      <c r="F34" s="39">
        <v>5</v>
      </c>
      <c r="G34" s="39" t="s">
        <v>37</v>
      </c>
      <c r="H34" s="39">
        <v>9</v>
      </c>
      <c r="I34" s="39">
        <v>24</v>
      </c>
      <c r="J34" s="39" t="s">
        <v>38</v>
      </c>
      <c r="K34" s="39">
        <v>18</v>
      </c>
      <c r="L34" s="39"/>
      <c r="M34" s="39">
        <v>0</v>
      </c>
      <c r="N34" s="39">
        <v>0</v>
      </c>
      <c r="O34" s="39">
        <v>18</v>
      </c>
      <c r="P34" s="39">
        <v>0</v>
      </c>
      <c r="Q34" s="39">
        <v>18</v>
      </c>
    </row>
    <row r="35" spans="1:17" ht="57.6" x14ac:dyDescent="0.3">
      <c r="A35" s="39">
        <v>23</v>
      </c>
      <c r="B35" s="39" t="s">
        <v>133</v>
      </c>
      <c r="C35" s="39" t="s">
        <v>130</v>
      </c>
      <c r="D35" s="39" t="s">
        <v>35</v>
      </c>
      <c r="E35" s="39" t="s">
        <v>174</v>
      </c>
      <c r="F35" s="39">
        <v>9</v>
      </c>
      <c r="G35" s="39" t="s">
        <v>135</v>
      </c>
      <c r="H35" s="39">
        <v>7</v>
      </c>
      <c r="I35" s="39">
        <v>24</v>
      </c>
      <c r="J35" s="39" t="s">
        <v>38</v>
      </c>
      <c r="K35" s="39">
        <v>16</v>
      </c>
      <c r="L35" s="39"/>
      <c r="M35" s="39">
        <v>0</v>
      </c>
      <c r="N35" s="39">
        <v>0</v>
      </c>
      <c r="O35" s="39">
        <v>16</v>
      </c>
      <c r="P35" s="39">
        <v>0</v>
      </c>
      <c r="Q35" s="39">
        <v>16</v>
      </c>
    </row>
    <row r="36" spans="1:17" x14ac:dyDescent="0.3">
      <c r="A36" s="39"/>
      <c r="B36" s="25" t="s">
        <v>69</v>
      </c>
      <c r="C36" s="39"/>
      <c r="D36" s="39"/>
      <c r="E36" s="38"/>
      <c r="F36" s="38"/>
      <c r="G36" s="38"/>
      <c r="H36" s="38"/>
      <c r="I36" s="38"/>
      <c r="J36" s="38"/>
      <c r="K36" s="38"/>
      <c r="L36" s="38"/>
      <c r="M36" s="38"/>
      <c r="N36" s="39"/>
      <c r="O36" s="39">
        <f>SUM(O13:O35)</f>
        <v>344</v>
      </c>
      <c r="P36" s="39">
        <f>SUM(P13:P35)</f>
        <v>29</v>
      </c>
      <c r="Q36" s="39">
        <f>SUM(Q13:Q35)</f>
        <v>373</v>
      </c>
    </row>
    <row r="37" spans="1:17" x14ac:dyDescent="0.3">
      <c r="A37" s="26"/>
      <c r="B37" s="26"/>
      <c r="C37" s="26"/>
      <c r="D37" s="26"/>
      <c r="E37" s="38" t="s">
        <v>70</v>
      </c>
      <c r="F37" s="63">
        <f>206-18</f>
        <v>188</v>
      </c>
      <c r="G37" s="63"/>
      <c r="H37" s="63" t="s">
        <v>71</v>
      </c>
      <c r="I37" s="63"/>
      <c r="J37" s="38">
        <v>84</v>
      </c>
      <c r="K37" s="56" t="s">
        <v>72</v>
      </c>
      <c r="L37" s="56"/>
      <c r="M37" s="39">
        <v>0</v>
      </c>
      <c r="N37" s="26"/>
      <c r="O37" s="26"/>
      <c r="P37" s="26"/>
      <c r="Q37" s="26"/>
    </row>
    <row r="38" spans="1:17" x14ac:dyDescent="0.3">
      <c r="A38" s="26"/>
      <c r="B38" s="26"/>
      <c r="C38" s="26"/>
      <c r="D38" s="26"/>
      <c r="E38" s="39" t="s">
        <v>73</v>
      </c>
      <c r="F38" s="56">
        <v>72</v>
      </c>
      <c r="G38" s="56"/>
      <c r="H38" s="56" t="s">
        <v>74</v>
      </c>
      <c r="I38" s="56"/>
      <c r="J38" s="39">
        <v>0</v>
      </c>
      <c r="K38" s="26"/>
      <c r="L38" s="26"/>
      <c r="M38" s="26"/>
      <c r="N38" s="26"/>
      <c r="O38" s="26"/>
      <c r="P38" s="26"/>
      <c r="Q38" s="26"/>
    </row>
    <row r="39" spans="1:17" ht="7.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5.6" x14ac:dyDescent="0.4">
      <c r="A40" s="57" t="s">
        <v>75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ht="30" customHeight="1" x14ac:dyDescent="0.3">
      <c r="A41" s="59" t="s">
        <v>15</v>
      </c>
      <c r="B41" s="59" t="s">
        <v>16</v>
      </c>
      <c r="C41" s="61" t="s">
        <v>17</v>
      </c>
      <c r="D41" s="59" t="s">
        <v>18</v>
      </c>
      <c r="E41" s="59" t="s">
        <v>19</v>
      </c>
      <c r="F41" s="61" t="s">
        <v>20</v>
      </c>
      <c r="G41" s="59" t="s">
        <v>21</v>
      </c>
      <c r="H41" s="61" t="s">
        <v>22</v>
      </c>
      <c r="I41" s="61" t="s">
        <v>23</v>
      </c>
      <c r="J41" s="61" t="s">
        <v>24</v>
      </c>
      <c r="K41" s="61" t="s">
        <v>25</v>
      </c>
      <c r="L41" s="61" t="s">
        <v>26</v>
      </c>
      <c r="M41" s="61" t="s">
        <v>27</v>
      </c>
      <c r="N41" s="61" t="s">
        <v>28</v>
      </c>
      <c r="O41" s="59" t="s">
        <v>29</v>
      </c>
      <c r="P41" s="59"/>
      <c r="Q41" s="59"/>
    </row>
    <row r="42" spans="1:17" ht="46.5" customHeight="1" x14ac:dyDescent="0.3">
      <c r="A42" s="60"/>
      <c r="B42" s="60"/>
      <c r="C42" s="62"/>
      <c r="D42" s="60"/>
      <c r="E42" s="60"/>
      <c r="F42" s="62"/>
      <c r="G42" s="60"/>
      <c r="H42" s="62"/>
      <c r="I42" s="62"/>
      <c r="J42" s="62"/>
      <c r="K42" s="62"/>
      <c r="L42" s="62"/>
      <c r="M42" s="62"/>
      <c r="N42" s="62"/>
      <c r="O42" s="37" t="s">
        <v>30</v>
      </c>
      <c r="P42" s="37" t="s">
        <v>31</v>
      </c>
      <c r="Q42" s="37" t="s">
        <v>32</v>
      </c>
    </row>
    <row r="43" spans="1:17" x14ac:dyDescent="0.3">
      <c r="A43" s="39">
        <v>1</v>
      </c>
      <c r="B43" s="39" t="s">
        <v>91</v>
      </c>
      <c r="C43" s="39" t="s">
        <v>34</v>
      </c>
      <c r="D43" s="39" t="s">
        <v>49</v>
      </c>
      <c r="E43" s="39" t="s">
        <v>92</v>
      </c>
      <c r="F43" s="39">
        <v>2</v>
      </c>
      <c r="G43" s="39" t="s">
        <v>93</v>
      </c>
      <c r="H43" s="39">
        <v>10</v>
      </c>
      <c r="I43" s="39">
        <v>28</v>
      </c>
      <c r="J43" s="39" t="s">
        <v>38</v>
      </c>
      <c r="K43" s="39">
        <v>32</v>
      </c>
      <c r="L43" s="39"/>
      <c r="M43" s="39">
        <v>0</v>
      </c>
      <c r="N43" s="39">
        <v>0</v>
      </c>
      <c r="O43" s="39">
        <v>32</v>
      </c>
      <c r="P43" s="39">
        <v>0</v>
      </c>
      <c r="Q43" s="39">
        <v>32</v>
      </c>
    </row>
    <row r="44" spans="1:17" ht="28.8" x14ac:dyDescent="0.3">
      <c r="A44" s="39">
        <v>2</v>
      </c>
      <c r="B44" s="39" t="s">
        <v>63</v>
      </c>
      <c r="C44" s="39" t="s">
        <v>34</v>
      </c>
      <c r="D44" s="39" t="s">
        <v>49</v>
      </c>
      <c r="E44" s="39" t="s">
        <v>92</v>
      </c>
      <c r="F44" s="39">
        <v>4</v>
      </c>
      <c r="G44" s="39" t="s">
        <v>65</v>
      </c>
      <c r="H44" s="39">
        <v>10</v>
      </c>
      <c r="I44" s="39">
        <v>28</v>
      </c>
      <c r="J44" s="39" t="s">
        <v>38</v>
      </c>
      <c r="K44" s="39">
        <v>32</v>
      </c>
      <c r="L44" s="39"/>
      <c r="M44" s="39">
        <v>0</v>
      </c>
      <c r="N44" s="39">
        <v>0</v>
      </c>
      <c r="O44" s="39">
        <v>32</v>
      </c>
      <c r="P44" s="39">
        <v>0</v>
      </c>
      <c r="Q44" s="39">
        <v>32</v>
      </c>
    </row>
    <row r="45" spans="1:17" ht="51" customHeight="1" x14ac:dyDescent="0.3">
      <c r="A45" s="39">
        <v>3</v>
      </c>
      <c r="B45" s="39" t="s">
        <v>91</v>
      </c>
      <c r="C45" s="39" t="s">
        <v>34</v>
      </c>
      <c r="D45" s="39" t="s">
        <v>49</v>
      </c>
      <c r="E45" s="39" t="s">
        <v>92</v>
      </c>
      <c r="F45" s="39">
        <v>2</v>
      </c>
      <c r="G45" s="39" t="s">
        <v>93</v>
      </c>
      <c r="H45" s="39">
        <v>10</v>
      </c>
      <c r="I45" s="39">
        <v>28</v>
      </c>
      <c r="J45" s="39" t="s">
        <v>42</v>
      </c>
      <c r="K45" s="39">
        <v>32</v>
      </c>
      <c r="L45" s="39"/>
      <c r="M45" s="39">
        <v>0</v>
      </c>
      <c r="N45" s="39">
        <v>0</v>
      </c>
      <c r="O45" s="39">
        <v>32</v>
      </c>
      <c r="P45" s="39">
        <v>0</v>
      </c>
      <c r="Q45" s="39">
        <v>32</v>
      </c>
    </row>
    <row r="46" spans="1:17" ht="28.8" x14ac:dyDescent="0.3">
      <c r="A46" s="39">
        <v>4</v>
      </c>
      <c r="B46" s="39" t="s">
        <v>59</v>
      </c>
      <c r="C46" s="39" t="s">
        <v>34</v>
      </c>
      <c r="D46" s="39" t="s">
        <v>35</v>
      </c>
      <c r="E46" s="39" t="s">
        <v>177</v>
      </c>
      <c r="F46" s="39">
        <v>6</v>
      </c>
      <c r="G46" s="39" t="s">
        <v>62</v>
      </c>
      <c r="H46" s="39">
        <v>9</v>
      </c>
      <c r="I46" s="39">
        <v>28</v>
      </c>
      <c r="J46" s="39" t="s">
        <v>38</v>
      </c>
      <c r="K46" s="39">
        <v>16</v>
      </c>
      <c r="L46" s="39"/>
      <c r="M46" s="39">
        <v>0</v>
      </c>
      <c r="N46" s="39">
        <v>0</v>
      </c>
      <c r="O46" s="39">
        <v>16</v>
      </c>
      <c r="P46" s="39">
        <v>0</v>
      </c>
      <c r="Q46" s="39">
        <v>16</v>
      </c>
    </row>
    <row r="47" spans="1:17" ht="46.5" customHeight="1" x14ac:dyDescent="0.3">
      <c r="A47" s="39">
        <v>5</v>
      </c>
      <c r="B47" s="39" t="s">
        <v>63</v>
      </c>
      <c r="C47" s="39" t="s">
        <v>34</v>
      </c>
      <c r="D47" s="39" t="s">
        <v>49</v>
      </c>
      <c r="E47" s="39" t="s">
        <v>92</v>
      </c>
      <c r="F47" s="39">
        <v>4</v>
      </c>
      <c r="G47" s="39" t="s">
        <v>65</v>
      </c>
      <c r="H47" s="39">
        <v>10</v>
      </c>
      <c r="I47" s="39">
        <v>28</v>
      </c>
      <c r="J47" s="39" t="s">
        <v>42</v>
      </c>
      <c r="K47" s="39">
        <v>32</v>
      </c>
      <c r="L47" s="39"/>
      <c r="M47" s="39">
        <v>0</v>
      </c>
      <c r="N47" s="39">
        <v>0</v>
      </c>
      <c r="O47" s="39">
        <v>32</v>
      </c>
      <c r="P47" s="39">
        <v>0</v>
      </c>
      <c r="Q47" s="39">
        <v>32</v>
      </c>
    </row>
    <row r="48" spans="1:17" x14ac:dyDescent="0.3">
      <c r="A48" s="39">
        <v>6</v>
      </c>
      <c r="B48" s="39" t="s">
        <v>91</v>
      </c>
      <c r="C48" s="39" t="s">
        <v>34</v>
      </c>
      <c r="D48" s="39" t="s">
        <v>49</v>
      </c>
      <c r="E48" s="39" t="s">
        <v>92</v>
      </c>
      <c r="F48" s="39">
        <v>2</v>
      </c>
      <c r="G48" s="39" t="s">
        <v>93</v>
      </c>
      <c r="H48" s="39">
        <v>10</v>
      </c>
      <c r="I48" s="39">
        <v>28</v>
      </c>
      <c r="J48" s="39" t="s">
        <v>44</v>
      </c>
      <c r="K48" s="39">
        <v>2.5</v>
      </c>
      <c r="L48" s="39" t="s">
        <v>44</v>
      </c>
      <c r="M48" s="39">
        <v>0</v>
      </c>
      <c r="N48" s="39">
        <v>0</v>
      </c>
      <c r="O48" s="39">
        <v>0</v>
      </c>
      <c r="P48" s="39">
        <v>2.5</v>
      </c>
      <c r="Q48" s="39">
        <v>2.5</v>
      </c>
    </row>
    <row r="49" spans="1:17" ht="51.75" customHeight="1" x14ac:dyDescent="0.3">
      <c r="A49" s="39">
        <v>7</v>
      </c>
      <c r="B49" s="39" t="s">
        <v>101</v>
      </c>
      <c r="C49" s="39" t="s">
        <v>34</v>
      </c>
      <c r="D49" s="39" t="s">
        <v>49</v>
      </c>
      <c r="E49" s="39" t="s">
        <v>92</v>
      </c>
      <c r="F49" s="39">
        <v>2</v>
      </c>
      <c r="G49" s="39" t="s">
        <v>102</v>
      </c>
      <c r="H49" s="39">
        <v>20</v>
      </c>
      <c r="I49" s="39">
        <v>28</v>
      </c>
      <c r="J49" s="39" t="s">
        <v>44</v>
      </c>
      <c r="K49" s="39">
        <v>5</v>
      </c>
      <c r="L49" s="39" t="s">
        <v>44</v>
      </c>
      <c r="M49" s="39">
        <v>0</v>
      </c>
      <c r="N49" s="39">
        <v>0</v>
      </c>
      <c r="O49" s="39">
        <v>0</v>
      </c>
      <c r="P49" s="39">
        <v>5</v>
      </c>
      <c r="Q49" s="39">
        <v>5</v>
      </c>
    </row>
    <row r="50" spans="1:17" ht="28.8" x14ac:dyDescent="0.3">
      <c r="A50" s="39">
        <v>8</v>
      </c>
      <c r="B50" s="39" t="s">
        <v>63</v>
      </c>
      <c r="C50" s="39" t="s">
        <v>34</v>
      </c>
      <c r="D50" s="39" t="s">
        <v>49</v>
      </c>
      <c r="E50" s="39" t="s">
        <v>92</v>
      </c>
      <c r="F50" s="39">
        <v>4</v>
      </c>
      <c r="G50" s="39" t="s">
        <v>65</v>
      </c>
      <c r="H50" s="39">
        <v>10</v>
      </c>
      <c r="I50" s="39">
        <v>28</v>
      </c>
      <c r="J50" s="39" t="s">
        <v>44</v>
      </c>
      <c r="K50" s="39">
        <v>2.5</v>
      </c>
      <c r="L50" s="39" t="s">
        <v>44</v>
      </c>
      <c r="M50" s="39">
        <v>0</v>
      </c>
      <c r="N50" s="39">
        <v>0</v>
      </c>
      <c r="O50" s="39">
        <v>0</v>
      </c>
      <c r="P50" s="39">
        <v>2.5</v>
      </c>
      <c r="Q50" s="39">
        <v>2.5</v>
      </c>
    </row>
    <row r="51" spans="1:17" ht="38.25" customHeight="1" x14ac:dyDescent="0.3">
      <c r="A51" s="39">
        <v>9</v>
      </c>
      <c r="B51" s="39" t="s">
        <v>91</v>
      </c>
      <c r="C51" s="39" t="s">
        <v>34</v>
      </c>
      <c r="D51" s="39" t="s">
        <v>49</v>
      </c>
      <c r="E51" s="39" t="s">
        <v>92</v>
      </c>
      <c r="F51" s="39">
        <v>2</v>
      </c>
      <c r="G51" s="39" t="s">
        <v>93</v>
      </c>
      <c r="H51" s="39">
        <v>10</v>
      </c>
      <c r="I51" s="39">
        <v>28</v>
      </c>
      <c r="J51" s="39" t="s">
        <v>45</v>
      </c>
      <c r="K51" s="39">
        <v>2</v>
      </c>
      <c r="L51" s="39"/>
      <c r="M51" s="39">
        <v>0</v>
      </c>
      <c r="N51" s="39">
        <v>0</v>
      </c>
      <c r="O51" s="39">
        <v>0</v>
      </c>
      <c r="P51" s="39">
        <v>2</v>
      </c>
      <c r="Q51" s="39">
        <v>2</v>
      </c>
    </row>
    <row r="52" spans="1:17" ht="47.25" customHeight="1" x14ac:dyDescent="0.3">
      <c r="A52" s="39">
        <v>10</v>
      </c>
      <c r="B52" s="39" t="s">
        <v>101</v>
      </c>
      <c r="C52" s="39" t="s">
        <v>34</v>
      </c>
      <c r="D52" s="39" t="s">
        <v>49</v>
      </c>
      <c r="E52" s="39" t="s">
        <v>92</v>
      </c>
      <c r="F52" s="39">
        <v>2</v>
      </c>
      <c r="G52" s="39" t="s">
        <v>102</v>
      </c>
      <c r="H52" s="39">
        <v>20</v>
      </c>
      <c r="I52" s="39">
        <v>28</v>
      </c>
      <c r="J52" s="39" t="s">
        <v>45</v>
      </c>
      <c r="K52" s="39">
        <v>2</v>
      </c>
      <c r="L52" s="39"/>
      <c r="M52" s="39">
        <v>0</v>
      </c>
      <c r="N52" s="39">
        <v>0</v>
      </c>
      <c r="O52" s="39">
        <v>0</v>
      </c>
      <c r="P52" s="39">
        <v>2</v>
      </c>
      <c r="Q52" s="39">
        <v>2</v>
      </c>
    </row>
    <row r="53" spans="1:17" ht="42.75" customHeight="1" x14ac:dyDescent="0.3">
      <c r="A53" s="39">
        <v>11</v>
      </c>
      <c r="B53" s="39" t="s">
        <v>63</v>
      </c>
      <c r="C53" s="39" t="s">
        <v>34</v>
      </c>
      <c r="D53" s="39" t="s">
        <v>49</v>
      </c>
      <c r="E53" s="39" t="s">
        <v>92</v>
      </c>
      <c r="F53" s="39">
        <v>4</v>
      </c>
      <c r="G53" s="39" t="s">
        <v>65</v>
      </c>
      <c r="H53" s="39">
        <v>10</v>
      </c>
      <c r="I53" s="39">
        <v>28</v>
      </c>
      <c r="J53" s="39" t="s">
        <v>45</v>
      </c>
      <c r="K53" s="39">
        <v>2</v>
      </c>
      <c r="L53" s="39"/>
      <c r="M53" s="39">
        <v>0</v>
      </c>
      <c r="N53" s="39">
        <v>0</v>
      </c>
      <c r="O53" s="39">
        <v>0</v>
      </c>
      <c r="P53" s="39">
        <v>2</v>
      </c>
      <c r="Q53" s="39">
        <v>2</v>
      </c>
    </row>
    <row r="54" spans="1:17" ht="28.8" x14ac:dyDescent="0.3">
      <c r="A54" s="39">
        <v>12</v>
      </c>
      <c r="B54" s="39" t="s">
        <v>91</v>
      </c>
      <c r="C54" s="39" t="s">
        <v>34</v>
      </c>
      <c r="D54" s="39" t="s">
        <v>49</v>
      </c>
      <c r="E54" s="39" t="s">
        <v>92</v>
      </c>
      <c r="F54" s="39">
        <v>2</v>
      </c>
      <c r="G54" s="39" t="s">
        <v>93</v>
      </c>
      <c r="H54" s="39">
        <v>10</v>
      </c>
      <c r="I54" s="39">
        <v>28</v>
      </c>
      <c r="J54" s="39" t="s">
        <v>104</v>
      </c>
      <c r="K54" s="39">
        <v>20</v>
      </c>
      <c r="L54" s="39" t="s">
        <v>104</v>
      </c>
      <c r="M54" s="39">
        <v>0</v>
      </c>
      <c r="N54" s="39">
        <v>0</v>
      </c>
      <c r="O54" s="39">
        <v>0</v>
      </c>
      <c r="P54" s="39">
        <v>20</v>
      </c>
      <c r="Q54" s="39">
        <v>20</v>
      </c>
    </row>
    <row r="55" spans="1:17" ht="28.8" x14ac:dyDescent="0.3">
      <c r="A55" s="39">
        <v>13</v>
      </c>
      <c r="B55" s="39" t="s">
        <v>39</v>
      </c>
      <c r="C55" s="39" t="s">
        <v>34</v>
      </c>
      <c r="D55" s="39" t="s">
        <v>35</v>
      </c>
      <c r="E55" s="39" t="s">
        <v>80</v>
      </c>
      <c r="F55" s="39">
        <v>7</v>
      </c>
      <c r="G55" s="39" t="s">
        <v>41</v>
      </c>
      <c r="H55" s="39">
        <v>1</v>
      </c>
      <c r="I55" s="39">
        <v>28</v>
      </c>
      <c r="J55" s="39" t="s">
        <v>105</v>
      </c>
      <c r="K55" s="39">
        <v>10</v>
      </c>
      <c r="L55" s="39"/>
      <c r="M55" s="39">
        <v>0</v>
      </c>
      <c r="N55" s="39">
        <v>0</v>
      </c>
      <c r="O55" s="39">
        <v>0</v>
      </c>
      <c r="P55" s="39">
        <v>10</v>
      </c>
      <c r="Q55" s="39">
        <v>10</v>
      </c>
    </row>
    <row r="56" spans="1:17" ht="43.2" x14ac:dyDescent="0.3">
      <c r="A56" s="39">
        <v>14</v>
      </c>
      <c r="B56" s="39" t="s">
        <v>79</v>
      </c>
      <c r="C56" s="39" t="s">
        <v>34</v>
      </c>
      <c r="D56" s="39" t="s">
        <v>60</v>
      </c>
      <c r="E56" s="39" t="s">
        <v>80</v>
      </c>
      <c r="F56" s="39">
        <v>8</v>
      </c>
      <c r="G56" s="39" t="s">
        <v>81</v>
      </c>
      <c r="H56" s="39">
        <v>1</v>
      </c>
      <c r="I56" s="39">
        <v>28</v>
      </c>
      <c r="J56" s="39" t="s">
        <v>105</v>
      </c>
      <c r="K56" s="39">
        <v>10</v>
      </c>
      <c r="L56" s="39"/>
      <c r="M56" s="39">
        <v>0</v>
      </c>
      <c r="N56" s="39">
        <v>0</v>
      </c>
      <c r="O56" s="39">
        <v>0</v>
      </c>
      <c r="P56" s="39">
        <v>10</v>
      </c>
      <c r="Q56" s="39">
        <v>10</v>
      </c>
    </row>
    <row r="57" spans="1:17" ht="44.25" customHeight="1" x14ac:dyDescent="0.3">
      <c r="A57" s="39">
        <v>15</v>
      </c>
      <c r="B57" s="39" t="s">
        <v>106</v>
      </c>
      <c r="C57" s="39" t="s">
        <v>34</v>
      </c>
      <c r="D57" s="39" t="s">
        <v>35</v>
      </c>
      <c r="E57" s="39" t="s">
        <v>94</v>
      </c>
      <c r="F57" s="39">
        <v>2</v>
      </c>
      <c r="G57" s="39" t="s">
        <v>107</v>
      </c>
      <c r="H57" s="39">
        <v>32</v>
      </c>
      <c r="I57" s="39">
        <v>28</v>
      </c>
      <c r="J57" s="39" t="s">
        <v>55</v>
      </c>
      <c r="K57" s="39">
        <v>64</v>
      </c>
      <c r="L57" s="39"/>
      <c r="M57" s="39">
        <v>0</v>
      </c>
      <c r="N57" s="39">
        <v>0</v>
      </c>
      <c r="O57" s="39">
        <v>64</v>
      </c>
      <c r="P57" s="39">
        <v>0</v>
      </c>
      <c r="Q57" s="39">
        <v>64</v>
      </c>
    </row>
    <row r="58" spans="1:17" ht="28.8" x14ac:dyDescent="0.3">
      <c r="A58" s="39">
        <v>16</v>
      </c>
      <c r="B58" s="39" t="s">
        <v>106</v>
      </c>
      <c r="C58" s="39" t="s">
        <v>34</v>
      </c>
      <c r="D58" s="39" t="s">
        <v>35</v>
      </c>
      <c r="E58" s="39" t="s">
        <v>94</v>
      </c>
      <c r="F58" s="39">
        <v>2</v>
      </c>
      <c r="G58" s="39" t="s">
        <v>108</v>
      </c>
      <c r="H58" s="39">
        <v>32</v>
      </c>
      <c r="I58" s="39">
        <v>28</v>
      </c>
      <c r="J58" s="39" t="s">
        <v>43</v>
      </c>
      <c r="K58" s="39">
        <v>0</v>
      </c>
      <c r="L58" s="39" t="s">
        <v>43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</row>
    <row r="59" spans="1:17" ht="28.8" x14ac:dyDescent="0.3">
      <c r="A59" s="39">
        <v>17</v>
      </c>
      <c r="B59" s="39" t="s">
        <v>48</v>
      </c>
      <c r="C59" s="39" t="s">
        <v>34</v>
      </c>
      <c r="D59" s="39" t="s">
        <v>35</v>
      </c>
      <c r="E59" s="39" t="s">
        <v>109</v>
      </c>
      <c r="F59" s="39">
        <v>2</v>
      </c>
      <c r="G59" s="39" t="s">
        <v>51</v>
      </c>
      <c r="H59" s="39">
        <v>5</v>
      </c>
      <c r="I59" s="39">
        <v>28</v>
      </c>
      <c r="J59" s="39" t="s">
        <v>38</v>
      </c>
      <c r="K59" s="39">
        <v>16</v>
      </c>
      <c r="L59" s="39"/>
      <c r="M59" s="39">
        <v>0</v>
      </c>
      <c r="N59" s="39">
        <v>0</v>
      </c>
      <c r="O59" s="39">
        <v>16</v>
      </c>
      <c r="P59" s="39">
        <v>0</v>
      </c>
      <c r="Q59" s="39">
        <v>16</v>
      </c>
    </row>
    <row r="60" spans="1:17" ht="50.25" customHeight="1" x14ac:dyDescent="0.3">
      <c r="A60" s="39">
        <v>18</v>
      </c>
      <c r="B60" s="39" t="s">
        <v>48</v>
      </c>
      <c r="C60" s="39" t="s">
        <v>34</v>
      </c>
      <c r="D60" s="39" t="s">
        <v>35</v>
      </c>
      <c r="E60" s="39" t="s">
        <v>109</v>
      </c>
      <c r="F60" s="39">
        <v>2</v>
      </c>
      <c r="G60" s="39" t="s">
        <v>51</v>
      </c>
      <c r="H60" s="39">
        <v>5</v>
      </c>
      <c r="I60" s="39">
        <v>28</v>
      </c>
      <c r="J60" s="39" t="s">
        <v>42</v>
      </c>
      <c r="K60" s="39">
        <v>16</v>
      </c>
      <c r="L60" s="39"/>
      <c r="M60" s="39">
        <v>0</v>
      </c>
      <c r="N60" s="39">
        <v>0</v>
      </c>
      <c r="O60" s="39">
        <v>16</v>
      </c>
      <c r="P60" s="39">
        <v>0</v>
      </c>
      <c r="Q60" s="39">
        <v>16</v>
      </c>
    </row>
    <row r="61" spans="1:17" ht="28.8" x14ac:dyDescent="0.3">
      <c r="A61" s="39">
        <v>19</v>
      </c>
      <c r="B61" s="39" t="s">
        <v>48</v>
      </c>
      <c r="C61" s="39" t="s">
        <v>34</v>
      </c>
      <c r="D61" s="39" t="s">
        <v>35</v>
      </c>
      <c r="E61" s="39" t="s">
        <v>109</v>
      </c>
      <c r="F61" s="39">
        <v>2</v>
      </c>
      <c r="G61" s="39" t="s">
        <v>51</v>
      </c>
      <c r="H61" s="39">
        <v>5</v>
      </c>
      <c r="I61" s="39">
        <v>28</v>
      </c>
      <c r="J61" s="39" t="s">
        <v>44</v>
      </c>
      <c r="K61" s="39">
        <v>1.25</v>
      </c>
      <c r="L61" s="39" t="s">
        <v>44</v>
      </c>
      <c r="M61" s="39">
        <v>0</v>
      </c>
      <c r="N61" s="39">
        <v>0</v>
      </c>
      <c r="O61" s="39">
        <v>0</v>
      </c>
      <c r="P61" s="39">
        <v>1.25</v>
      </c>
      <c r="Q61" s="39">
        <v>1.25</v>
      </c>
    </row>
    <row r="62" spans="1:17" ht="39" customHeight="1" x14ac:dyDescent="0.3">
      <c r="A62" s="39">
        <v>20</v>
      </c>
      <c r="B62" s="39" t="s">
        <v>48</v>
      </c>
      <c r="C62" s="39" t="s">
        <v>34</v>
      </c>
      <c r="D62" s="39" t="s">
        <v>35</v>
      </c>
      <c r="E62" s="39" t="s">
        <v>109</v>
      </c>
      <c r="F62" s="39">
        <v>2</v>
      </c>
      <c r="G62" s="39" t="s">
        <v>51</v>
      </c>
      <c r="H62" s="39">
        <v>5</v>
      </c>
      <c r="I62" s="39">
        <v>28</v>
      </c>
      <c r="J62" s="39" t="s">
        <v>45</v>
      </c>
      <c r="K62" s="39">
        <v>2</v>
      </c>
      <c r="L62" s="39"/>
      <c r="M62" s="39">
        <v>0</v>
      </c>
      <c r="N62" s="39">
        <v>0</v>
      </c>
      <c r="O62" s="39">
        <v>0</v>
      </c>
      <c r="P62" s="39">
        <v>2</v>
      </c>
      <c r="Q62" s="39">
        <v>2</v>
      </c>
    </row>
    <row r="63" spans="1:17" ht="45" customHeight="1" x14ac:dyDescent="0.3">
      <c r="A63" s="39">
        <v>21</v>
      </c>
      <c r="B63" s="39" t="s">
        <v>48</v>
      </c>
      <c r="C63" s="39" t="s">
        <v>34</v>
      </c>
      <c r="D63" s="39" t="s">
        <v>35</v>
      </c>
      <c r="E63" s="39" t="s">
        <v>110</v>
      </c>
      <c r="F63" s="39">
        <v>2</v>
      </c>
      <c r="G63" s="39" t="s">
        <v>51</v>
      </c>
      <c r="H63" s="39">
        <v>5</v>
      </c>
      <c r="I63" s="39">
        <v>28</v>
      </c>
      <c r="J63" s="39" t="s">
        <v>42</v>
      </c>
      <c r="K63" s="39">
        <v>16</v>
      </c>
      <c r="L63" s="39"/>
      <c r="M63" s="39">
        <v>0</v>
      </c>
      <c r="N63" s="39">
        <v>0</v>
      </c>
      <c r="O63" s="39">
        <v>16</v>
      </c>
      <c r="P63" s="39">
        <v>0</v>
      </c>
      <c r="Q63" s="39">
        <v>16</v>
      </c>
    </row>
    <row r="64" spans="1:17" ht="28.8" x14ac:dyDescent="0.3">
      <c r="A64" s="39">
        <v>22</v>
      </c>
      <c r="B64" s="39" t="s">
        <v>48</v>
      </c>
      <c r="C64" s="39" t="s">
        <v>34</v>
      </c>
      <c r="D64" s="39" t="s">
        <v>35</v>
      </c>
      <c r="E64" s="39" t="s">
        <v>110</v>
      </c>
      <c r="F64" s="39">
        <v>2</v>
      </c>
      <c r="G64" s="39" t="s">
        <v>51</v>
      </c>
      <c r="H64" s="39">
        <v>5</v>
      </c>
      <c r="I64" s="39">
        <v>28</v>
      </c>
      <c r="J64" s="39" t="s">
        <v>43</v>
      </c>
      <c r="K64" s="39">
        <v>0</v>
      </c>
      <c r="L64" s="39" t="s">
        <v>43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</row>
    <row r="65" spans="1:17" ht="62.25" customHeight="1" x14ac:dyDescent="0.3">
      <c r="A65" s="38">
        <v>23</v>
      </c>
      <c r="B65" s="38" t="s">
        <v>79</v>
      </c>
      <c r="C65" s="38" t="s">
        <v>34</v>
      </c>
      <c r="D65" s="38" t="s">
        <v>60</v>
      </c>
      <c r="E65" s="38" t="s">
        <v>80</v>
      </c>
      <c r="F65" s="38">
        <v>8</v>
      </c>
      <c r="G65" s="38" t="s">
        <v>81</v>
      </c>
      <c r="H65" s="38">
        <v>11</v>
      </c>
      <c r="I65" s="38">
        <v>28</v>
      </c>
      <c r="J65" s="38" t="s">
        <v>82</v>
      </c>
      <c r="K65" s="38">
        <v>42</v>
      </c>
      <c r="L65" s="38"/>
      <c r="M65" s="38">
        <v>0</v>
      </c>
      <c r="N65" s="38">
        <v>0</v>
      </c>
      <c r="O65" s="38">
        <v>0</v>
      </c>
      <c r="P65" s="38">
        <v>42</v>
      </c>
      <c r="Q65" s="38">
        <v>42</v>
      </c>
    </row>
    <row r="66" spans="1:17" customFormat="1" ht="52.5" customHeight="1" x14ac:dyDescent="0.3">
      <c r="A66" s="44">
        <v>24</v>
      </c>
      <c r="B66" s="44" t="s">
        <v>39</v>
      </c>
      <c r="C66" s="44" t="s">
        <v>34</v>
      </c>
      <c r="D66" s="44" t="s">
        <v>60</v>
      </c>
      <c r="E66" s="44" t="s">
        <v>80</v>
      </c>
      <c r="F66" s="44">
        <v>7</v>
      </c>
      <c r="G66" s="44" t="s">
        <v>41</v>
      </c>
      <c r="H66" s="44">
        <v>3</v>
      </c>
      <c r="I66" s="44">
        <v>28</v>
      </c>
      <c r="J66" s="44" t="s">
        <v>82</v>
      </c>
      <c r="K66" s="44">
        <v>42</v>
      </c>
      <c r="L66" s="44"/>
      <c r="M66" s="44">
        <v>0</v>
      </c>
      <c r="N66" s="44">
        <v>0</v>
      </c>
      <c r="O66" s="44">
        <v>0</v>
      </c>
      <c r="P66" s="44">
        <v>42</v>
      </c>
      <c r="Q66" s="44">
        <v>42</v>
      </c>
    </row>
    <row r="67" spans="1:17" customFormat="1" ht="42.75" customHeight="1" x14ac:dyDescent="0.3">
      <c r="A67" s="44">
        <v>25</v>
      </c>
      <c r="B67" s="44" t="s">
        <v>39</v>
      </c>
      <c r="C67" s="44" t="s">
        <v>34</v>
      </c>
      <c r="D67" s="44" t="s">
        <v>35</v>
      </c>
      <c r="E67" s="44" t="s">
        <v>80</v>
      </c>
      <c r="F67" s="44">
        <v>8</v>
      </c>
      <c r="G67" s="44" t="s">
        <v>41</v>
      </c>
      <c r="H67" s="44">
        <v>6</v>
      </c>
      <c r="I67" s="44">
        <v>28</v>
      </c>
      <c r="J67" s="44" t="s">
        <v>152</v>
      </c>
      <c r="K67" s="44">
        <v>3</v>
      </c>
      <c r="L67" s="44"/>
      <c r="M67" s="44">
        <v>0</v>
      </c>
      <c r="N67" s="44">
        <v>0</v>
      </c>
      <c r="O67" s="44">
        <v>0</v>
      </c>
      <c r="P67" s="44">
        <v>3</v>
      </c>
      <c r="Q67" s="44">
        <v>3</v>
      </c>
    </row>
    <row r="68" spans="1:17" customFormat="1" ht="45" customHeight="1" x14ac:dyDescent="0.3">
      <c r="A68" s="44">
        <v>26</v>
      </c>
      <c r="B68" s="44" t="s">
        <v>79</v>
      </c>
      <c r="C68" s="44" t="s">
        <v>34</v>
      </c>
      <c r="D68" s="44" t="s">
        <v>60</v>
      </c>
      <c r="E68" s="44" t="s">
        <v>80</v>
      </c>
      <c r="F68" s="44">
        <v>8</v>
      </c>
      <c r="G68" s="44" t="s">
        <v>81</v>
      </c>
      <c r="H68" s="44">
        <v>23</v>
      </c>
      <c r="I68" s="44">
        <v>28</v>
      </c>
      <c r="J68" s="44" t="s">
        <v>152</v>
      </c>
      <c r="K68" s="44">
        <v>11.5</v>
      </c>
      <c r="L68" s="44"/>
      <c r="M68" s="44">
        <v>0</v>
      </c>
      <c r="N68" s="44">
        <v>0</v>
      </c>
      <c r="O68" s="44">
        <v>0</v>
      </c>
      <c r="P68" s="44">
        <v>11.5</v>
      </c>
      <c r="Q68" s="44">
        <v>11.5</v>
      </c>
    </row>
    <row r="69" spans="1:17" customFormat="1" ht="43.5" customHeight="1" x14ac:dyDescent="0.3">
      <c r="A69" s="44">
        <v>27</v>
      </c>
      <c r="B69" s="44" t="s">
        <v>86</v>
      </c>
      <c r="C69" s="44" t="s">
        <v>34</v>
      </c>
      <c r="D69" s="44" t="s">
        <v>60</v>
      </c>
      <c r="E69" s="44" t="s">
        <v>80</v>
      </c>
      <c r="F69" s="44">
        <v>8</v>
      </c>
      <c r="G69" s="44" t="s">
        <v>88</v>
      </c>
      <c r="H69" s="44">
        <v>9</v>
      </c>
      <c r="I69" s="44">
        <v>28</v>
      </c>
      <c r="J69" s="44" t="s">
        <v>152</v>
      </c>
      <c r="K69" s="44">
        <v>4.5</v>
      </c>
      <c r="L69" s="44"/>
      <c r="M69" s="44">
        <v>0</v>
      </c>
      <c r="N69" s="44">
        <v>0</v>
      </c>
      <c r="O69" s="44">
        <v>0</v>
      </c>
      <c r="P69" s="44">
        <v>4.5</v>
      </c>
      <c r="Q69" s="44">
        <v>4.5</v>
      </c>
    </row>
    <row r="70" spans="1:17" customFormat="1" ht="45.75" customHeight="1" x14ac:dyDescent="0.3">
      <c r="A70" s="44">
        <v>28</v>
      </c>
      <c r="B70" s="44" t="s">
        <v>39</v>
      </c>
      <c r="C70" s="44" t="s">
        <v>34</v>
      </c>
      <c r="D70" s="44" t="s">
        <v>35</v>
      </c>
      <c r="E70" s="44" t="s">
        <v>153</v>
      </c>
      <c r="F70" s="44">
        <v>8</v>
      </c>
      <c r="G70" s="44" t="s">
        <v>41</v>
      </c>
      <c r="H70" s="44">
        <v>6</v>
      </c>
      <c r="I70" s="44">
        <v>28</v>
      </c>
      <c r="J70" s="44" t="s">
        <v>154</v>
      </c>
      <c r="K70" s="44">
        <v>3</v>
      </c>
      <c r="L70" s="44"/>
      <c r="M70" s="44">
        <v>0</v>
      </c>
      <c r="N70" s="44">
        <v>0</v>
      </c>
      <c r="O70" s="44">
        <v>0</v>
      </c>
      <c r="P70" s="44">
        <v>3</v>
      </c>
      <c r="Q70" s="44">
        <v>3</v>
      </c>
    </row>
    <row r="71" spans="1:17" customFormat="1" ht="42.75" customHeight="1" x14ac:dyDescent="0.3">
      <c r="A71" s="44">
        <v>29</v>
      </c>
      <c r="B71" s="44" t="s">
        <v>79</v>
      </c>
      <c r="C71" s="44" t="s">
        <v>34</v>
      </c>
      <c r="D71" s="44" t="s">
        <v>60</v>
      </c>
      <c r="E71" s="44" t="s">
        <v>153</v>
      </c>
      <c r="F71" s="44">
        <v>8</v>
      </c>
      <c r="G71" s="44" t="s">
        <v>81</v>
      </c>
      <c r="H71" s="44">
        <v>23</v>
      </c>
      <c r="I71" s="44">
        <v>28</v>
      </c>
      <c r="J71" s="44" t="s">
        <v>154</v>
      </c>
      <c r="K71" s="44">
        <v>11.5</v>
      </c>
      <c r="L71" s="44"/>
      <c r="M71" s="44">
        <v>0</v>
      </c>
      <c r="N71" s="44">
        <v>0</v>
      </c>
      <c r="O71" s="44">
        <v>0</v>
      </c>
      <c r="P71" s="44">
        <v>11.5</v>
      </c>
      <c r="Q71" s="44">
        <v>11.5</v>
      </c>
    </row>
    <row r="72" spans="1:17" customFormat="1" ht="45.75" customHeight="1" x14ac:dyDescent="0.3">
      <c r="A72" s="44">
        <v>30</v>
      </c>
      <c r="B72" s="44" t="s">
        <v>86</v>
      </c>
      <c r="C72" s="44" t="s">
        <v>34</v>
      </c>
      <c r="D72" s="44" t="s">
        <v>35</v>
      </c>
      <c r="E72" s="44" t="s">
        <v>153</v>
      </c>
      <c r="F72" s="44">
        <v>8</v>
      </c>
      <c r="G72" s="44" t="s">
        <v>88</v>
      </c>
      <c r="H72" s="44">
        <v>9</v>
      </c>
      <c r="I72" s="44">
        <v>28</v>
      </c>
      <c r="J72" s="44" t="s">
        <v>154</v>
      </c>
      <c r="K72" s="44">
        <v>4.5</v>
      </c>
      <c r="L72" s="44"/>
      <c r="M72" s="44">
        <v>0</v>
      </c>
      <c r="N72" s="44">
        <v>0</v>
      </c>
      <c r="O72" s="44">
        <v>0</v>
      </c>
      <c r="P72" s="44">
        <v>4.5</v>
      </c>
      <c r="Q72" s="44">
        <v>4.5</v>
      </c>
    </row>
    <row r="73" spans="1:17" customFormat="1" x14ac:dyDescent="0.3">
      <c r="A73" s="43">
        <v>31</v>
      </c>
      <c r="B73" s="43" t="s">
        <v>204</v>
      </c>
      <c r="C73" s="43" t="s">
        <v>34</v>
      </c>
      <c r="D73" s="43"/>
      <c r="E73" s="43" t="s">
        <v>204</v>
      </c>
      <c r="F73" s="43"/>
      <c r="G73" s="43"/>
      <c r="H73" s="43"/>
      <c r="I73" s="43"/>
      <c r="J73" s="43"/>
      <c r="K73" s="43">
        <v>40</v>
      </c>
      <c r="L73" s="43"/>
      <c r="M73" s="43"/>
      <c r="N73" s="43"/>
      <c r="O73" s="43"/>
      <c r="P73" s="43"/>
      <c r="Q73" s="43">
        <v>40</v>
      </c>
    </row>
    <row r="74" spans="1:17" x14ac:dyDescent="0.3">
      <c r="A74" s="36"/>
      <c r="B74" s="27" t="s">
        <v>83</v>
      </c>
      <c r="C74" s="36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6">
        <f>SUM(O43:O73)</f>
        <v>256</v>
      </c>
      <c r="P74" s="36">
        <f>SUM(P43:P73)</f>
        <v>181.25</v>
      </c>
      <c r="Q74" s="36">
        <f>SUM(Q43:Q73)</f>
        <v>477.25</v>
      </c>
    </row>
    <row r="75" spans="1:17" x14ac:dyDescent="0.3">
      <c r="E75" s="35" t="s">
        <v>70</v>
      </c>
      <c r="F75" s="54">
        <f>130-34</f>
        <v>96</v>
      </c>
      <c r="G75" s="54"/>
      <c r="H75" s="54" t="s">
        <v>71</v>
      </c>
      <c r="I75" s="54"/>
      <c r="J75" s="35">
        <v>96</v>
      </c>
      <c r="K75" s="55" t="s">
        <v>72</v>
      </c>
      <c r="L75" s="55"/>
      <c r="M75" s="36">
        <v>0</v>
      </c>
    </row>
    <row r="76" spans="1:17" x14ac:dyDescent="0.3">
      <c r="E76" s="35" t="s">
        <v>73</v>
      </c>
      <c r="F76" s="54">
        <v>64</v>
      </c>
      <c r="G76" s="54"/>
      <c r="H76" s="54" t="s">
        <v>74</v>
      </c>
      <c r="I76" s="54"/>
      <c r="J76" s="35">
        <v>0</v>
      </c>
    </row>
    <row r="77" spans="1:17" x14ac:dyDescent="0.3">
      <c r="A77" s="36"/>
      <c r="B77" s="27" t="s">
        <v>84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>
        <f>O74+O36</f>
        <v>600</v>
      </c>
      <c r="P77" s="36">
        <f>P74+P36</f>
        <v>210.25</v>
      </c>
      <c r="Q77" s="36">
        <f>Q74+Q36</f>
        <v>850.25</v>
      </c>
    </row>
    <row r="79" spans="1:17" x14ac:dyDescent="0.3">
      <c r="A79" s="53" t="s">
        <v>205</v>
      </c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</row>
  </sheetData>
  <mergeCells count="55">
    <mergeCell ref="A79:Q79"/>
    <mergeCell ref="F76:G76"/>
    <mergeCell ref="H76:I76"/>
    <mergeCell ref="M41:M42"/>
    <mergeCell ref="N41:N42"/>
    <mergeCell ref="O41:Q41"/>
    <mergeCell ref="F75:G75"/>
    <mergeCell ref="H75:I75"/>
    <mergeCell ref="K75:L75"/>
    <mergeCell ref="G41:G42"/>
    <mergeCell ref="H41:H42"/>
    <mergeCell ref="I41:I42"/>
    <mergeCell ref="J41:J42"/>
    <mergeCell ref="K41:K42"/>
    <mergeCell ref="L41:L42"/>
    <mergeCell ref="F41:F42"/>
    <mergeCell ref="A41:A42"/>
    <mergeCell ref="B41:B42"/>
    <mergeCell ref="C41:C42"/>
    <mergeCell ref="D41:D42"/>
    <mergeCell ref="E41:E42"/>
    <mergeCell ref="A40:Q40"/>
    <mergeCell ref="J11:J12"/>
    <mergeCell ref="K11:K12"/>
    <mergeCell ref="L11:L12"/>
    <mergeCell ref="M11:M12"/>
    <mergeCell ref="N11:N12"/>
    <mergeCell ref="O11:Q11"/>
    <mergeCell ref="F37:G37"/>
    <mergeCell ref="H37:I37"/>
    <mergeCell ref="K37:L37"/>
    <mergeCell ref="F38:G38"/>
    <mergeCell ref="H38:I38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opLeftCell="A10" workbookViewId="0">
      <selection activeCell="A27" sqref="A27:Q27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32.664062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9.66406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2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2"/>
      <c r="N2" s="94" t="s">
        <v>8</v>
      </c>
      <c r="O2" s="94"/>
      <c r="P2" s="94"/>
      <c r="Q2" s="94"/>
    </row>
    <row r="3" spans="1:17" ht="15.6" x14ac:dyDescent="0.3">
      <c r="M3" s="2"/>
      <c r="N3" s="2"/>
      <c r="O3" s="2"/>
      <c r="P3" s="2"/>
      <c r="Q3" s="2"/>
    </row>
    <row r="4" spans="1:17" ht="21" x14ac:dyDescent="0.4">
      <c r="A4" s="87" t="s">
        <v>89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2"/>
      <c r="N5" s="2"/>
      <c r="O5" s="2"/>
      <c r="P5" s="2"/>
      <c r="Q5" s="2"/>
    </row>
    <row r="6" spans="1:17" ht="21" x14ac:dyDescent="0.4">
      <c r="A6" s="91" t="s">
        <v>85</v>
      </c>
      <c r="B6" s="92"/>
      <c r="C6" s="92"/>
      <c r="D6" s="92"/>
      <c r="E6" s="92"/>
      <c r="F6" s="92"/>
      <c r="G6" s="92"/>
      <c r="H6" s="92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7" t="s">
        <v>30</v>
      </c>
      <c r="P12" s="7" t="s">
        <v>31</v>
      </c>
      <c r="Q12" s="7" t="s">
        <v>32</v>
      </c>
    </row>
    <row r="13" spans="1:17" ht="43.2" x14ac:dyDescent="0.3">
      <c r="A13" s="11">
        <v>1</v>
      </c>
      <c r="B13" s="11" t="s">
        <v>101</v>
      </c>
      <c r="C13" s="11" t="s">
        <v>34</v>
      </c>
      <c r="D13" s="11" t="s">
        <v>49</v>
      </c>
      <c r="E13" s="11" t="s">
        <v>92</v>
      </c>
      <c r="F13" s="11">
        <v>1</v>
      </c>
      <c r="G13" s="11" t="s">
        <v>102</v>
      </c>
      <c r="H13" s="11">
        <v>20</v>
      </c>
      <c r="I13" s="11">
        <v>24</v>
      </c>
      <c r="J13" s="11" t="s">
        <v>38</v>
      </c>
      <c r="K13" s="11">
        <v>54</v>
      </c>
      <c r="L13" s="11"/>
      <c r="M13" s="11">
        <v>0</v>
      </c>
      <c r="N13" s="11">
        <v>0</v>
      </c>
      <c r="O13" s="11">
        <v>54</v>
      </c>
      <c r="P13" s="11">
        <v>0</v>
      </c>
      <c r="Q13" s="11">
        <v>54</v>
      </c>
    </row>
    <row r="14" spans="1:17" x14ac:dyDescent="0.3">
      <c r="A14" s="8"/>
      <c r="B14" s="13" t="s">
        <v>69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54</v>
      </c>
      <c r="P14" s="8">
        <v>0</v>
      </c>
      <c r="Q14" s="8">
        <v>54</v>
      </c>
    </row>
    <row r="15" spans="1:17" x14ac:dyDescent="0.3">
      <c r="A15" s="4"/>
      <c r="B15" s="4"/>
      <c r="C15" s="4"/>
      <c r="D15" s="4"/>
      <c r="E15" s="11" t="s">
        <v>70</v>
      </c>
      <c r="F15" s="101">
        <v>54</v>
      </c>
      <c r="G15" s="101"/>
      <c r="H15" s="101" t="s">
        <v>71</v>
      </c>
      <c r="I15" s="101"/>
      <c r="J15" s="11">
        <v>0</v>
      </c>
      <c r="K15" s="102" t="s">
        <v>72</v>
      </c>
      <c r="L15" s="102"/>
      <c r="M15" s="8">
        <v>0</v>
      </c>
      <c r="N15" s="4"/>
      <c r="O15" s="4"/>
      <c r="P15" s="4"/>
      <c r="Q15" s="4"/>
    </row>
    <row r="16" spans="1:17" x14ac:dyDescent="0.3">
      <c r="A16" s="4"/>
      <c r="B16" s="4"/>
      <c r="C16" s="4"/>
      <c r="D16" s="4"/>
      <c r="E16" s="8" t="s">
        <v>73</v>
      </c>
      <c r="F16" s="102">
        <v>0</v>
      </c>
      <c r="G16" s="102"/>
      <c r="H16" s="102" t="s">
        <v>74</v>
      </c>
      <c r="I16" s="102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.6" x14ac:dyDescent="0.4">
      <c r="A18" s="96" t="s">
        <v>75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1:17" ht="30" customHeight="1" x14ac:dyDescent="0.3">
      <c r="A19" s="97" t="s">
        <v>15</v>
      </c>
      <c r="B19" s="97" t="s">
        <v>16</v>
      </c>
      <c r="C19" s="99" t="s">
        <v>17</v>
      </c>
      <c r="D19" s="97" t="s">
        <v>18</v>
      </c>
      <c r="E19" s="97" t="s">
        <v>19</v>
      </c>
      <c r="F19" s="99" t="s">
        <v>20</v>
      </c>
      <c r="G19" s="97" t="s">
        <v>21</v>
      </c>
      <c r="H19" s="99" t="s">
        <v>22</v>
      </c>
      <c r="I19" s="99" t="s">
        <v>23</v>
      </c>
      <c r="J19" s="99" t="s">
        <v>24</v>
      </c>
      <c r="K19" s="99" t="s">
        <v>25</v>
      </c>
      <c r="L19" s="99" t="s">
        <v>26</v>
      </c>
      <c r="M19" s="99" t="s">
        <v>27</v>
      </c>
      <c r="N19" s="99" t="s">
        <v>28</v>
      </c>
      <c r="O19" s="97" t="s">
        <v>29</v>
      </c>
      <c r="P19" s="97"/>
      <c r="Q19" s="97"/>
    </row>
    <row r="20" spans="1:17" ht="63" customHeight="1" x14ac:dyDescent="0.3">
      <c r="A20" s="98"/>
      <c r="B20" s="98"/>
      <c r="C20" s="100"/>
      <c r="D20" s="98"/>
      <c r="E20" s="98"/>
      <c r="F20" s="100"/>
      <c r="G20" s="98"/>
      <c r="H20" s="100"/>
      <c r="I20" s="100"/>
      <c r="J20" s="100"/>
      <c r="K20" s="100"/>
      <c r="L20" s="100"/>
      <c r="M20" s="100"/>
      <c r="N20" s="100"/>
      <c r="O20" s="7" t="s">
        <v>30</v>
      </c>
      <c r="P20" s="7" t="s">
        <v>31</v>
      </c>
      <c r="Q20" s="7" t="s">
        <v>32</v>
      </c>
    </row>
    <row r="21" spans="1:17" ht="43.2" x14ac:dyDescent="0.3">
      <c r="A21" s="11">
        <v>1</v>
      </c>
      <c r="B21" s="11" t="s">
        <v>101</v>
      </c>
      <c r="C21" s="11" t="s">
        <v>34</v>
      </c>
      <c r="D21" s="11" t="s">
        <v>49</v>
      </c>
      <c r="E21" s="11" t="s">
        <v>92</v>
      </c>
      <c r="F21" s="11">
        <v>2</v>
      </c>
      <c r="G21" s="11" t="s">
        <v>102</v>
      </c>
      <c r="H21" s="11">
        <v>20</v>
      </c>
      <c r="I21" s="11">
        <v>28</v>
      </c>
      <c r="J21" s="11" t="s">
        <v>38</v>
      </c>
      <c r="K21" s="11">
        <v>56</v>
      </c>
      <c r="L21" s="11"/>
      <c r="M21" s="11">
        <v>0</v>
      </c>
      <c r="N21" s="11">
        <v>0</v>
      </c>
      <c r="O21" s="11">
        <v>56</v>
      </c>
      <c r="P21" s="11">
        <v>0</v>
      </c>
      <c r="Q21" s="11">
        <v>56</v>
      </c>
    </row>
    <row r="22" spans="1:17" x14ac:dyDescent="0.3">
      <c r="A22" s="9"/>
      <c r="B22" s="10" t="s">
        <v>83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9">
        <v>56</v>
      </c>
      <c r="P22" s="9">
        <v>0</v>
      </c>
      <c r="Q22" s="9">
        <v>56</v>
      </c>
    </row>
    <row r="23" spans="1:17" x14ac:dyDescent="0.3">
      <c r="E23" s="12" t="s">
        <v>70</v>
      </c>
      <c r="F23" s="103">
        <v>56</v>
      </c>
      <c r="G23" s="103"/>
      <c r="H23" s="103" t="s">
        <v>71</v>
      </c>
      <c r="I23" s="103"/>
      <c r="J23" s="12">
        <v>0</v>
      </c>
      <c r="K23" s="104" t="s">
        <v>72</v>
      </c>
      <c r="L23" s="104"/>
      <c r="M23" s="9">
        <v>0</v>
      </c>
    </row>
    <row r="24" spans="1:17" x14ac:dyDescent="0.3">
      <c r="E24" s="12" t="s">
        <v>73</v>
      </c>
      <c r="F24" s="103">
        <v>0</v>
      </c>
      <c r="G24" s="103"/>
      <c r="H24" s="103" t="s">
        <v>74</v>
      </c>
      <c r="I24" s="103"/>
      <c r="J24" s="12">
        <v>0</v>
      </c>
    </row>
    <row r="25" spans="1:17" x14ac:dyDescent="0.3">
      <c r="A25" s="9"/>
      <c r="B25" s="10" t="s">
        <v>84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110</v>
      </c>
      <c r="P25" s="9">
        <v>0</v>
      </c>
      <c r="Q25" s="9">
        <v>110</v>
      </c>
    </row>
    <row r="27" spans="1:17" x14ac:dyDescent="0.3">
      <c r="A27" s="82" t="s">
        <v>205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</sheetData>
  <mergeCells count="55">
    <mergeCell ref="A27:Q27"/>
    <mergeCell ref="F24:G24"/>
    <mergeCell ref="H24:I24"/>
    <mergeCell ref="M19:M20"/>
    <mergeCell ref="N19:N20"/>
    <mergeCell ref="O19:Q19"/>
    <mergeCell ref="F23:G23"/>
    <mergeCell ref="H23:I23"/>
    <mergeCell ref="K23:L23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6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53" workbookViewId="0">
      <selection activeCell="P30" sqref="P30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32.664062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9.6640625" customWidth="1"/>
    <col min="11" max="16" width="8.6640625" customWidth="1"/>
    <col min="17" max="17" width="11.6640625" customWidth="1"/>
  </cols>
  <sheetData>
    <row r="1" spans="1:19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41"/>
      <c r="N1" s="93" t="s">
        <v>7</v>
      </c>
      <c r="O1" s="93"/>
      <c r="P1" s="93"/>
      <c r="Q1" s="93"/>
    </row>
    <row r="2" spans="1:19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41"/>
      <c r="N2" s="94" t="s">
        <v>8</v>
      </c>
      <c r="O2" s="94"/>
      <c r="P2" s="94"/>
      <c r="Q2" s="94"/>
    </row>
    <row r="3" spans="1:19" ht="15.6" x14ac:dyDescent="0.3">
      <c r="M3" s="41"/>
      <c r="N3" s="41"/>
      <c r="O3" s="41"/>
      <c r="P3" s="41"/>
      <c r="Q3" s="41"/>
    </row>
    <row r="4" spans="1:19" ht="21" x14ac:dyDescent="0.4">
      <c r="A4" s="87" t="s">
        <v>111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9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41"/>
      <c r="N5" s="41"/>
      <c r="O5" s="41"/>
      <c r="P5" s="41"/>
      <c r="Q5" s="41"/>
    </row>
    <row r="6" spans="1:19" ht="21" x14ac:dyDescent="0.4">
      <c r="A6" s="91" t="s">
        <v>90</v>
      </c>
      <c r="B6" s="92"/>
      <c r="C6" s="92"/>
      <c r="D6" s="92"/>
      <c r="E6" s="92"/>
      <c r="F6" s="92"/>
      <c r="G6" s="92"/>
      <c r="H6" s="92"/>
      <c r="M6" s="41"/>
      <c r="N6" s="41" t="s">
        <v>10</v>
      </c>
      <c r="O6" s="41" t="s">
        <v>11</v>
      </c>
      <c r="P6" s="41" t="s">
        <v>12</v>
      </c>
      <c r="Q6" s="41"/>
    </row>
    <row r="7" spans="1:19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9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9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9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9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42" t="s">
        <v>30</v>
      </c>
      <c r="P12" s="42" t="s">
        <v>31</v>
      </c>
      <c r="Q12" s="42" t="s">
        <v>32</v>
      </c>
      <c r="S12" s="34"/>
    </row>
    <row r="13" spans="1:19" ht="57.6" x14ac:dyDescent="0.3">
      <c r="A13" s="44">
        <v>1</v>
      </c>
      <c r="B13" s="44" t="s">
        <v>112</v>
      </c>
      <c r="C13" s="44" t="s">
        <v>34</v>
      </c>
      <c r="D13" s="44" t="s">
        <v>49</v>
      </c>
      <c r="E13" s="44" t="s">
        <v>113</v>
      </c>
      <c r="F13" s="44">
        <v>3</v>
      </c>
      <c r="G13" s="44" t="s">
        <v>114</v>
      </c>
      <c r="H13" s="44">
        <v>39</v>
      </c>
      <c r="I13" s="44">
        <v>24</v>
      </c>
      <c r="J13" s="44" t="s">
        <v>38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9" ht="86.4" x14ac:dyDescent="0.3">
      <c r="A14" s="44">
        <v>2</v>
      </c>
      <c r="B14" s="44" t="s">
        <v>115</v>
      </c>
      <c r="C14" s="44" t="s">
        <v>34</v>
      </c>
      <c r="D14" s="44" t="s">
        <v>60</v>
      </c>
      <c r="E14" s="44" t="s">
        <v>116</v>
      </c>
      <c r="F14" s="44">
        <v>5</v>
      </c>
      <c r="G14" s="44" t="s">
        <v>117</v>
      </c>
      <c r="H14" s="44">
        <v>36</v>
      </c>
      <c r="I14" s="44">
        <v>24</v>
      </c>
      <c r="J14" s="44" t="s">
        <v>38</v>
      </c>
      <c r="K14" s="44">
        <v>36</v>
      </c>
      <c r="L14" s="44"/>
      <c r="M14" s="44">
        <v>0</v>
      </c>
      <c r="N14" s="44">
        <v>0</v>
      </c>
      <c r="O14" s="44">
        <v>36</v>
      </c>
      <c r="P14" s="44">
        <v>0</v>
      </c>
      <c r="Q14" s="44">
        <v>36</v>
      </c>
    </row>
    <row r="15" spans="1:19" ht="72" x14ac:dyDescent="0.3">
      <c r="A15" s="44">
        <v>3</v>
      </c>
      <c r="B15" s="44" t="s">
        <v>33</v>
      </c>
      <c r="C15" s="44" t="s">
        <v>34</v>
      </c>
      <c r="D15" s="44" t="s">
        <v>60</v>
      </c>
      <c r="E15" s="44" t="s">
        <v>118</v>
      </c>
      <c r="F15" s="44">
        <v>5</v>
      </c>
      <c r="G15" s="44" t="s">
        <v>37</v>
      </c>
      <c r="H15" s="44">
        <v>9</v>
      </c>
      <c r="I15" s="44">
        <v>24</v>
      </c>
      <c r="J15" s="44" t="s">
        <v>42</v>
      </c>
      <c r="K15" s="44">
        <v>36</v>
      </c>
      <c r="L15" s="44"/>
      <c r="M15" s="44">
        <v>0</v>
      </c>
      <c r="N15" s="44">
        <v>0</v>
      </c>
      <c r="O15" s="44">
        <v>36</v>
      </c>
      <c r="P15" s="44">
        <v>0</v>
      </c>
      <c r="Q15" s="44">
        <v>36</v>
      </c>
    </row>
    <row r="16" spans="1:19" ht="43.2" x14ac:dyDescent="0.3">
      <c r="A16" s="44">
        <v>4</v>
      </c>
      <c r="B16" s="44" t="s">
        <v>95</v>
      </c>
      <c r="C16" s="44" t="s">
        <v>34</v>
      </c>
      <c r="D16" s="44" t="s">
        <v>49</v>
      </c>
      <c r="E16" s="44" t="s">
        <v>118</v>
      </c>
      <c r="F16" s="44">
        <v>3</v>
      </c>
      <c r="G16" s="44" t="s">
        <v>119</v>
      </c>
      <c r="H16" s="44">
        <v>29</v>
      </c>
      <c r="I16" s="44">
        <v>24</v>
      </c>
      <c r="J16" s="44" t="s">
        <v>44</v>
      </c>
      <c r="K16" s="44">
        <v>7.25</v>
      </c>
      <c r="L16" s="44" t="s">
        <v>44</v>
      </c>
      <c r="M16" s="44">
        <v>0</v>
      </c>
      <c r="N16" s="44">
        <v>0</v>
      </c>
      <c r="O16" s="44">
        <v>0</v>
      </c>
      <c r="P16" s="44">
        <v>7.25</v>
      </c>
      <c r="Q16" s="44">
        <v>7.25</v>
      </c>
    </row>
    <row r="17" spans="1:17" ht="72" x14ac:dyDescent="0.3">
      <c r="A17" s="44">
        <v>5</v>
      </c>
      <c r="B17" s="44" t="s">
        <v>120</v>
      </c>
      <c r="C17" s="44" t="s">
        <v>34</v>
      </c>
      <c r="D17" s="44" t="s">
        <v>60</v>
      </c>
      <c r="E17" s="44" t="s">
        <v>118</v>
      </c>
      <c r="F17" s="44">
        <v>5</v>
      </c>
      <c r="G17" s="44" t="s">
        <v>121</v>
      </c>
      <c r="H17" s="44">
        <v>16</v>
      </c>
      <c r="I17" s="44">
        <v>24</v>
      </c>
      <c r="J17" s="44" t="s">
        <v>42</v>
      </c>
      <c r="K17" s="44">
        <v>36</v>
      </c>
      <c r="L17" s="44"/>
      <c r="M17" s="44">
        <v>0</v>
      </c>
      <c r="N17" s="44">
        <v>0</v>
      </c>
      <c r="O17" s="44">
        <v>36</v>
      </c>
      <c r="P17" s="44">
        <v>0</v>
      </c>
      <c r="Q17" s="44">
        <v>36</v>
      </c>
    </row>
    <row r="18" spans="1:17" ht="72" x14ac:dyDescent="0.3">
      <c r="A18" s="44">
        <v>6</v>
      </c>
      <c r="B18" s="44" t="s">
        <v>120</v>
      </c>
      <c r="C18" s="44" t="s">
        <v>34</v>
      </c>
      <c r="D18" s="44" t="s">
        <v>60</v>
      </c>
      <c r="E18" s="44" t="s">
        <v>118</v>
      </c>
      <c r="F18" s="44">
        <v>5</v>
      </c>
      <c r="G18" s="44" t="s">
        <v>122</v>
      </c>
      <c r="H18" s="44">
        <v>11</v>
      </c>
      <c r="I18" s="44">
        <v>24</v>
      </c>
      <c r="J18" s="44" t="s">
        <v>42</v>
      </c>
      <c r="K18" s="44">
        <v>36</v>
      </c>
      <c r="L18" s="44"/>
      <c r="M18" s="44">
        <v>0</v>
      </c>
      <c r="N18" s="44">
        <v>0</v>
      </c>
      <c r="O18" s="44">
        <v>36</v>
      </c>
      <c r="P18" s="44">
        <v>0</v>
      </c>
      <c r="Q18" s="44">
        <v>36</v>
      </c>
    </row>
    <row r="19" spans="1:17" ht="28.8" x14ac:dyDescent="0.3">
      <c r="A19" s="44">
        <v>7</v>
      </c>
      <c r="B19" s="44" t="s">
        <v>63</v>
      </c>
      <c r="C19" s="44" t="s">
        <v>34</v>
      </c>
      <c r="D19" s="44" t="s">
        <v>49</v>
      </c>
      <c r="E19" s="44" t="s">
        <v>118</v>
      </c>
      <c r="F19" s="44">
        <v>3</v>
      </c>
      <c r="G19" s="44" t="s">
        <v>65</v>
      </c>
      <c r="H19" s="44">
        <v>10</v>
      </c>
      <c r="I19" s="44">
        <v>24</v>
      </c>
      <c r="J19" s="44" t="s">
        <v>43</v>
      </c>
      <c r="K19" s="44">
        <v>0</v>
      </c>
      <c r="L19" s="44" t="s">
        <v>43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</row>
    <row r="20" spans="1:17" ht="28.8" x14ac:dyDescent="0.3">
      <c r="A20" s="44">
        <v>8</v>
      </c>
      <c r="B20" s="44" t="s">
        <v>33</v>
      </c>
      <c r="C20" s="44" t="s">
        <v>34</v>
      </c>
      <c r="D20" s="44" t="s">
        <v>60</v>
      </c>
      <c r="E20" s="44" t="s">
        <v>118</v>
      </c>
      <c r="F20" s="44">
        <v>5</v>
      </c>
      <c r="G20" s="44" t="s">
        <v>37</v>
      </c>
      <c r="H20" s="44">
        <v>9</v>
      </c>
      <c r="I20" s="44">
        <v>24</v>
      </c>
      <c r="J20" s="44" t="s">
        <v>43</v>
      </c>
      <c r="K20" s="44">
        <v>0</v>
      </c>
      <c r="L20" s="44" t="s">
        <v>43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</row>
    <row r="21" spans="1:17" ht="72" x14ac:dyDescent="0.3">
      <c r="A21" s="44">
        <v>9</v>
      </c>
      <c r="B21" s="44" t="s">
        <v>95</v>
      </c>
      <c r="C21" s="44" t="s">
        <v>34</v>
      </c>
      <c r="D21" s="44" t="s">
        <v>49</v>
      </c>
      <c r="E21" s="44" t="s">
        <v>118</v>
      </c>
      <c r="F21" s="44">
        <v>3</v>
      </c>
      <c r="G21" s="44" t="s">
        <v>119</v>
      </c>
      <c r="H21" s="44">
        <v>29</v>
      </c>
      <c r="I21" s="44">
        <v>24</v>
      </c>
      <c r="J21" s="44" t="s">
        <v>45</v>
      </c>
      <c r="K21" s="44">
        <v>2</v>
      </c>
      <c r="L21" s="44"/>
      <c r="M21" s="44">
        <v>0</v>
      </c>
      <c r="N21" s="44">
        <v>0</v>
      </c>
      <c r="O21" s="44">
        <v>0</v>
      </c>
      <c r="P21" s="44">
        <v>2</v>
      </c>
      <c r="Q21" s="44">
        <v>2</v>
      </c>
    </row>
    <row r="22" spans="1:17" ht="43.2" x14ac:dyDescent="0.3">
      <c r="A22" s="44">
        <v>10</v>
      </c>
      <c r="B22" s="44" t="s">
        <v>120</v>
      </c>
      <c r="C22" s="44" t="s">
        <v>34</v>
      </c>
      <c r="D22" s="44" t="s">
        <v>60</v>
      </c>
      <c r="E22" s="44" t="s">
        <v>118</v>
      </c>
      <c r="F22" s="44">
        <v>5</v>
      </c>
      <c r="G22" s="44" t="s">
        <v>121</v>
      </c>
      <c r="H22" s="44">
        <v>16</v>
      </c>
      <c r="I22" s="44">
        <v>24</v>
      </c>
      <c r="J22" s="44" t="s">
        <v>43</v>
      </c>
      <c r="K22" s="44">
        <v>0</v>
      </c>
      <c r="L22" s="44" t="s">
        <v>43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</row>
    <row r="23" spans="1:17" ht="43.2" x14ac:dyDescent="0.3">
      <c r="A23" s="44">
        <v>11</v>
      </c>
      <c r="B23" s="44" t="s">
        <v>120</v>
      </c>
      <c r="C23" s="44" t="s">
        <v>34</v>
      </c>
      <c r="D23" s="44" t="s">
        <v>60</v>
      </c>
      <c r="E23" s="44" t="s">
        <v>118</v>
      </c>
      <c r="F23" s="44">
        <v>5</v>
      </c>
      <c r="G23" s="44" t="s">
        <v>122</v>
      </c>
      <c r="H23" s="44">
        <v>11</v>
      </c>
      <c r="I23" s="44">
        <v>24</v>
      </c>
      <c r="J23" s="44" t="s">
        <v>43</v>
      </c>
      <c r="K23" s="44">
        <v>0</v>
      </c>
      <c r="L23" s="44" t="s">
        <v>43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</row>
    <row r="24" spans="1:17" ht="72" x14ac:dyDescent="0.3">
      <c r="A24" s="44">
        <v>12</v>
      </c>
      <c r="B24" s="44" t="s">
        <v>63</v>
      </c>
      <c r="C24" s="44" t="s">
        <v>34</v>
      </c>
      <c r="D24" s="44" t="s">
        <v>49</v>
      </c>
      <c r="E24" s="44" t="s">
        <v>118</v>
      </c>
      <c r="F24" s="44">
        <v>3</v>
      </c>
      <c r="G24" s="44" t="s">
        <v>65</v>
      </c>
      <c r="H24" s="44">
        <v>10</v>
      </c>
      <c r="I24" s="44">
        <v>24</v>
      </c>
      <c r="J24" s="44" t="s">
        <v>42</v>
      </c>
      <c r="K24" s="44">
        <v>36</v>
      </c>
      <c r="L24" s="44"/>
      <c r="M24" s="44">
        <v>0</v>
      </c>
      <c r="N24" s="44">
        <v>0</v>
      </c>
      <c r="O24" s="44">
        <v>36</v>
      </c>
      <c r="P24" s="44">
        <v>0</v>
      </c>
      <c r="Q24" s="44">
        <v>36</v>
      </c>
    </row>
    <row r="25" spans="1:17" ht="72" x14ac:dyDescent="0.3">
      <c r="A25" s="43">
        <v>13</v>
      </c>
      <c r="B25" s="43" t="s">
        <v>95</v>
      </c>
      <c r="C25" s="43" t="s">
        <v>34</v>
      </c>
      <c r="D25" s="43" t="s">
        <v>49</v>
      </c>
      <c r="E25" s="43" t="s">
        <v>118</v>
      </c>
      <c r="F25" s="43">
        <v>3</v>
      </c>
      <c r="G25" s="43" t="s">
        <v>119</v>
      </c>
      <c r="H25" s="43">
        <v>29</v>
      </c>
      <c r="I25" s="43">
        <v>24</v>
      </c>
      <c r="J25" s="43" t="s">
        <v>42</v>
      </c>
      <c r="K25" s="43">
        <v>36</v>
      </c>
      <c r="L25" s="43"/>
      <c r="M25" s="43">
        <v>0</v>
      </c>
      <c r="N25" s="43">
        <v>0</v>
      </c>
      <c r="O25" s="43">
        <v>36</v>
      </c>
      <c r="P25" s="43">
        <v>0</v>
      </c>
      <c r="Q25" s="43">
        <v>36</v>
      </c>
    </row>
    <row r="26" spans="1:17" s="23" customFormat="1" ht="28.8" x14ac:dyDescent="0.3">
      <c r="A26" s="39">
        <v>14</v>
      </c>
      <c r="B26" s="39" t="s">
        <v>91</v>
      </c>
      <c r="C26" s="39" t="s">
        <v>34</v>
      </c>
      <c r="D26" s="39" t="s">
        <v>49</v>
      </c>
      <c r="E26" s="39" t="s">
        <v>123</v>
      </c>
      <c r="F26" s="39">
        <v>1</v>
      </c>
      <c r="G26" s="39" t="s">
        <v>93</v>
      </c>
      <c r="H26" s="39">
        <v>10</v>
      </c>
      <c r="I26" s="39">
        <v>24</v>
      </c>
      <c r="J26" s="39" t="s">
        <v>55</v>
      </c>
      <c r="K26" s="39">
        <v>72</v>
      </c>
      <c r="L26" s="39"/>
      <c r="M26" s="39">
        <v>0</v>
      </c>
      <c r="N26" s="39">
        <v>0</v>
      </c>
      <c r="O26" s="39">
        <v>72</v>
      </c>
      <c r="P26" s="39">
        <v>0</v>
      </c>
      <c r="Q26" s="39">
        <v>72</v>
      </c>
    </row>
    <row r="27" spans="1:17" s="23" customFormat="1" x14ac:dyDescent="0.3">
      <c r="A27" s="39">
        <v>15</v>
      </c>
      <c r="B27" s="39" t="s">
        <v>91</v>
      </c>
      <c r="C27" s="39" t="s">
        <v>34</v>
      </c>
      <c r="D27" s="39" t="s">
        <v>49</v>
      </c>
      <c r="E27" s="39" t="s">
        <v>123</v>
      </c>
      <c r="F27" s="39">
        <v>1</v>
      </c>
      <c r="G27" s="39" t="s">
        <v>93</v>
      </c>
      <c r="H27" s="39">
        <v>10</v>
      </c>
      <c r="I27" s="39">
        <v>24</v>
      </c>
      <c r="J27" s="39" t="s">
        <v>43</v>
      </c>
      <c r="K27" s="39">
        <v>0</v>
      </c>
      <c r="L27" s="39" t="s">
        <v>43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</row>
    <row r="28" spans="1:17" s="23" customFormat="1" ht="72" x14ac:dyDescent="0.3">
      <c r="A28" s="39">
        <v>16</v>
      </c>
      <c r="B28" s="39" t="s">
        <v>106</v>
      </c>
      <c r="C28" s="39" t="s">
        <v>34</v>
      </c>
      <c r="D28" s="39" t="s">
        <v>49</v>
      </c>
      <c r="E28" s="39" t="s">
        <v>123</v>
      </c>
      <c r="F28" s="39">
        <v>1</v>
      </c>
      <c r="G28" s="39" t="s">
        <v>108</v>
      </c>
      <c r="H28" s="39">
        <v>32</v>
      </c>
      <c r="I28" s="39">
        <v>24</v>
      </c>
      <c r="J28" s="39" t="s">
        <v>42</v>
      </c>
      <c r="K28" s="39">
        <v>72</v>
      </c>
      <c r="L28" s="39"/>
      <c r="M28" s="39">
        <v>0</v>
      </c>
      <c r="N28" s="39">
        <v>0</v>
      </c>
      <c r="O28" s="39">
        <v>72</v>
      </c>
      <c r="P28" s="39">
        <v>0</v>
      </c>
      <c r="Q28" s="39">
        <v>72</v>
      </c>
    </row>
    <row r="29" spans="1:17" s="23" customFormat="1" ht="28.8" x14ac:dyDescent="0.3">
      <c r="A29" s="39">
        <v>17</v>
      </c>
      <c r="B29" s="38" t="s">
        <v>106</v>
      </c>
      <c r="C29" s="38" t="s">
        <v>34</v>
      </c>
      <c r="D29" s="38" t="s">
        <v>49</v>
      </c>
      <c r="E29" s="38" t="s">
        <v>123</v>
      </c>
      <c r="F29" s="38">
        <v>1</v>
      </c>
      <c r="G29" s="38" t="s">
        <v>108</v>
      </c>
      <c r="H29" s="38">
        <v>32</v>
      </c>
      <c r="I29" s="38">
        <v>24</v>
      </c>
      <c r="J29" s="38" t="s">
        <v>43</v>
      </c>
      <c r="K29" s="38">
        <v>0</v>
      </c>
      <c r="L29" s="38" t="s">
        <v>43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</row>
    <row r="30" spans="1:17" x14ac:dyDescent="0.3">
      <c r="A30" s="44"/>
      <c r="B30" s="13" t="s">
        <v>69</v>
      </c>
      <c r="C30" s="44"/>
      <c r="D30" s="44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44">
        <f>SUM(O13:O29)</f>
        <v>396</v>
      </c>
      <c r="P30" s="44">
        <f>SUM(P13:P29)</f>
        <v>9.25</v>
      </c>
      <c r="Q30" s="44">
        <f>SUM(Q13:Q29)</f>
        <v>405.25</v>
      </c>
    </row>
    <row r="31" spans="1:17" x14ac:dyDescent="0.3">
      <c r="A31" s="4"/>
      <c r="B31" s="4"/>
      <c r="C31" s="4"/>
      <c r="D31" s="4"/>
      <c r="E31" s="43" t="s">
        <v>70</v>
      </c>
      <c r="F31" s="101">
        <f>SUMIF(J13:J29,"Лекция",Q13:Q29)</f>
        <v>72</v>
      </c>
      <c r="G31" s="101"/>
      <c r="H31" s="101" t="s">
        <v>71</v>
      </c>
      <c r="I31" s="101"/>
      <c r="J31" s="43">
        <f>SUMIF(J13:J29,"Практические (семинарские занятия)",Q13:Q29)</f>
        <v>252</v>
      </c>
      <c r="K31" s="102" t="s">
        <v>72</v>
      </c>
      <c r="L31" s="102"/>
      <c r="M31" s="44">
        <v>0</v>
      </c>
      <c r="N31" s="4"/>
      <c r="O31" s="4"/>
      <c r="P31" s="4"/>
      <c r="Q31" s="4"/>
    </row>
    <row r="32" spans="1:17" x14ac:dyDescent="0.3">
      <c r="A32" s="4"/>
      <c r="B32" s="4"/>
      <c r="C32" s="4"/>
      <c r="D32" s="4"/>
      <c r="E32" s="44" t="s">
        <v>73</v>
      </c>
      <c r="F32" s="102">
        <f>SUMIF(J13:J29,"Лабораторная",Q13:Q29)</f>
        <v>72</v>
      </c>
      <c r="G32" s="102"/>
      <c r="H32" s="102" t="s">
        <v>74</v>
      </c>
      <c r="I32" s="102"/>
      <c r="J32" s="44">
        <v>0</v>
      </c>
      <c r="K32" s="4"/>
      <c r="L32" s="4"/>
      <c r="M32" s="4"/>
      <c r="N32" s="4"/>
      <c r="O32" s="4"/>
      <c r="P32" s="4"/>
      <c r="Q32" s="4"/>
    </row>
    <row r="33" spans="1:17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6" x14ac:dyDescent="0.4">
      <c r="A34" s="96" t="s">
        <v>75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1:17" ht="30" customHeight="1" x14ac:dyDescent="0.3">
      <c r="A35" s="97" t="s">
        <v>15</v>
      </c>
      <c r="B35" s="97" t="s">
        <v>16</v>
      </c>
      <c r="C35" s="99" t="s">
        <v>17</v>
      </c>
      <c r="D35" s="97" t="s">
        <v>18</v>
      </c>
      <c r="E35" s="97" t="s">
        <v>19</v>
      </c>
      <c r="F35" s="99" t="s">
        <v>20</v>
      </c>
      <c r="G35" s="97" t="s">
        <v>21</v>
      </c>
      <c r="H35" s="99" t="s">
        <v>22</v>
      </c>
      <c r="I35" s="99" t="s">
        <v>23</v>
      </c>
      <c r="J35" s="99" t="s">
        <v>24</v>
      </c>
      <c r="K35" s="99" t="s">
        <v>25</v>
      </c>
      <c r="L35" s="99" t="s">
        <v>26</v>
      </c>
      <c r="M35" s="99" t="s">
        <v>27</v>
      </c>
      <c r="N35" s="99" t="s">
        <v>28</v>
      </c>
      <c r="O35" s="97" t="s">
        <v>29</v>
      </c>
      <c r="P35" s="97"/>
      <c r="Q35" s="97"/>
    </row>
    <row r="36" spans="1:17" ht="63" customHeight="1" x14ac:dyDescent="0.3">
      <c r="A36" s="98"/>
      <c r="B36" s="98"/>
      <c r="C36" s="100"/>
      <c r="D36" s="98"/>
      <c r="E36" s="98"/>
      <c r="F36" s="100"/>
      <c r="G36" s="98"/>
      <c r="H36" s="100"/>
      <c r="I36" s="100"/>
      <c r="J36" s="100"/>
      <c r="K36" s="100"/>
      <c r="L36" s="100"/>
      <c r="M36" s="100"/>
      <c r="N36" s="100"/>
      <c r="O36" s="42" t="s">
        <v>30</v>
      </c>
      <c r="P36" s="42" t="s">
        <v>31</v>
      </c>
      <c r="Q36" s="42" t="s">
        <v>32</v>
      </c>
    </row>
    <row r="37" spans="1:17" ht="57.6" x14ac:dyDescent="0.3">
      <c r="A37" s="44">
        <v>1</v>
      </c>
      <c r="B37" s="44" t="s">
        <v>112</v>
      </c>
      <c r="C37" s="44" t="s">
        <v>34</v>
      </c>
      <c r="D37" s="44" t="s">
        <v>49</v>
      </c>
      <c r="E37" s="44" t="s">
        <v>113</v>
      </c>
      <c r="F37" s="44">
        <v>4</v>
      </c>
      <c r="G37" s="44" t="s">
        <v>114</v>
      </c>
      <c r="H37" s="44">
        <v>39</v>
      </c>
      <c r="I37" s="44">
        <v>28</v>
      </c>
      <c r="J37" s="44" t="s">
        <v>38</v>
      </c>
      <c r="K37" s="44">
        <v>32</v>
      </c>
      <c r="L37" s="44"/>
      <c r="M37" s="44">
        <v>0</v>
      </c>
      <c r="N37" s="44">
        <v>0</v>
      </c>
      <c r="O37" s="44">
        <v>32</v>
      </c>
      <c r="P37" s="44">
        <v>0</v>
      </c>
      <c r="Q37" s="44">
        <v>32</v>
      </c>
    </row>
    <row r="38" spans="1:17" ht="72" x14ac:dyDescent="0.3">
      <c r="A38" s="44">
        <v>2</v>
      </c>
      <c r="B38" s="44" t="s">
        <v>33</v>
      </c>
      <c r="C38" s="44" t="s">
        <v>34</v>
      </c>
      <c r="D38" s="44" t="s">
        <v>60</v>
      </c>
      <c r="E38" s="44" t="s">
        <v>118</v>
      </c>
      <c r="F38" s="44">
        <v>6</v>
      </c>
      <c r="G38" s="44" t="s">
        <v>37</v>
      </c>
      <c r="H38" s="44">
        <v>9</v>
      </c>
      <c r="I38" s="44">
        <v>28</v>
      </c>
      <c r="J38" s="44" t="s">
        <v>42</v>
      </c>
      <c r="K38" s="44">
        <v>34</v>
      </c>
      <c r="L38" s="44"/>
      <c r="M38" s="44">
        <v>0</v>
      </c>
      <c r="N38" s="44">
        <v>0</v>
      </c>
      <c r="O38" s="44">
        <v>34</v>
      </c>
      <c r="P38" s="44">
        <v>0</v>
      </c>
      <c r="Q38" s="44">
        <v>34</v>
      </c>
    </row>
    <row r="39" spans="1:17" ht="28.8" x14ac:dyDescent="0.3">
      <c r="A39" s="44">
        <v>3</v>
      </c>
      <c r="B39" s="44" t="s">
        <v>33</v>
      </c>
      <c r="C39" s="44" t="s">
        <v>34</v>
      </c>
      <c r="D39" s="44" t="s">
        <v>60</v>
      </c>
      <c r="E39" s="44" t="s">
        <v>118</v>
      </c>
      <c r="F39" s="44">
        <v>6</v>
      </c>
      <c r="G39" s="44" t="s">
        <v>37</v>
      </c>
      <c r="H39" s="44">
        <v>9</v>
      </c>
      <c r="I39" s="44">
        <v>28</v>
      </c>
      <c r="J39" s="44" t="s">
        <v>44</v>
      </c>
      <c r="K39" s="44">
        <v>2.25</v>
      </c>
      <c r="L39" s="44" t="s">
        <v>44</v>
      </c>
      <c r="M39" s="44">
        <v>0</v>
      </c>
      <c r="N39" s="44">
        <v>0</v>
      </c>
      <c r="O39" s="44">
        <v>0</v>
      </c>
      <c r="P39" s="44">
        <v>2.25</v>
      </c>
      <c r="Q39" s="44">
        <v>2.25</v>
      </c>
    </row>
    <row r="40" spans="1:17" ht="72" x14ac:dyDescent="0.3">
      <c r="A40" s="44">
        <v>4</v>
      </c>
      <c r="B40" s="44" t="s">
        <v>63</v>
      </c>
      <c r="C40" s="44" t="s">
        <v>34</v>
      </c>
      <c r="D40" s="44" t="s">
        <v>49</v>
      </c>
      <c r="E40" s="44" t="s">
        <v>118</v>
      </c>
      <c r="F40" s="44">
        <v>4</v>
      </c>
      <c r="G40" s="44" t="s">
        <v>65</v>
      </c>
      <c r="H40" s="44">
        <v>10</v>
      </c>
      <c r="I40" s="44">
        <v>28</v>
      </c>
      <c r="J40" s="44" t="s">
        <v>42</v>
      </c>
      <c r="K40" s="44">
        <v>32</v>
      </c>
      <c r="L40" s="44"/>
      <c r="M40" s="44">
        <v>0</v>
      </c>
      <c r="N40" s="44">
        <v>0</v>
      </c>
      <c r="O40" s="44">
        <v>32</v>
      </c>
      <c r="P40" s="44">
        <v>0</v>
      </c>
      <c r="Q40" s="44">
        <v>32</v>
      </c>
    </row>
    <row r="41" spans="1:17" ht="28.8" x14ac:dyDescent="0.3">
      <c r="A41" s="44">
        <v>5</v>
      </c>
      <c r="B41" s="44" t="s">
        <v>63</v>
      </c>
      <c r="C41" s="44" t="s">
        <v>34</v>
      </c>
      <c r="D41" s="44" t="s">
        <v>49</v>
      </c>
      <c r="E41" s="44" t="s">
        <v>118</v>
      </c>
      <c r="F41" s="44">
        <v>4</v>
      </c>
      <c r="G41" s="44" t="s">
        <v>65</v>
      </c>
      <c r="H41" s="44">
        <v>10</v>
      </c>
      <c r="I41" s="44">
        <v>28</v>
      </c>
      <c r="J41" s="44" t="s">
        <v>44</v>
      </c>
      <c r="K41" s="44">
        <v>2.5</v>
      </c>
      <c r="L41" s="44" t="s">
        <v>44</v>
      </c>
      <c r="M41" s="44">
        <v>0</v>
      </c>
      <c r="N41" s="44">
        <v>0</v>
      </c>
      <c r="O41" s="44">
        <v>0</v>
      </c>
      <c r="P41" s="44">
        <v>2.5</v>
      </c>
      <c r="Q41" s="44">
        <v>2.5</v>
      </c>
    </row>
    <row r="42" spans="1:17" ht="72" x14ac:dyDescent="0.3">
      <c r="A42" s="44">
        <v>6</v>
      </c>
      <c r="B42" s="44" t="s">
        <v>33</v>
      </c>
      <c r="C42" s="44" t="s">
        <v>34</v>
      </c>
      <c r="D42" s="44" t="s">
        <v>60</v>
      </c>
      <c r="E42" s="44" t="s">
        <v>118</v>
      </c>
      <c r="F42" s="44">
        <v>6</v>
      </c>
      <c r="G42" s="44" t="s">
        <v>37</v>
      </c>
      <c r="H42" s="44">
        <v>9</v>
      </c>
      <c r="I42" s="44">
        <v>28</v>
      </c>
      <c r="J42" s="44" t="s">
        <v>45</v>
      </c>
      <c r="K42" s="44">
        <v>2</v>
      </c>
      <c r="L42" s="44"/>
      <c r="M42" s="44">
        <v>0</v>
      </c>
      <c r="N42" s="44">
        <v>0</v>
      </c>
      <c r="O42" s="44">
        <v>0</v>
      </c>
      <c r="P42" s="44">
        <v>2</v>
      </c>
      <c r="Q42" s="44">
        <v>2</v>
      </c>
    </row>
    <row r="43" spans="1:17" ht="72" x14ac:dyDescent="0.3">
      <c r="A43" s="44">
        <v>7</v>
      </c>
      <c r="B43" s="44" t="s">
        <v>63</v>
      </c>
      <c r="C43" s="44" t="s">
        <v>34</v>
      </c>
      <c r="D43" s="44" t="s">
        <v>49</v>
      </c>
      <c r="E43" s="44" t="s">
        <v>118</v>
      </c>
      <c r="F43" s="44">
        <v>4</v>
      </c>
      <c r="G43" s="44" t="s">
        <v>65</v>
      </c>
      <c r="H43" s="44">
        <v>10</v>
      </c>
      <c r="I43" s="44">
        <v>28</v>
      </c>
      <c r="J43" s="44" t="s">
        <v>45</v>
      </c>
      <c r="K43" s="44">
        <v>2</v>
      </c>
      <c r="L43" s="44"/>
      <c r="M43" s="44">
        <v>0</v>
      </c>
      <c r="N43" s="44">
        <v>0</v>
      </c>
      <c r="O43" s="44">
        <v>0</v>
      </c>
      <c r="P43" s="44">
        <v>2</v>
      </c>
      <c r="Q43" s="44">
        <v>2</v>
      </c>
    </row>
    <row r="44" spans="1:17" ht="86.4" x14ac:dyDescent="0.3">
      <c r="A44" s="44">
        <v>8</v>
      </c>
      <c r="B44" s="44" t="s">
        <v>79</v>
      </c>
      <c r="C44" s="44" t="s">
        <v>34</v>
      </c>
      <c r="D44" s="44" t="s">
        <v>60</v>
      </c>
      <c r="E44" s="44" t="s">
        <v>80</v>
      </c>
      <c r="F44" s="44">
        <v>8</v>
      </c>
      <c r="G44" s="44" t="s">
        <v>81</v>
      </c>
      <c r="H44" s="44">
        <v>11</v>
      </c>
      <c r="I44" s="44">
        <v>28</v>
      </c>
      <c r="J44" s="44" t="s">
        <v>82</v>
      </c>
      <c r="K44" s="44">
        <v>63</v>
      </c>
      <c r="L44" s="44"/>
      <c r="M44" s="44">
        <v>0</v>
      </c>
      <c r="N44" s="44">
        <v>0</v>
      </c>
      <c r="O44" s="44">
        <v>0</v>
      </c>
      <c r="P44" s="44">
        <v>63</v>
      </c>
      <c r="Q44" s="44">
        <v>63</v>
      </c>
    </row>
    <row r="45" spans="1:17" ht="28.8" x14ac:dyDescent="0.3">
      <c r="A45" s="44">
        <v>9</v>
      </c>
      <c r="B45" s="44" t="s">
        <v>33</v>
      </c>
      <c r="C45" s="44" t="s">
        <v>34</v>
      </c>
      <c r="D45" s="44" t="s">
        <v>35</v>
      </c>
      <c r="E45" s="44" t="s">
        <v>124</v>
      </c>
      <c r="F45" s="44">
        <v>6</v>
      </c>
      <c r="G45" s="44" t="s">
        <v>37</v>
      </c>
      <c r="H45" s="44">
        <v>9</v>
      </c>
      <c r="I45" s="44">
        <v>28</v>
      </c>
      <c r="J45" s="44" t="s">
        <v>38</v>
      </c>
      <c r="K45" s="44">
        <v>34</v>
      </c>
      <c r="L45" s="44"/>
      <c r="M45" s="44">
        <v>0</v>
      </c>
      <c r="N45" s="44">
        <v>0</v>
      </c>
      <c r="O45" s="44">
        <v>34</v>
      </c>
      <c r="P45" s="44">
        <v>0</v>
      </c>
      <c r="Q45" s="44">
        <v>34</v>
      </c>
    </row>
    <row r="46" spans="1:17" ht="72" x14ac:dyDescent="0.3">
      <c r="A46" s="44">
        <v>10</v>
      </c>
      <c r="B46" s="44" t="s">
        <v>33</v>
      </c>
      <c r="C46" s="44" t="s">
        <v>34</v>
      </c>
      <c r="D46" s="44" t="s">
        <v>35</v>
      </c>
      <c r="E46" s="44" t="s">
        <v>124</v>
      </c>
      <c r="F46" s="44">
        <v>6</v>
      </c>
      <c r="G46" s="44" t="s">
        <v>37</v>
      </c>
      <c r="H46" s="44">
        <v>9</v>
      </c>
      <c r="I46" s="44">
        <v>28</v>
      </c>
      <c r="J46" s="44" t="s">
        <v>42</v>
      </c>
      <c r="K46" s="44">
        <v>34</v>
      </c>
      <c r="L46" s="44"/>
      <c r="M46" s="44">
        <v>0</v>
      </c>
      <c r="N46" s="44">
        <v>0</v>
      </c>
      <c r="O46" s="44">
        <v>34</v>
      </c>
      <c r="P46" s="44">
        <v>0</v>
      </c>
      <c r="Q46" s="44">
        <v>34</v>
      </c>
    </row>
    <row r="47" spans="1:17" ht="28.8" x14ac:dyDescent="0.3">
      <c r="A47" s="43">
        <v>11</v>
      </c>
      <c r="B47" s="43" t="s">
        <v>33</v>
      </c>
      <c r="C47" s="43" t="s">
        <v>34</v>
      </c>
      <c r="D47" s="43" t="s">
        <v>35</v>
      </c>
      <c r="E47" s="43" t="s">
        <v>124</v>
      </c>
      <c r="F47" s="43">
        <v>6</v>
      </c>
      <c r="G47" s="43" t="s">
        <v>37</v>
      </c>
      <c r="H47" s="43">
        <v>9</v>
      </c>
      <c r="I47" s="43">
        <v>28</v>
      </c>
      <c r="J47" s="43" t="s">
        <v>43</v>
      </c>
      <c r="K47" s="43">
        <v>0</v>
      </c>
      <c r="L47" s="43" t="s">
        <v>43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</row>
    <row r="48" spans="1:17" s="23" customFormat="1" ht="72" x14ac:dyDescent="0.3">
      <c r="A48" s="39">
        <v>12</v>
      </c>
      <c r="B48" s="39" t="s">
        <v>120</v>
      </c>
      <c r="C48" s="39" t="s">
        <v>34</v>
      </c>
      <c r="D48" s="39" t="s">
        <v>60</v>
      </c>
      <c r="E48" s="39" t="s">
        <v>118</v>
      </c>
      <c r="F48" s="39">
        <v>6</v>
      </c>
      <c r="G48" s="39" t="s">
        <v>213</v>
      </c>
      <c r="H48" s="39">
        <v>27</v>
      </c>
      <c r="I48" s="39">
        <v>28</v>
      </c>
      <c r="J48" s="39" t="s">
        <v>42</v>
      </c>
      <c r="K48" s="39">
        <v>34</v>
      </c>
      <c r="L48" s="39"/>
      <c r="M48" s="39">
        <v>0</v>
      </c>
      <c r="N48" s="39">
        <v>0</v>
      </c>
      <c r="O48" s="39">
        <v>34</v>
      </c>
      <c r="P48" s="39">
        <v>0</v>
      </c>
      <c r="Q48" s="39">
        <v>34</v>
      </c>
    </row>
    <row r="49" spans="1:17" s="23" customFormat="1" ht="43.2" x14ac:dyDescent="0.3">
      <c r="A49" s="39">
        <v>13</v>
      </c>
      <c r="B49" s="39" t="s">
        <v>120</v>
      </c>
      <c r="C49" s="39" t="s">
        <v>34</v>
      </c>
      <c r="D49" s="39" t="s">
        <v>60</v>
      </c>
      <c r="E49" s="39" t="s">
        <v>118</v>
      </c>
      <c r="F49" s="39">
        <v>6</v>
      </c>
      <c r="G49" s="39" t="s">
        <v>213</v>
      </c>
      <c r="H49" s="39">
        <v>16</v>
      </c>
      <c r="I49" s="39">
        <v>28</v>
      </c>
      <c r="J49" s="39" t="s">
        <v>44</v>
      </c>
      <c r="K49" s="39">
        <v>6.75</v>
      </c>
      <c r="L49" s="39" t="s">
        <v>44</v>
      </c>
      <c r="M49" s="39">
        <v>0</v>
      </c>
      <c r="N49" s="39">
        <v>0</v>
      </c>
      <c r="O49" s="39">
        <v>0</v>
      </c>
      <c r="P49" s="39">
        <v>6.75</v>
      </c>
      <c r="Q49" s="39">
        <v>6.75</v>
      </c>
    </row>
    <row r="50" spans="1:17" s="23" customFormat="1" ht="72" x14ac:dyDescent="0.3">
      <c r="A50" s="39">
        <v>14</v>
      </c>
      <c r="B50" s="39" t="s">
        <v>120</v>
      </c>
      <c r="C50" s="39" t="s">
        <v>34</v>
      </c>
      <c r="D50" s="39" t="s">
        <v>60</v>
      </c>
      <c r="E50" s="39" t="s">
        <v>118</v>
      </c>
      <c r="F50" s="39">
        <v>6</v>
      </c>
      <c r="G50" s="39" t="s">
        <v>213</v>
      </c>
      <c r="H50" s="39">
        <v>27</v>
      </c>
      <c r="I50" s="39">
        <v>28</v>
      </c>
      <c r="J50" s="39" t="s">
        <v>45</v>
      </c>
      <c r="K50" s="39">
        <v>2</v>
      </c>
      <c r="L50" s="39"/>
      <c r="M50" s="39">
        <v>0</v>
      </c>
      <c r="N50" s="39">
        <v>0</v>
      </c>
      <c r="O50" s="39">
        <v>0</v>
      </c>
      <c r="P50" s="39">
        <v>2</v>
      </c>
      <c r="Q50" s="39">
        <v>2</v>
      </c>
    </row>
    <row r="51" spans="1:17" s="23" customFormat="1" ht="86.4" x14ac:dyDescent="0.3">
      <c r="A51" s="39">
        <v>18</v>
      </c>
      <c r="B51" s="39" t="s">
        <v>115</v>
      </c>
      <c r="C51" s="39" t="s">
        <v>34</v>
      </c>
      <c r="D51" s="39" t="s">
        <v>60</v>
      </c>
      <c r="E51" s="39" t="s">
        <v>116</v>
      </c>
      <c r="F51" s="39">
        <v>6</v>
      </c>
      <c r="G51" s="39" t="s">
        <v>117</v>
      </c>
      <c r="H51" s="39">
        <v>36</v>
      </c>
      <c r="I51" s="39">
        <v>28</v>
      </c>
      <c r="J51" s="39" t="s">
        <v>38</v>
      </c>
      <c r="K51" s="39">
        <v>34</v>
      </c>
      <c r="L51" s="39"/>
      <c r="M51" s="39">
        <v>0</v>
      </c>
      <c r="N51" s="39">
        <v>0</v>
      </c>
      <c r="O51" s="39">
        <v>34</v>
      </c>
      <c r="P51" s="39">
        <v>0</v>
      </c>
      <c r="Q51" s="39">
        <v>34</v>
      </c>
    </row>
    <row r="52" spans="1:17" s="23" customFormat="1" ht="72" x14ac:dyDescent="0.3">
      <c r="A52" s="39">
        <v>19</v>
      </c>
      <c r="B52" s="39" t="s">
        <v>95</v>
      </c>
      <c r="C52" s="39" t="s">
        <v>34</v>
      </c>
      <c r="D52" s="39" t="s">
        <v>49</v>
      </c>
      <c r="E52" s="39" t="s">
        <v>118</v>
      </c>
      <c r="F52" s="39">
        <v>4</v>
      </c>
      <c r="G52" s="39" t="s">
        <v>119</v>
      </c>
      <c r="H52" s="39">
        <v>29</v>
      </c>
      <c r="I52" s="39">
        <v>28</v>
      </c>
      <c r="J52" s="39" t="s">
        <v>42</v>
      </c>
      <c r="K52" s="39">
        <v>32</v>
      </c>
      <c r="L52" s="39"/>
      <c r="M52" s="39">
        <v>0</v>
      </c>
      <c r="N52" s="39">
        <v>0</v>
      </c>
      <c r="O52" s="39">
        <v>32</v>
      </c>
      <c r="P52" s="39">
        <v>0</v>
      </c>
      <c r="Q52" s="39">
        <v>32</v>
      </c>
    </row>
    <row r="53" spans="1:17" s="23" customFormat="1" ht="43.2" x14ac:dyDescent="0.3">
      <c r="A53" s="39">
        <v>20</v>
      </c>
      <c r="B53" s="39" t="s">
        <v>95</v>
      </c>
      <c r="C53" s="39" t="s">
        <v>34</v>
      </c>
      <c r="D53" s="39" t="s">
        <v>49</v>
      </c>
      <c r="E53" s="39" t="s">
        <v>118</v>
      </c>
      <c r="F53" s="39">
        <v>4</v>
      </c>
      <c r="G53" s="39" t="s">
        <v>119</v>
      </c>
      <c r="H53" s="39">
        <v>29</v>
      </c>
      <c r="I53" s="39">
        <v>28</v>
      </c>
      <c r="J53" s="39" t="s">
        <v>44</v>
      </c>
      <c r="K53" s="39">
        <v>7.25</v>
      </c>
      <c r="L53" s="39" t="s">
        <v>44</v>
      </c>
      <c r="M53" s="39">
        <v>0</v>
      </c>
      <c r="N53" s="39">
        <v>0</v>
      </c>
      <c r="O53" s="39">
        <v>0</v>
      </c>
      <c r="P53" s="39">
        <v>7.25</v>
      </c>
      <c r="Q53" s="39">
        <v>7.25</v>
      </c>
    </row>
    <row r="54" spans="1:17" s="23" customFormat="1" ht="72" x14ac:dyDescent="0.3">
      <c r="A54" s="39">
        <v>21</v>
      </c>
      <c r="B54" s="39" t="s">
        <v>95</v>
      </c>
      <c r="C54" s="39" t="s">
        <v>34</v>
      </c>
      <c r="D54" s="39" t="s">
        <v>49</v>
      </c>
      <c r="E54" s="39" t="s">
        <v>118</v>
      </c>
      <c r="F54" s="39">
        <v>4</v>
      </c>
      <c r="G54" s="39" t="s">
        <v>119</v>
      </c>
      <c r="H54" s="39">
        <v>29</v>
      </c>
      <c r="I54" s="39">
        <v>28</v>
      </c>
      <c r="J54" s="39" t="s">
        <v>45</v>
      </c>
      <c r="K54" s="39">
        <v>2</v>
      </c>
      <c r="L54" s="39"/>
      <c r="M54" s="39">
        <v>0</v>
      </c>
      <c r="N54" s="39">
        <v>0</v>
      </c>
      <c r="O54" s="39">
        <v>0</v>
      </c>
      <c r="P54" s="39">
        <v>2</v>
      </c>
      <c r="Q54" s="39">
        <v>2</v>
      </c>
    </row>
    <row r="55" spans="1:17" s="23" customFormat="1" ht="28.8" x14ac:dyDescent="0.3">
      <c r="A55" s="39">
        <v>22</v>
      </c>
      <c r="B55" s="39" t="s">
        <v>98</v>
      </c>
      <c r="C55" s="39" t="s">
        <v>34</v>
      </c>
      <c r="D55" s="39" t="s">
        <v>35</v>
      </c>
      <c r="E55" s="39" t="s">
        <v>118</v>
      </c>
      <c r="F55" s="39">
        <v>4</v>
      </c>
      <c r="G55" s="39" t="s">
        <v>100</v>
      </c>
      <c r="H55" s="39">
        <v>13</v>
      </c>
      <c r="I55" s="39">
        <v>28</v>
      </c>
      <c r="J55" s="39" t="s">
        <v>38</v>
      </c>
      <c r="K55" s="39">
        <v>32</v>
      </c>
      <c r="L55" s="39"/>
      <c r="M55" s="39">
        <v>0</v>
      </c>
      <c r="N55" s="39">
        <v>0</v>
      </c>
      <c r="O55" s="39">
        <v>32</v>
      </c>
      <c r="P55" s="39">
        <v>0</v>
      </c>
      <c r="Q55" s="39">
        <v>32</v>
      </c>
    </row>
    <row r="56" spans="1:17" s="23" customFormat="1" ht="72" x14ac:dyDescent="0.3">
      <c r="A56" s="39">
        <v>23</v>
      </c>
      <c r="B56" s="39" t="s">
        <v>98</v>
      </c>
      <c r="C56" s="39" t="s">
        <v>34</v>
      </c>
      <c r="D56" s="39" t="s">
        <v>35</v>
      </c>
      <c r="E56" s="39" t="s">
        <v>118</v>
      </c>
      <c r="F56" s="39">
        <v>4</v>
      </c>
      <c r="G56" s="39" t="s">
        <v>100</v>
      </c>
      <c r="H56" s="39">
        <v>13</v>
      </c>
      <c r="I56" s="39">
        <v>28</v>
      </c>
      <c r="J56" s="39" t="s">
        <v>42</v>
      </c>
      <c r="K56" s="39">
        <v>34</v>
      </c>
      <c r="L56" s="39"/>
      <c r="M56" s="39">
        <v>0</v>
      </c>
      <c r="N56" s="39">
        <v>0</v>
      </c>
      <c r="O56" s="39">
        <v>34</v>
      </c>
      <c r="P56" s="39">
        <v>0</v>
      </c>
      <c r="Q56" s="39">
        <v>34</v>
      </c>
    </row>
    <row r="57" spans="1:17" s="23" customFormat="1" ht="28.8" x14ac:dyDescent="0.3">
      <c r="A57" s="39">
        <v>24</v>
      </c>
      <c r="B57" s="39" t="s">
        <v>98</v>
      </c>
      <c r="C57" s="39" t="s">
        <v>34</v>
      </c>
      <c r="D57" s="39" t="s">
        <v>35</v>
      </c>
      <c r="E57" s="39" t="s">
        <v>118</v>
      </c>
      <c r="F57" s="39">
        <v>4</v>
      </c>
      <c r="G57" s="39" t="s">
        <v>100</v>
      </c>
      <c r="H57" s="39">
        <v>13</v>
      </c>
      <c r="I57" s="39">
        <v>28</v>
      </c>
      <c r="J57" s="39" t="s">
        <v>44</v>
      </c>
      <c r="K57" s="39">
        <v>3.25</v>
      </c>
      <c r="L57" s="39" t="s">
        <v>44</v>
      </c>
      <c r="M57" s="39">
        <v>0</v>
      </c>
      <c r="N57" s="39">
        <v>0</v>
      </c>
      <c r="O57" s="39">
        <v>0</v>
      </c>
      <c r="P57" s="39">
        <v>3.25</v>
      </c>
      <c r="Q57" s="39">
        <v>3.25</v>
      </c>
    </row>
    <row r="58" spans="1:17" s="23" customFormat="1" ht="72" x14ac:dyDescent="0.3">
      <c r="A58" s="39">
        <v>25</v>
      </c>
      <c r="B58" s="38" t="s">
        <v>98</v>
      </c>
      <c r="C58" s="38" t="s">
        <v>34</v>
      </c>
      <c r="D58" s="38" t="s">
        <v>35</v>
      </c>
      <c r="E58" s="38" t="s">
        <v>118</v>
      </c>
      <c r="F58" s="38">
        <v>4</v>
      </c>
      <c r="G58" s="38" t="s">
        <v>100</v>
      </c>
      <c r="H58" s="38">
        <v>13</v>
      </c>
      <c r="I58" s="38">
        <v>28</v>
      </c>
      <c r="J58" s="38" t="s">
        <v>45</v>
      </c>
      <c r="K58" s="38">
        <v>2</v>
      </c>
      <c r="L58" s="38"/>
      <c r="M58" s="38">
        <v>0</v>
      </c>
      <c r="N58" s="38">
        <v>0</v>
      </c>
      <c r="O58" s="38">
        <v>0</v>
      </c>
      <c r="P58" s="38">
        <v>2</v>
      </c>
      <c r="Q58" s="38">
        <v>2</v>
      </c>
    </row>
    <row r="59" spans="1:17" x14ac:dyDescent="0.3">
      <c r="A59" s="46"/>
      <c r="B59" s="10" t="s">
        <v>83</v>
      </c>
      <c r="C59" s="46"/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6"/>
      <c r="O59" s="46">
        <f>SUM(O37:O58)</f>
        <v>332</v>
      </c>
      <c r="P59" s="46">
        <f>SUM(P37:P58)</f>
        <v>95</v>
      </c>
      <c r="Q59" s="46">
        <f>SUM(Q37:Q58)</f>
        <v>427</v>
      </c>
    </row>
    <row r="60" spans="1:17" x14ac:dyDescent="0.3">
      <c r="E60" s="45" t="s">
        <v>70</v>
      </c>
      <c r="F60" s="103">
        <f>SUMIF(J37:J58,"Лекция",Q37:Q58)</f>
        <v>132</v>
      </c>
      <c r="G60" s="103"/>
      <c r="H60" s="103" t="s">
        <v>71</v>
      </c>
      <c r="I60" s="103"/>
      <c r="J60" s="45">
        <f>SUMIF(J37:J58,"Практические (семинарские занятия)",Q37:Q58)</f>
        <v>200</v>
      </c>
      <c r="K60" s="104" t="s">
        <v>72</v>
      </c>
      <c r="L60" s="104"/>
      <c r="M60" s="46">
        <v>0</v>
      </c>
    </row>
    <row r="61" spans="1:17" x14ac:dyDescent="0.3">
      <c r="E61" s="45" t="s">
        <v>73</v>
      </c>
      <c r="F61" s="103">
        <f>SUMIF(J37:J58,"Лабораторная",Q37:Q58)</f>
        <v>0</v>
      </c>
      <c r="G61" s="103"/>
      <c r="H61" s="103" t="s">
        <v>74</v>
      </c>
      <c r="I61" s="103"/>
      <c r="J61" s="45">
        <v>0</v>
      </c>
    </row>
    <row r="62" spans="1:17" x14ac:dyDescent="0.3">
      <c r="A62" s="46"/>
      <c r="B62" s="10" t="s">
        <v>84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>
        <f>O59+O30</f>
        <v>728</v>
      </c>
      <c r="P62" s="46">
        <f>P59+P30</f>
        <v>104.25</v>
      </c>
      <c r="Q62" s="46">
        <f>Q59+Q30</f>
        <v>832.25</v>
      </c>
    </row>
    <row r="64" spans="1:17" x14ac:dyDescent="0.3">
      <c r="A64" s="82" t="s">
        <v>205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</sheetData>
  <mergeCells count="55">
    <mergeCell ref="L11:L12"/>
    <mergeCell ref="M11:M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N11:N12"/>
    <mergeCell ref="A5:H5"/>
    <mergeCell ref="A6:H6"/>
    <mergeCell ref="A7:H7"/>
    <mergeCell ref="N1:Q1"/>
    <mergeCell ref="N2:Q2"/>
    <mergeCell ref="P4:Q4"/>
    <mergeCell ref="A1:B1"/>
    <mergeCell ref="A2:B2"/>
    <mergeCell ref="C1:H1"/>
    <mergeCell ref="C2:H2"/>
    <mergeCell ref="A4:H4"/>
    <mergeCell ref="O11:Q11"/>
    <mergeCell ref="A9:Q9"/>
    <mergeCell ref="A10:Q10"/>
    <mergeCell ref="A11:A12"/>
    <mergeCell ref="G35:G36"/>
    <mergeCell ref="H35:H36"/>
    <mergeCell ref="F31:G31"/>
    <mergeCell ref="H31:I31"/>
    <mergeCell ref="K31:L31"/>
    <mergeCell ref="F32:G32"/>
    <mergeCell ref="H32:I32"/>
    <mergeCell ref="A34:Q34"/>
    <mergeCell ref="A35:A36"/>
    <mergeCell ref="B35:B36"/>
    <mergeCell ref="C35:C36"/>
    <mergeCell ref="F61:G61"/>
    <mergeCell ref="H61:I61"/>
    <mergeCell ref="A64:Q64"/>
    <mergeCell ref="N35:N36"/>
    <mergeCell ref="O35:Q35"/>
    <mergeCell ref="F60:G60"/>
    <mergeCell ref="H60:I60"/>
    <mergeCell ref="K60:L60"/>
    <mergeCell ref="I35:I36"/>
    <mergeCell ref="J35:J36"/>
    <mergeCell ref="K35:K36"/>
    <mergeCell ref="L35:L36"/>
    <mergeCell ref="M35:M36"/>
    <mergeCell ref="D35:D36"/>
    <mergeCell ref="E35:E36"/>
    <mergeCell ref="F35:F36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opLeftCell="A64" workbookViewId="0">
      <selection activeCell="Q68" sqref="Q68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32.664062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9.66406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41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41"/>
      <c r="N2" s="94" t="s">
        <v>8</v>
      </c>
      <c r="O2" s="94"/>
      <c r="P2" s="94"/>
      <c r="Q2" s="94"/>
    </row>
    <row r="3" spans="1:17" ht="15.6" x14ac:dyDescent="0.3">
      <c r="M3" s="41"/>
      <c r="N3" s="41"/>
      <c r="O3" s="41"/>
      <c r="P3" s="41"/>
      <c r="Q3" s="41"/>
    </row>
    <row r="4" spans="1:17" ht="21" x14ac:dyDescent="0.4">
      <c r="A4" s="87" t="s">
        <v>125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41"/>
      <c r="N5" s="41"/>
      <c r="O5" s="41"/>
      <c r="P5" s="41"/>
      <c r="Q5" s="41"/>
    </row>
    <row r="6" spans="1:17" ht="21" x14ac:dyDescent="0.4">
      <c r="A6" s="91" t="s">
        <v>126</v>
      </c>
      <c r="B6" s="92"/>
      <c r="C6" s="92"/>
      <c r="D6" s="92"/>
      <c r="E6" s="92"/>
      <c r="F6" s="92"/>
      <c r="G6" s="92"/>
      <c r="H6" s="92"/>
      <c r="M6" s="41"/>
      <c r="N6" s="41" t="s">
        <v>10</v>
      </c>
      <c r="O6" s="41" t="s">
        <v>11</v>
      </c>
      <c r="P6" s="41" t="s">
        <v>12</v>
      </c>
      <c r="Q6" s="41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42" t="s">
        <v>30</v>
      </c>
      <c r="P12" s="42" t="s">
        <v>31</v>
      </c>
      <c r="Q12" s="42" t="s">
        <v>32</v>
      </c>
    </row>
    <row r="13" spans="1:17" ht="72" x14ac:dyDescent="0.3">
      <c r="A13" s="44">
        <v>1</v>
      </c>
      <c r="B13" s="44" t="s">
        <v>127</v>
      </c>
      <c r="C13" s="44" t="s">
        <v>34</v>
      </c>
      <c r="D13" s="44" t="s">
        <v>49</v>
      </c>
      <c r="E13" s="44" t="s">
        <v>92</v>
      </c>
      <c r="F13" s="44">
        <v>1</v>
      </c>
      <c r="G13" s="44" t="s">
        <v>128</v>
      </c>
      <c r="H13" s="44">
        <v>17</v>
      </c>
      <c r="I13" s="44">
        <v>24</v>
      </c>
      <c r="J13" s="44" t="s">
        <v>42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7" ht="28.8" x14ac:dyDescent="0.3">
      <c r="A14" s="44">
        <v>2</v>
      </c>
      <c r="B14" s="44" t="s">
        <v>127</v>
      </c>
      <c r="C14" s="44" t="s">
        <v>34</v>
      </c>
      <c r="D14" s="44" t="s">
        <v>49</v>
      </c>
      <c r="E14" s="44" t="s">
        <v>92</v>
      </c>
      <c r="F14" s="44">
        <v>1</v>
      </c>
      <c r="G14" s="44" t="s">
        <v>128</v>
      </c>
      <c r="H14" s="44">
        <v>17</v>
      </c>
      <c r="I14" s="44">
        <v>24</v>
      </c>
      <c r="J14" s="44" t="s">
        <v>44</v>
      </c>
      <c r="K14" s="44">
        <v>4.25</v>
      </c>
      <c r="L14" s="44" t="s">
        <v>44</v>
      </c>
      <c r="M14" s="44">
        <v>0</v>
      </c>
      <c r="N14" s="44">
        <v>0</v>
      </c>
      <c r="O14" s="44">
        <v>0</v>
      </c>
      <c r="P14" s="44">
        <v>4.25</v>
      </c>
      <c r="Q14" s="44">
        <v>4.25</v>
      </c>
    </row>
    <row r="15" spans="1:17" ht="72" x14ac:dyDescent="0.3">
      <c r="A15" s="44">
        <v>3</v>
      </c>
      <c r="B15" s="44" t="s">
        <v>127</v>
      </c>
      <c r="C15" s="44" t="s">
        <v>34</v>
      </c>
      <c r="D15" s="44" t="s">
        <v>49</v>
      </c>
      <c r="E15" s="44" t="s">
        <v>92</v>
      </c>
      <c r="F15" s="44">
        <v>1</v>
      </c>
      <c r="G15" s="44" t="s">
        <v>128</v>
      </c>
      <c r="H15" s="44">
        <v>17</v>
      </c>
      <c r="I15" s="44">
        <v>24</v>
      </c>
      <c r="J15" s="44" t="s">
        <v>45</v>
      </c>
      <c r="K15" s="44">
        <v>2</v>
      </c>
      <c r="L15" s="44"/>
      <c r="M15" s="44">
        <v>0</v>
      </c>
      <c r="N15" s="44">
        <v>0</v>
      </c>
      <c r="O15" s="44">
        <v>0</v>
      </c>
      <c r="P15" s="44">
        <v>2</v>
      </c>
      <c r="Q15" s="44">
        <v>2</v>
      </c>
    </row>
    <row r="16" spans="1:17" ht="43.2" x14ac:dyDescent="0.3">
      <c r="A16" s="44">
        <v>4</v>
      </c>
      <c r="B16" s="44" t="s">
        <v>129</v>
      </c>
      <c r="C16" s="44" t="s">
        <v>130</v>
      </c>
      <c r="D16" s="44" t="s">
        <v>49</v>
      </c>
      <c r="E16" s="44" t="s">
        <v>96</v>
      </c>
      <c r="F16" s="44">
        <v>3</v>
      </c>
      <c r="G16" s="44" t="s">
        <v>131</v>
      </c>
      <c r="H16" s="44">
        <v>17</v>
      </c>
      <c r="I16" s="44">
        <v>24</v>
      </c>
      <c r="J16" s="44" t="s">
        <v>38</v>
      </c>
      <c r="K16" s="44">
        <v>14</v>
      </c>
      <c r="L16" s="44"/>
      <c r="M16" s="44">
        <v>0</v>
      </c>
      <c r="N16" s="44">
        <v>0</v>
      </c>
      <c r="O16" s="44">
        <v>14</v>
      </c>
      <c r="P16" s="44">
        <v>0</v>
      </c>
      <c r="Q16" s="44">
        <v>14</v>
      </c>
    </row>
    <row r="17" spans="1:17" ht="72" x14ac:dyDescent="0.3">
      <c r="A17" s="44">
        <v>5</v>
      </c>
      <c r="B17" s="44" t="s">
        <v>129</v>
      </c>
      <c r="C17" s="44" t="s">
        <v>130</v>
      </c>
      <c r="D17" s="44" t="s">
        <v>49</v>
      </c>
      <c r="E17" s="44" t="s">
        <v>96</v>
      </c>
      <c r="F17" s="44">
        <v>3</v>
      </c>
      <c r="G17" s="44" t="s">
        <v>131</v>
      </c>
      <c r="H17" s="44">
        <v>17</v>
      </c>
      <c r="I17" s="44">
        <v>24</v>
      </c>
      <c r="J17" s="44" t="s">
        <v>42</v>
      </c>
      <c r="K17" s="44">
        <v>28</v>
      </c>
      <c r="L17" s="44"/>
      <c r="M17" s="44">
        <v>0</v>
      </c>
      <c r="N17" s="44">
        <v>0</v>
      </c>
      <c r="O17" s="44">
        <v>28</v>
      </c>
      <c r="P17" s="44">
        <v>0</v>
      </c>
      <c r="Q17" s="44">
        <v>28</v>
      </c>
    </row>
    <row r="18" spans="1:17" ht="43.2" x14ac:dyDescent="0.3">
      <c r="A18" s="44">
        <v>6</v>
      </c>
      <c r="B18" s="44" t="s">
        <v>129</v>
      </c>
      <c r="C18" s="44" t="s">
        <v>130</v>
      </c>
      <c r="D18" s="44" t="s">
        <v>49</v>
      </c>
      <c r="E18" s="44" t="s">
        <v>96</v>
      </c>
      <c r="F18" s="44">
        <v>3</v>
      </c>
      <c r="G18" s="44" t="s">
        <v>131</v>
      </c>
      <c r="H18" s="44">
        <v>17</v>
      </c>
      <c r="I18" s="44">
        <v>24</v>
      </c>
      <c r="J18" s="44" t="s">
        <v>44</v>
      </c>
      <c r="K18" s="44">
        <v>4.25</v>
      </c>
      <c r="L18" s="44" t="s">
        <v>44</v>
      </c>
      <c r="M18" s="44">
        <v>0</v>
      </c>
      <c r="N18" s="44">
        <v>0</v>
      </c>
      <c r="O18" s="44">
        <v>0</v>
      </c>
      <c r="P18" s="44">
        <v>4.25</v>
      </c>
      <c r="Q18" s="44">
        <v>4.25</v>
      </c>
    </row>
    <row r="19" spans="1:17" ht="72" x14ac:dyDescent="0.3">
      <c r="A19" s="44">
        <v>7</v>
      </c>
      <c r="B19" s="44" t="s">
        <v>129</v>
      </c>
      <c r="C19" s="44" t="s">
        <v>130</v>
      </c>
      <c r="D19" s="44" t="s">
        <v>49</v>
      </c>
      <c r="E19" s="44" t="s">
        <v>96</v>
      </c>
      <c r="F19" s="44">
        <v>3</v>
      </c>
      <c r="G19" s="44" t="s">
        <v>131</v>
      </c>
      <c r="H19" s="44">
        <v>17</v>
      </c>
      <c r="I19" s="44">
        <v>24</v>
      </c>
      <c r="J19" s="44" t="s">
        <v>45</v>
      </c>
      <c r="K19" s="44">
        <v>2</v>
      </c>
      <c r="L19" s="44"/>
      <c r="M19" s="44">
        <v>0</v>
      </c>
      <c r="N19" s="44">
        <v>0</v>
      </c>
      <c r="O19" s="44">
        <v>0</v>
      </c>
      <c r="P19" s="44">
        <v>2</v>
      </c>
      <c r="Q19" s="44">
        <v>2</v>
      </c>
    </row>
    <row r="20" spans="1:17" ht="43.2" x14ac:dyDescent="0.3">
      <c r="A20" s="44">
        <v>8</v>
      </c>
      <c r="B20" s="44" t="s">
        <v>101</v>
      </c>
      <c r="C20" s="44" t="s">
        <v>130</v>
      </c>
      <c r="D20" s="44" t="s">
        <v>49</v>
      </c>
      <c r="E20" s="44" t="s">
        <v>96</v>
      </c>
      <c r="F20" s="44">
        <v>1</v>
      </c>
      <c r="G20" s="44" t="s">
        <v>132</v>
      </c>
      <c r="H20" s="44">
        <v>10</v>
      </c>
      <c r="I20" s="44">
        <v>24</v>
      </c>
      <c r="J20" s="44" t="s">
        <v>38</v>
      </c>
      <c r="K20" s="44">
        <v>36</v>
      </c>
      <c r="L20" s="44"/>
      <c r="M20" s="44">
        <v>0</v>
      </c>
      <c r="N20" s="44">
        <v>0</v>
      </c>
      <c r="O20" s="44">
        <v>36</v>
      </c>
      <c r="P20" s="44">
        <v>0</v>
      </c>
      <c r="Q20" s="44">
        <v>36</v>
      </c>
    </row>
    <row r="21" spans="1:17" ht="72" x14ac:dyDescent="0.3">
      <c r="A21" s="44">
        <v>9</v>
      </c>
      <c r="B21" s="44" t="s">
        <v>101</v>
      </c>
      <c r="C21" s="44" t="s">
        <v>130</v>
      </c>
      <c r="D21" s="44" t="s">
        <v>49</v>
      </c>
      <c r="E21" s="44" t="s">
        <v>96</v>
      </c>
      <c r="F21" s="44">
        <v>1</v>
      </c>
      <c r="G21" s="44" t="s">
        <v>132</v>
      </c>
      <c r="H21" s="44">
        <v>10</v>
      </c>
      <c r="I21" s="44">
        <v>24</v>
      </c>
      <c r="J21" s="44" t="s">
        <v>42</v>
      </c>
      <c r="K21" s="44">
        <v>36</v>
      </c>
      <c r="L21" s="44"/>
      <c r="M21" s="44">
        <v>0</v>
      </c>
      <c r="N21" s="44">
        <v>0</v>
      </c>
      <c r="O21" s="44">
        <v>36</v>
      </c>
      <c r="P21" s="44">
        <v>0</v>
      </c>
      <c r="Q21" s="44">
        <v>36</v>
      </c>
    </row>
    <row r="22" spans="1:17" ht="43.2" x14ac:dyDescent="0.3">
      <c r="A22" s="44">
        <v>10</v>
      </c>
      <c r="B22" s="44" t="s">
        <v>101</v>
      </c>
      <c r="C22" s="44" t="s">
        <v>130</v>
      </c>
      <c r="D22" s="44" t="s">
        <v>49</v>
      </c>
      <c r="E22" s="44" t="s">
        <v>96</v>
      </c>
      <c r="F22" s="44">
        <v>1</v>
      </c>
      <c r="G22" s="44" t="s">
        <v>132</v>
      </c>
      <c r="H22" s="44">
        <v>10</v>
      </c>
      <c r="I22" s="44">
        <v>24</v>
      </c>
      <c r="J22" s="44" t="s">
        <v>44</v>
      </c>
      <c r="K22" s="44">
        <v>2.5</v>
      </c>
      <c r="L22" s="44" t="s">
        <v>44</v>
      </c>
      <c r="M22" s="44">
        <v>0</v>
      </c>
      <c r="N22" s="44">
        <v>0</v>
      </c>
      <c r="O22" s="44">
        <v>0</v>
      </c>
      <c r="P22" s="44">
        <v>2.5</v>
      </c>
      <c r="Q22" s="44">
        <v>2.5</v>
      </c>
    </row>
    <row r="23" spans="1:17" ht="72" x14ac:dyDescent="0.3">
      <c r="A23" s="44">
        <v>11</v>
      </c>
      <c r="B23" s="44" t="s">
        <v>101</v>
      </c>
      <c r="C23" s="44" t="s">
        <v>130</v>
      </c>
      <c r="D23" s="44" t="s">
        <v>49</v>
      </c>
      <c r="E23" s="44" t="s">
        <v>96</v>
      </c>
      <c r="F23" s="44">
        <v>1</v>
      </c>
      <c r="G23" s="44" t="s">
        <v>132</v>
      </c>
      <c r="H23" s="44">
        <v>10</v>
      </c>
      <c r="I23" s="44">
        <v>24</v>
      </c>
      <c r="J23" s="44" t="s">
        <v>45</v>
      </c>
      <c r="K23" s="44">
        <v>2</v>
      </c>
      <c r="L23" s="44"/>
      <c r="M23" s="44">
        <v>0</v>
      </c>
      <c r="N23" s="44">
        <v>0</v>
      </c>
      <c r="O23" s="44">
        <v>0</v>
      </c>
      <c r="P23" s="44">
        <v>2</v>
      </c>
      <c r="Q23" s="44">
        <v>2</v>
      </c>
    </row>
    <row r="24" spans="1:17" ht="57.6" x14ac:dyDescent="0.3">
      <c r="A24" s="44">
        <v>12</v>
      </c>
      <c r="B24" s="44" t="s">
        <v>133</v>
      </c>
      <c r="C24" s="44" t="s">
        <v>130</v>
      </c>
      <c r="D24" s="44" t="s">
        <v>35</v>
      </c>
      <c r="E24" s="44" t="s">
        <v>134</v>
      </c>
      <c r="F24" s="44">
        <v>9</v>
      </c>
      <c r="G24" s="44" t="s">
        <v>135</v>
      </c>
      <c r="H24" s="44">
        <v>7</v>
      </c>
      <c r="I24" s="44">
        <v>24</v>
      </c>
      <c r="J24" s="44" t="s">
        <v>38</v>
      </c>
      <c r="K24" s="44">
        <v>16</v>
      </c>
      <c r="L24" s="44"/>
      <c r="M24" s="44">
        <v>0</v>
      </c>
      <c r="N24" s="44">
        <v>0</v>
      </c>
      <c r="O24" s="44">
        <v>16</v>
      </c>
      <c r="P24" s="44">
        <v>0</v>
      </c>
      <c r="Q24" s="44">
        <v>16</v>
      </c>
    </row>
    <row r="25" spans="1:17" ht="72" x14ac:dyDescent="0.3">
      <c r="A25" s="44">
        <v>13</v>
      </c>
      <c r="B25" s="44" t="s">
        <v>133</v>
      </c>
      <c r="C25" s="44" t="s">
        <v>130</v>
      </c>
      <c r="D25" s="44" t="s">
        <v>35</v>
      </c>
      <c r="E25" s="44" t="s">
        <v>134</v>
      </c>
      <c r="F25" s="44">
        <v>9</v>
      </c>
      <c r="G25" s="44" t="s">
        <v>135</v>
      </c>
      <c r="H25" s="44">
        <v>7</v>
      </c>
      <c r="I25" s="44">
        <v>24</v>
      </c>
      <c r="J25" s="44" t="s">
        <v>42</v>
      </c>
      <c r="K25" s="44">
        <v>16</v>
      </c>
      <c r="L25" s="44"/>
      <c r="M25" s="44">
        <v>0</v>
      </c>
      <c r="N25" s="44">
        <v>0</v>
      </c>
      <c r="O25" s="44">
        <v>16</v>
      </c>
      <c r="P25" s="44">
        <v>0</v>
      </c>
      <c r="Q25" s="44">
        <v>16</v>
      </c>
    </row>
    <row r="26" spans="1:17" ht="57.6" x14ac:dyDescent="0.3">
      <c r="A26" s="44">
        <v>14</v>
      </c>
      <c r="B26" s="44" t="s">
        <v>133</v>
      </c>
      <c r="C26" s="44" t="s">
        <v>130</v>
      </c>
      <c r="D26" s="44" t="s">
        <v>35</v>
      </c>
      <c r="E26" s="44" t="s">
        <v>134</v>
      </c>
      <c r="F26" s="44">
        <v>9</v>
      </c>
      <c r="G26" s="44" t="s">
        <v>135</v>
      </c>
      <c r="H26" s="44">
        <v>7</v>
      </c>
      <c r="I26" s="44">
        <v>24</v>
      </c>
      <c r="J26" s="44" t="s">
        <v>43</v>
      </c>
      <c r="K26" s="44">
        <v>0</v>
      </c>
      <c r="L26" s="44" t="s">
        <v>43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</row>
    <row r="27" spans="1:17" ht="57.6" x14ac:dyDescent="0.3">
      <c r="A27" s="44">
        <v>15</v>
      </c>
      <c r="B27" s="44" t="s">
        <v>136</v>
      </c>
      <c r="C27" s="44" t="s">
        <v>130</v>
      </c>
      <c r="D27" s="44" t="s">
        <v>60</v>
      </c>
      <c r="E27" s="44" t="s">
        <v>137</v>
      </c>
      <c r="F27" s="44">
        <v>7</v>
      </c>
      <c r="G27" s="44" t="s">
        <v>138</v>
      </c>
      <c r="H27" s="44">
        <v>7</v>
      </c>
      <c r="I27" s="44">
        <v>24</v>
      </c>
      <c r="J27" s="44" t="s">
        <v>38</v>
      </c>
      <c r="K27" s="44">
        <v>36</v>
      </c>
      <c r="L27" s="44"/>
      <c r="M27" s="44">
        <v>0</v>
      </c>
      <c r="N27" s="44">
        <v>0</v>
      </c>
      <c r="O27" s="44">
        <v>36</v>
      </c>
      <c r="P27" s="44">
        <v>0</v>
      </c>
      <c r="Q27" s="44">
        <v>36</v>
      </c>
    </row>
    <row r="28" spans="1:17" ht="72" x14ac:dyDescent="0.3">
      <c r="A28" s="44">
        <v>16</v>
      </c>
      <c r="B28" s="44" t="s">
        <v>136</v>
      </c>
      <c r="C28" s="44" t="s">
        <v>130</v>
      </c>
      <c r="D28" s="44" t="s">
        <v>60</v>
      </c>
      <c r="E28" s="44" t="s">
        <v>137</v>
      </c>
      <c r="F28" s="44">
        <v>7</v>
      </c>
      <c r="G28" s="44" t="s">
        <v>138</v>
      </c>
      <c r="H28" s="44">
        <v>7</v>
      </c>
      <c r="I28" s="44">
        <v>24</v>
      </c>
      <c r="J28" s="44" t="s">
        <v>42</v>
      </c>
      <c r="K28" s="44">
        <v>36</v>
      </c>
      <c r="L28" s="44"/>
      <c r="M28" s="44">
        <v>0</v>
      </c>
      <c r="N28" s="44">
        <v>0</v>
      </c>
      <c r="O28" s="44">
        <v>36</v>
      </c>
      <c r="P28" s="44">
        <v>0</v>
      </c>
      <c r="Q28" s="44">
        <v>36</v>
      </c>
    </row>
    <row r="29" spans="1:17" ht="57.6" x14ac:dyDescent="0.3">
      <c r="A29" s="44">
        <v>17</v>
      </c>
      <c r="B29" s="44" t="s">
        <v>136</v>
      </c>
      <c r="C29" s="44" t="s">
        <v>130</v>
      </c>
      <c r="D29" s="44" t="s">
        <v>60</v>
      </c>
      <c r="E29" s="44" t="s">
        <v>137</v>
      </c>
      <c r="F29" s="44">
        <v>7</v>
      </c>
      <c r="G29" s="44" t="s">
        <v>138</v>
      </c>
      <c r="H29" s="44">
        <v>7</v>
      </c>
      <c r="I29" s="44">
        <v>24</v>
      </c>
      <c r="J29" s="44" t="s">
        <v>44</v>
      </c>
      <c r="K29" s="44">
        <v>1.75</v>
      </c>
      <c r="L29" s="44" t="s">
        <v>44</v>
      </c>
      <c r="M29" s="44">
        <v>0</v>
      </c>
      <c r="N29" s="44">
        <v>0</v>
      </c>
      <c r="O29" s="44">
        <v>0</v>
      </c>
      <c r="P29" s="44">
        <v>1.75</v>
      </c>
      <c r="Q29" s="44">
        <v>1.75</v>
      </c>
    </row>
    <row r="30" spans="1:17" ht="72" x14ac:dyDescent="0.3">
      <c r="A30" s="44">
        <v>18</v>
      </c>
      <c r="B30" s="43" t="s">
        <v>136</v>
      </c>
      <c r="C30" s="43" t="s">
        <v>130</v>
      </c>
      <c r="D30" s="43" t="s">
        <v>60</v>
      </c>
      <c r="E30" s="43" t="s">
        <v>137</v>
      </c>
      <c r="F30" s="43">
        <v>7</v>
      </c>
      <c r="G30" s="43" t="s">
        <v>138</v>
      </c>
      <c r="H30" s="43">
        <v>7</v>
      </c>
      <c r="I30" s="43">
        <v>24</v>
      </c>
      <c r="J30" s="43" t="s">
        <v>45</v>
      </c>
      <c r="K30" s="43">
        <v>2</v>
      </c>
      <c r="L30" s="43"/>
      <c r="M30" s="43">
        <v>0</v>
      </c>
      <c r="N30" s="43">
        <v>0</v>
      </c>
      <c r="O30" s="43">
        <v>0</v>
      </c>
      <c r="P30" s="43">
        <v>2</v>
      </c>
      <c r="Q30" s="43">
        <v>2</v>
      </c>
    </row>
    <row r="31" spans="1:17" ht="28.8" x14ac:dyDescent="0.3">
      <c r="A31" s="44">
        <v>19</v>
      </c>
      <c r="B31" s="44" t="s">
        <v>33</v>
      </c>
      <c r="C31" s="44" t="s">
        <v>34</v>
      </c>
      <c r="D31" s="44" t="s">
        <v>35</v>
      </c>
      <c r="E31" s="44" t="s">
        <v>36</v>
      </c>
      <c r="F31" s="44">
        <v>5</v>
      </c>
      <c r="G31" s="44" t="s">
        <v>37</v>
      </c>
      <c r="H31" s="44">
        <v>9</v>
      </c>
      <c r="I31" s="44">
        <v>24</v>
      </c>
      <c r="J31" s="44" t="s">
        <v>38</v>
      </c>
      <c r="K31" s="44">
        <v>36</v>
      </c>
      <c r="L31" s="44"/>
      <c r="M31" s="44">
        <v>0</v>
      </c>
      <c r="N31" s="44">
        <v>0</v>
      </c>
      <c r="O31" s="44">
        <v>36</v>
      </c>
      <c r="P31" s="44">
        <v>0</v>
      </c>
      <c r="Q31" s="44">
        <v>36</v>
      </c>
    </row>
    <row r="32" spans="1:17" ht="72" x14ac:dyDescent="0.3">
      <c r="A32" s="44">
        <v>20</v>
      </c>
      <c r="B32" s="44" t="s">
        <v>33</v>
      </c>
      <c r="C32" s="44" t="s">
        <v>34</v>
      </c>
      <c r="D32" s="44" t="s">
        <v>35</v>
      </c>
      <c r="E32" s="44" t="s">
        <v>36</v>
      </c>
      <c r="F32" s="44">
        <v>5</v>
      </c>
      <c r="G32" s="44" t="s">
        <v>37</v>
      </c>
      <c r="H32" s="44">
        <v>9</v>
      </c>
      <c r="I32" s="44">
        <v>24</v>
      </c>
      <c r="J32" s="44" t="s">
        <v>42</v>
      </c>
      <c r="K32" s="44">
        <v>54</v>
      </c>
      <c r="L32" s="44"/>
      <c r="M32" s="44">
        <v>0</v>
      </c>
      <c r="N32" s="44">
        <v>0</v>
      </c>
      <c r="O32" s="44">
        <v>54</v>
      </c>
      <c r="P32" s="44">
        <v>0</v>
      </c>
      <c r="Q32" s="44">
        <v>54</v>
      </c>
    </row>
    <row r="33" spans="1:17" ht="28.8" x14ac:dyDescent="0.3">
      <c r="A33" s="44">
        <v>21</v>
      </c>
      <c r="B33" s="44" t="s">
        <v>33</v>
      </c>
      <c r="C33" s="44" t="s">
        <v>34</v>
      </c>
      <c r="D33" s="44" t="s">
        <v>35</v>
      </c>
      <c r="E33" s="44" t="s">
        <v>36</v>
      </c>
      <c r="F33" s="44">
        <v>5</v>
      </c>
      <c r="G33" s="44" t="s">
        <v>37</v>
      </c>
      <c r="H33" s="44">
        <v>9</v>
      </c>
      <c r="I33" s="44">
        <v>24</v>
      </c>
      <c r="J33" s="44" t="s">
        <v>44</v>
      </c>
      <c r="K33" s="44">
        <v>2.25</v>
      </c>
      <c r="L33" s="44" t="s">
        <v>44</v>
      </c>
      <c r="M33" s="44">
        <v>0</v>
      </c>
      <c r="N33" s="44">
        <v>0</v>
      </c>
      <c r="O33" s="44">
        <v>0</v>
      </c>
      <c r="P33" s="44">
        <v>2.25</v>
      </c>
      <c r="Q33" s="44">
        <v>2.25</v>
      </c>
    </row>
    <row r="34" spans="1:17" ht="72" x14ac:dyDescent="0.3">
      <c r="A34" s="44">
        <v>22</v>
      </c>
      <c r="B34" s="44" t="s">
        <v>33</v>
      </c>
      <c r="C34" s="44" t="s">
        <v>34</v>
      </c>
      <c r="D34" s="44" t="s">
        <v>35</v>
      </c>
      <c r="E34" s="44" t="s">
        <v>36</v>
      </c>
      <c r="F34" s="44">
        <v>5</v>
      </c>
      <c r="G34" s="44" t="s">
        <v>37</v>
      </c>
      <c r="H34" s="44">
        <v>9</v>
      </c>
      <c r="I34" s="44">
        <v>24</v>
      </c>
      <c r="J34" s="44" t="s">
        <v>45</v>
      </c>
      <c r="K34" s="44">
        <v>2</v>
      </c>
      <c r="L34" s="44"/>
      <c r="M34" s="44">
        <v>0</v>
      </c>
      <c r="N34" s="44">
        <v>0</v>
      </c>
      <c r="O34" s="44">
        <v>0</v>
      </c>
      <c r="P34" s="44">
        <v>2</v>
      </c>
      <c r="Q34" s="44">
        <v>2</v>
      </c>
    </row>
    <row r="35" spans="1:17" x14ac:dyDescent="0.3">
      <c r="A35" s="44"/>
      <c r="B35" s="13" t="s">
        <v>69</v>
      </c>
      <c r="C35" s="44"/>
      <c r="D35" s="44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44">
        <f t="shared" ref="O35" si="0">SUM(O13:O34)</f>
        <v>344</v>
      </c>
      <c r="P35" s="44">
        <f>SUM(P13:P34)</f>
        <v>25</v>
      </c>
      <c r="Q35" s="44">
        <f>SUM(Q13:Q34)</f>
        <v>369</v>
      </c>
    </row>
    <row r="36" spans="1:17" ht="15" customHeight="1" x14ac:dyDescent="0.3">
      <c r="A36" s="4"/>
      <c r="B36" s="4"/>
      <c r="C36" s="4"/>
      <c r="D36" s="4"/>
      <c r="E36" s="43" t="s">
        <v>70</v>
      </c>
      <c r="F36" s="105">
        <v>138</v>
      </c>
      <c r="G36" s="106"/>
      <c r="H36" s="105" t="s">
        <v>71</v>
      </c>
      <c r="I36" s="106"/>
      <c r="J36" s="43">
        <v>206</v>
      </c>
      <c r="K36" s="105" t="s">
        <v>72</v>
      </c>
      <c r="L36" s="106"/>
      <c r="M36" s="44">
        <v>0</v>
      </c>
      <c r="N36" s="4"/>
      <c r="O36" s="4"/>
      <c r="P36" s="4"/>
      <c r="Q36" s="4"/>
    </row>
    <row r="37" spans="1:17" ht="15" customHeight="1" x14ac:dyDescent="0.3">
      <c r="A37" s="4"/>
      <c r="B37" s="4"/>
      <c r="C37" s="4"/>
      <c r="D37" s="4"/>
      <c r="E37" s="44" t="s">
        <v>73</v>
      </c>
      <c r="F37" s="105">
        <v>0</v>
      </c>
      <c r="G37" s="106"/>
      <c r="H37" s="105" t="s">
        <v>74</v>
      </c>
      <c r="I37" s="106"/>
      <c r="J37" s="44">
        <v>0</v>
      </c>
      <c r="K37" s="4"/>
      <c r="L37" s="4"/>
      <c r="M37" s="4"/>
      <c r="N37" s="4"/>
      <c r="O37" s="4"/>
      <c r="P37" s="4"/>
      <c r="Q37" s="4"/>
    </row>
    <row r="38" spans="1:17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6" x14ac:dyDescent="0.4">
      <c r="A39" s="96" t="s">
        <v>75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17" ht="30" customHeight="1" x14ac:dyDescent="0.3">
      <c r="A40" s="97" t="s">
        <v>15</v>
      </c>
      <c r="B40" s="97" t="s">
        <v>16</v>
      </c>
      <c r="C40" s="99" t="s">
        <v>17</v>
      </c>
      <c r="D40" s="97" t="s">
        <v>18</v>
      </c>
      <c r="E40" s="97" t="s">
        <v>19</v>
      </c>
      <c r="F40" s="99" t="s">
        <v>20</v>
      </c>
      <c r="G40" s="97" t="s">
        <v>21</v>
      </c>
      <c r="H40" s="99" t="s">
        <v>22</v>
      </c>
      <c r="I40" s="99" t="s">
        <v>23</v>
      </c>
      <c r="J40" s="99" t="s">
        <v>24</v>
      </c>
      <c r="K40" s="99" t="s">
        <v>25</v>
      </c>
      <c r="L40" s="99" t="s">
        <v>26</v>
      </c>
      <c r="M40" s="99" t="s">
        <v>27</v>
      </c>
      <c r="N40" s="99" t="s">
        <v>28</v>
      </c>
      <c r="O40" s="97" t="s">
        <v>29</v>
      </c>
      <c r="P40" s="97"/>
      <c r="Q40" s="97"/>
    </row>
    <row r="41" spans="1:17" ht="63" customHeight="1" x14ac:dyDescent="0.3">
      <c r="A41" s="98"/>
      <c r="B41" s="98"/>
      <c r="C41" s="100"/>
      <c r="D41" s="98"/>
      <c r="E41" s="98"/>
      <c r="F41" s="100"/>
      <c r="G41" s="98"/>
      <c r="H41" s="100"/>
      <c r="I41" s="100"/>
      <c r="J41" s="100"/>
      <c r="K41" s="100"/>
      <c r="L41" s="100"/>
      <c r="M41" s="100"/>
      <c r="N41" s="100"/>
      <c r="O41" s="42" t="s">
        <v>30</v>
      </c>
      <c r="P41" s="42" t="s">
        <v>31</v>
      </c>
      <c r="Q41" s="42" t="s">
        <v>32</v>
      </c>
    </row>
    <row r="42" spans="1:17" ht="72" x14ac:dyDescent="0.3">
      <c r="A42" s="44">
        <v>1</v>
      </c>
      <c r="B42" s="44" t="s">
        <v>127</v>
      </c>
      <c r="C42" s="44" t="s">
        <v>34</v>
      </c>
      <c r="D42" s="44" t="s">
        <v>49</v>
      </c>
      <c r="E42" s="44" t="s">
        <v>92</v>
      </c>
      <c r="F42" s="44">
        <v>2</v>
      </c>
      <c r="G42" s="44" t="s">
        <v>128</v>
      </c>
      <c r="H42" s="44">
        <v>17</v>
      </c>
      <c r="I42" s="44">
        <v>28</v>
      </c>
      <c r="J42" s="44" t="s">
        <v>42</v>
      </c>
      <c r="K42" s="44">
        <v>32</v>
      </c>
      <c r="L42" s="44"/>
      <c r="M42" s="44">
        <v>0</v>
      </c>
      <c r="N42" s="44">
        <v>0</v>
      </c>
      <c r="O42" s="44">
        <v>32</v>
      </c>
      <c r="P42" s="44">
        <v>0</v>
      </c>
      <c r="Q42" s="44">
        <v>32</v>
      </c>
    </row>
    <row r="43" spans="1:17" ht="28.8" x14ac:dyDescent="0.3">
      <c r="A43" s="44">
        <v>2</v>
      </c>
      <c r="B43" s="44" t="s">
        <v>127</v>
      </c>
      <c r="C43" s="44" t="s">
        <v>34</v>
      </c>
      <c r="D43" s="44" t="s">
        <v>49</v>
      </c>
      <c r="E43" s="44" t="s">
        <v>92</v>
      </c>
      <c r="F43" s="44">
        <v>2</v>
      </c>
      <c r="G43" s="44" t="s">
        <v>128</v>
      </c>
      <c r="H43" s="44">
        <v>17</v>
      </c>
      <c r="I43" s="44">
        <v>28</v>
      </c>
      <c r="J43" s="44" t="s">
        <v>44</v>
      </c>
      <c r="K43" s="44">
        <v>4.25</v>
      </c>
      <c r="L43" s="44" t="s">
        <v>44</v>
      </c>
      <c r="M43" s="44">
        <v>0</v>
      </c>
      <c r="N43" s="44">
        <v>0</v>
      </c>
      <c r="O43" s="44">
        <v>0</v>
      </c>
      <c r="P43" s="44">
        <v>4.25</v>
      </c>
      <c r="Q43" s="44">
        <v>4.25</v>
      </c>
    </row>
    <row r="44" spans="1:17" ht="72" x14ac:dyDescent="0.3">
      <c r="A44" s="44">
        <v>3</v>
      </c>
      <c r="B44" s="44" t="s">
        <v>127</v>
      </c>
      <c r="C44" s="44" t="s">
        <v>34</v>
      </c>
      <c r="D44" s="44" t="s">
        <v>49</v>
      </c>
      <c r="E44" s="44" t="s">
        <v>92</v>
      </c>
      <c r="F44" s="44">
        <v>2</v>
      </c>
      <c r="G44" s="44" t="s">
        <v>128</v>
      </c>
      <c r="H44" s="44">
        <v>17</v>
      </c>
      <c r="I44" s="44">
        <v>28</v>
      </c>
      <c r="J44" s="44" t="s">
        <v>45</v>
      </c>
      <c r="K44" s="44">
        <v>2</v>
      </c>
      <c r="L44" s="44"/>
      <c r="M44" s="44">
        <v>0</v>
      </c>
      <c r="N44" s="44">
        <v>0</v>
      </c>
      <c r="O44" s="44">
        <v>0</v>
      </c>
      <c r="P44" s="44">
        <v>2</v>
      </c>
      <c r="Q44" s="44">
        <v>2</v>
      </c>
    </row>
    <row r="45" spans="1:17" ht="43.2" x14ac:dyDescent="0.3">
      <c r="A45" s="44">
        <v>4</v>
      </c>
      <c r="B45" s="44" t="s">
        <v>129</v>
      </c>
      <c r="C45" s="44" t="s">
        <v>130</v>
      </c>
      <c r="D45" s="44" t="s">
        <v>49</v>
      </c>
      <c r="E45" s="44" t="s">
        <v>96</v>
      </c>
      <c r="F45" s="44">
        <v>4</v>
      </c>
      <c r="G45" s="44" t="s">
        <v>131</v>
      </c>
      <c r="H45" s="44">
        <v>17</v>
      </c>
      <c r="I45" s="44">
        <v>28</v>
      </c>
      <c r="J45" s="44" t="s">
        <v>38</v>
      </c>
      <c r="K45" s="44">
        <v>28</v>
      </c>
      <c r="L45" s="44"/>
      <c r="M45" s="44">
        <v>0</v>
      </c>
      <c r="N45" s="44">
        <v>0</v>
      </c>
      <c r="O45" s="44">
        <v>28</v>
      </c>
      <c r="P45" s="44">
        <v>0</v>
      </c>
      <c r="Q45" s="44">
        <v>28</v>
      </c>
    </row>
    <row r="46" spans="1:17" ht="72" x14ac:dyDescent="0.3">
      <c r="A46" s="44">
        <v>5</v>
      </c>
      <c r="B46" s="44" t="s">
        <v>129</v>
      </c>
      <c r="C46" s="44" t="s">
        <v>130</v>
      </c>
      <c r="D46" s="44" t="s">
        <v>49</v>
      </c>
      <c r="E46" s="44" t="s">
        <v>96</v>
      </c>
      <c r="F46" s="44">
        <v>4</v>
      </c>
      <c r="G46" s="44" t="s">
        <v>131</v>
      </c>
      <c r="H46" s="44">
        <v>17</v>
      </c>
      <c r="I46" s="44">
        <v>28</v>
      </c>
      <c r="J46" s="44" t="s">
        <v>42</v>
      </c>
      <c r="K46" s="44">
        <v>42</v>
      </c>
      <c r="L46" s="44"/>
      <c r="M46" s="44">
        <v>0</v>
      </c>
      <c r="N46" s="44">
        <v>0</v>
      </c>
      <c r="O46" s="44">
        <v>42</v>
      </c>
      <c r="P46" s="44">
        <v>0</v>
      </c>
      <c r="Q46" s="44">
        <v>42</v>
      </c>
    </row>
    <row r="47" spans="1:17" ht="43.2" x14ac:dyDescent="0.3">
      <c r="A47" s="44">
        <v>6</v>
      </c>
      <c r="B47" s="44" t="s">
        <v>129</v>
      </c>
      <c r="C47" s="44" t="s">
        <v>130</v>
      </c>
      <c r="D47" s="44" t="s">
        <v>49</v>
      </c>
      <c r="E47" s="44" t="s">
        <v>96</v>
      </c>
      <c r="F47" s="44">
        <v>4</v>
      </c>
      <c r="G47" s="44" t="s">
        <v>131</v>
      </c>
      <c r="H47" s="44">
        <v>17</v>
      </c>
      <c r="I47" s="44">
        <v>28</v>
      </c>
      <c r="J47" s="44" t="s">
        <v>44</v>
      </c>
      <c r="K47" s="44">
        <v>4.25</v>
      </c>
      <c r="L47" s="44" t="s">
        <v>44</v>
      </c>
      <c r="M47" s="44">
        <v>0</v>
      </c>
      <c r="N47" s="44">
        <v>0</v>
      </c>
      <c r="O47" s="44">
        <v>0</v>
      </c>
      <c r="P47" s="44">
        <v>4.25</v>
      </c>
      <c r="Q47" s="44">
        <v>4.25</v>
      </c>
    </row>
    <row r="48" spans="1:17" ht="72" x14ac:dyDescent="0.3">
      <c r="A48" s="44">
        <v>7</v>
      </c>
      <c r="B48" s="44" t="s">
        <v>129</v>
      </c>
      <c r="C48" s="44" t="s">
        <v>130</v>
      </c>
      <c r="D48" s="44" t="s">
        <v>49</v>
      </c>
      <c r="E48" s="44" t="s">
        <v>96</v>
      </c>
      <c r="F48" s="44">
        <v>4</v>
      </c>
      <c r="G48" s="44" t="s">
        <v>131</v>
      </c>
      <c r="H48" s="44">
        <v>17</v>
      </c>
      <c r="I48" s="44">
        <v>28</v>
      </c>
      <c r="J48" s="44" t="s">
        <v>45</v>
      </c>
      <c r="K48" s="44">
        <v>2</v>
      </c>
      <c r="L48" s="44"/>
      <c r="M48" s="44">
        <v>0</v>
      </c>
      <c r="N48" s="44">
        <v>0</v>
      </c>
      <c r="O48" s="44">
        <v>0</v>
      </c>
      <c r="P48" s="44">
        <v>2</v>
      </c>
      <c r="Q48" s="44">
        <v>2</v>
      </c>
    </row>
    <row r="49" spans="1:17" ht="43.2" x14ac:dyDescent="0.3">
      <c r="A49" s="44">
        <v>8</v>
      </c>
      <c r="B49" s="44" t="s">
        <v>101</v>
      </c>
      <c r="C49" s="44" t="s">
        <v>130</v>
      </c>
      <c r="D49" s="44" t="s">
        <v>49</v>
      </c>
      <c r="E49" s="44" t="s">
        <v>96</v>
      </c>
      <c r="F49" s="44">
        <v>2</v>
      </c>
      <c r="G49" s="44" t="s">
        <v>132</v>
      </c>
      <c r="H49" s="44">
        <v>10</v>
      </c>
      <c r="I49" s="44">
        <v>28</v>
      </c>
      <c r="J49" s="44" t="s">
        <v>38</v>
      </c>
      <c r="K49" s="44">
        <v>36</v>
      </c>
      <c r="L49" s="44"/>
      <c r="M49" s="44">
        <v>0</v>
      </c>
      <c r="N49" s="44">
        <v>0</v>
      </c>
      <c r="O49" s="44">
        <v>36</v>
      </c>
      <c r="P49" s="44">
        <v>0</v>
      </c>
      <c r="Q49" s="44">
        <v>36</v>
      </c>
    </row>
    <row r="50" spans="1:17" ht="72" x14ac:dyDescent="0.3">
      <c r="A50" s="44">
        <v>9</v>
      </c>
      <c r="B50" s="44" t="s">
        <v>101</v>
      </c>
      <c r="C50" s="44" t="s">
        <v>130</v>
      </c>
      <c r="D50" s="44" t="s">
        <v>49</v>
      </c>
      <c r="E50" s="44" t="s">
        <v>96</v>
      </c>
      <c r="F50" s="44">
        <v>2</v>
      </c>
      <c r="G50" s="44" t="s">
        <v>132</v>
      </c>
      <c r="H50" s="44">
        <v>10</v>
      </c>
      <c r="I50" s="44">
        <v>28</v>
      </c>
      <c r="J50" s="44" t="s">
        <v>42</v>
      </c>
      <c r="K50" s="44">
        <v>36</v>
      </c>
      <c r="L50" s="44"/>
      <c r="M50" s="44">
        <v>0</v>
      </c>
      <c r="N50" s="44">
        <v>0</v>
      </c>
      <c r="O50" s="44">
        <v>36</v>
      </c>
      <c r="P50" s="44">
        <v>0</v>
      </c>
      <c r="Q50" s="44">
        <v>36</v>
      </c>
    </row>
    <row r="51" spans="1:17" ht="43.2" x14ac:dyDescent="0.3">
      <c r="A51" s="44">
        <v>10</v>
      </c>
      <c r="B51" s="44" t="s">
        <v>101</v>
      </c>
      <c r="C51" s="44" t="s">
        <v>130</v>
      </c>
      <c r="D51" s="44" t="s">
        <v>49</v>
      </c>
      <c r="E51" s="44" t="s">
        <v>96</v>
      </c>
      <c r="F51" s="44">
        <v>2</v>
      </c>
      <c r="G51" s="44" t="s">
        <v>132</v>
      </c>
      <c r="H51" s="44">
        <v>10</v>
      </c>
      <c r="I51" s="44">
        <v>28</v>
      </c>
      <c r="J51" s="44" t="s">
        <v>44</v>
      </c>
      <c r="K51" s="44">
        <v>2.5</v>
      </c>
      <c r="L51" s="44" t="s">
        <v>44</v>
      </c>
      <c r="M51" s="44">
        <v>0</v>
      </c>
      <c r="N51" s="44">
        <v>0</v>
      </c>
      <c r="O51" s="44">
        <v>0</v>
      </c>
      <c r="P51" s="44">
        <v>2.5</v>
      </c>
      <c r="Q51" s="44">
        <v>2.5</v>
      </c>
    </row>
    <row r="52" spans="1:17" ht="72" x14ac:dyDescent="0.3">
      <c r="A52" s="44">
        <v>11</v>
      </c>
      <c r="B52" s="44" t="s">
        <v>101</v>
      </c>
      <c r="C52" s="44" t="s">
        <v>130</v>
      </c>
      <c r="D52" s="44" t="s">
        <v>49</v>
      </c>
      <c r="E52" s="44" t="s">
        <v>96</v>
      </c>
      <c r="F52" s="44">
        <v>2</v>
      </c>
      <c r="G52" s="44" t="s">
        <v>132</v>
      </c>
      <c r="H52" s="44">
        <v>10</v>
      </c>
      <c r="I52" s="44">
        <v>28</v>
      </c>
      <c r="J52" s="44" t="s">
        <v>45</v>
      </c>
      <c r="K52" s="44">
        <v>2</v>
      </c>
      <c r="L52" s="44"/>
      <c r="M52" s="44">
        <v>0</v>
      </c>
      <c r="N52" s="44">
        <v>0</v>
      </c>
      <c r="O52" s="44">
        <v>0</v>
      </c>
      <c r="P52" s="44">
        <v>2</v>
      </c>
      <c r="Q52" s="44">
        <v>2</v>
      </c>
    </row>
    <row r="53" spans="1:17" ht="57.6" x14ac:dyDescent="0.3">
      <c r="A53" s="44">
        <v>12</v>
      </c>
      <c r="B53" s="44" t="s">
        <v>136</v>
      </c>
      <c r="C53" s="44" t="s">
        <v>130</v>
      </c>
      <c r="D53" s="44" t="s">
        <v>60</v>
      </c>
      <c r="E53" s="44" t="s">
        <v>137</v>
      </c>
      <c r="F53" s="44">
        <v>8</v>
      </c>
      <c r="G53" s="44" t="s">
        <v>138</v>
      </c>
      <c r="H53" s="44">
        <v>7</v>
      </c>
      <c r="I53" s="44">
        <v>28</v>
      </c>
      <c r="J53" s="44" t="s">
        <v>38</v>
      </c>
      <c r="K53" s="44">
        <v>30</v>
      </c>
      <c r="L53" s="44"/>
      <c r="M53" s="44">
        <v>0</v>
      </c>
      <c r="N53" s="44">
        <v>0</v>
      </c>
      <c r="O53" s="44">
        <v>30</v>
      </c>
      <c r="P53" s="44">
        <v>0</v>
      </c>
      <c r="Q53" s="44">
        <v>30</v>
      </c>
    </row>
    <row r="54" spans="1:17" ht="72" x14ac:dyDescent="0.3">
      <c r="A54" s="44">
        <v>13</v>
      </c>
      <c r="B54" s="44" t="s">
        <v>136</v>
      </c>
      <c r="C54" s="44" t="s">
        <v>130</v>
      </c>
      <c r="D54" s="44" t="s">
        <v>60</v>
      </c>
      <c r="E54" s="44" t="s">
        <v>137</v>
      </c>
      <c r="F54" s="44">
        <v>8</v>
      </c>
      <c r="G54" s="44" t="s">
        <v>138</v>
      </c>
      <c r="H54" s="44">
        <v>7</v>
      </c>
      <c r="I54" s="44">
        <v>28</v>
      </c>
      <c r="J54" s="44" t="s">
        <v>42</v>
      </c>
      <c r="K54" s="44">
        <v>30</v>
      </c>
      <c r="L54" s="44"/>
      <c r="M54" s="44">
        <v>0</v>
      </c>
      <c r="N54" s="44">
        <v>0</v>
      </c>
      <c r="O54" s="44">
        <v>30</v>
      </c>
      <c r="P54" s="44">
        <v>0</v>
      </c>
      <c r="Q54" s="44">
        <v>30</v>
      </c>
    </row>
    <row r="55" spans="1:17" ht="57.6" x14ac:dyDescent="0.3">
      <c r="A55" s="44">
        <v>14</v>
      </c>
      <c r="B55" s="44" t="s">
        <v>136</v>
      </c>
      <c r="C55" s="44" t="s">
        <v>130</v>
      </c>
      <c r="D55" s="44" t="s">
        <v>60</v>
      </c>
      <c r="E55" s="44" t="s">
        <v>137</v>
      </c>
      <c r="F55" s="44">
        <v>8</v>
      </c>
      <c r="G55" s="44" t="s">
        <v>138</v>
      </c>
      <c r="H55" s="44">
        <v>7</v>
      </c>
      <c r="I55" s="44">
        <v>28</v>
      </c>
      <c r="J55" s="44" t="s">
        <v>44</v>
      </c>
      <c r="K55" s="44">
        <v>1.75</v>
      </c>
      <c r="L55" s="44" t="s">
        <v>44</v>
      </c>
      <c r="M55" s="44">
        <v>0</v>
      </c>
      <c r="N55" s="44">
        <v>0</v>
      </c>
      <c r="O55" s="44">
        <v>0</v>
      </c>
      <c r="P55" s="44">
        <v>1.75</v>
      </c>
      <c r="Q55" s="44">
        <v>1.75</v>
      </c>
    </row>
    <row r="56" spans="1:17" ht="72" x14ac:dyDescent="0.3">
      <c r="A56" s="44">
        <v>15</v>
      </c>
      <c r="B56" s="44" t="s">
        <v>136</v>
      </c>
      <c r="C56" s="44" t="s">
        <v>130</v>
      </c>
      <c r="D56" s="44" t="s">
        <v>60</v>
      </c>
      <c r="E56" s="44" t="s">
        <v>137</v>
      </c>
      <c r="F56" s="44">
        <v>8</v>
      </c>
      <c r="G56" s="44" t="s">
        <v>138</v>
      </c>
      <c r="H56" s="44">
        <v>7</v>
      </c>
      <c r="I56" s="44">
        <v>28</v>
      </c>
      <c r="J56" s="44" t="s">
        <v>45</v>
      </c>
      <c r="K56" s="44">
        <v>2</v>
      </c>
      <c r="L56" s="44"/>
      <c r="M56" s="44">
        <v>0</v>
      </c>
      <c r="N56" s="44">
        <v>0</v>
      </c>
      <c r="O56" s="44">
        <v>0</v>
      </c>
      <c r="P56" s="44">
        <v>2</v>
      </c>
      <c r="Q56" s="44">
        <v>2</v>
      </c>
    </row>
    <row r="57" spans="1:17" ht="28.8" x14ac:dyDescent="0.3">
      <c r="A57" s="44">
        <v>16</v>
      </c>
      <c r="B57" s="44" t="s">
        <v>139</v>
      </c>
      <c r="C57" s="44" t="s">
        <v>130</v>
      </c>
      <c r="D57" s="44" t="s">
        <v>60</v>
      </c>
      <c r="E57" s="44" t="s">
        <v>140</v>
      </c>
      <c r="F57" s="44">
        <v>2</v>
      </c>
      <c r="G57" s="44" t="s">
        <v>141</v>
      </c>
      <c r="H57" s="44">
        <v>12</v>
      </c>
      <c r="I57" s="44">
        <v>28</v>
      </c>
      <c r="J57" s="44" t="s">
        <v>38</v>
      </c>
      <c r="K57" s="44">
        <v>36</v>
      </c>
      <c r="L57" s="44"/>
      <c r="M57" s="44">
        <v>0</v>
      </c>
      <c r="N57" s="44">
        <v>0</v>
      </c>
      <c r="O57" s="44">
        <v>36</v>
      </c>
      <c r="P57" s="44">
        <v>0</v>
      </c>
      <c r="Q57" s="44">
        <v>36</v>
      </c>
    </row>
    <row r="58" spans="1:17" ht="72" x14ac:dyDescent="0.3">
      <c r="A58" s="44">
        <v>17</v>
      </c>
      <c r="B58" s="44" t="s">
        <v>139</v>
      </c>
      <c r="C58" s="44" t="s">
        <v>130</v>
      </c>
      <c r="D58" s="44" t="s">
        <v>60</v>
      </c>
      <c r="E58" s="44" t="s">
        <v>140</v>
      </c>
      <c r="F58" s="44">
        <v>2</v>
      </c>
      <c r="G58" s="44" t="s">
        <v>141</v>
      </c>
      <c r="H58" s="44">
        <v>12</v>
      </c>
      <c r="I58" s="44">
        <v>28</v>
      </c>
      <c r="J58" s="44" t="s">
        <v>42</v>
      </c>
      <c r="K58" s="44">
        <v>36</v>
      </c>
      <c r="L58" s="44"/>
      <c r="M58" s="44">
        <v>0</v>
      </c>
      <c r="N58" s="44">
        <v>0</v>
      </c>
      <c r="O58" s="44">
        <v>36</v>
      </c>
      <c r="P58" s="44">
        <v>0</v>
      </c>
      <c r="Q58" s="44">
        <v>36</v>
      </c>
    </row>
    <row r="59" spans="1:17" ht="28.8" x14ac:dyDescent="0.3">
      <c r="A59" s="44">
        <v>18</v>
      </c>
      <c r="B59" s="44" t="s">
        <v>139</v>
      </c>
      <c r="C59" s="44" t="s">
        <v>130</v>
      </c>
      <c r="D59" s="44" t="s">
        <v>60</v>
      </c>
      <c r="E59" s="44" t="s">
        <v>140</v>
      </c>
      <c r="F59" s="44">
        <v>2</v>
      </c>
      <c r="G59" s="44" t="s">
        <v>141</v>
      </c>
      <c r="H59" s="44">
        <v>12</v>
      </c>
      <c r="I59" s="44">
        <v>28</v>
      </c>
      <c r="J59" s="44" t="s">
        <v>44</v>
      </c>
      <c r="K59" s="44">
        <v>3</v>
      </c>
      <c r="L59" s="44" t="s">
        <v>44</v>
      </c>
      <c r="M59" s="44">
        <v>0</v>
      </c>
      <c r="N59" s="44">
        <v>0</v>
      </c>
      <c r="O59" s="44">
        <v>0</v>
      </c>
      <c r="P59" s="44">
        <v>3</v>
      </c>
      <c r="Q59" s="44">
        <v>3</v>
      </c>
    </row>
    <row r="60" spans="1:17" ht="72" x14ac:dyDescent="0.3">
      <c r="A60" s="44">
        <v>19</v>
      </c>
      <c r="B60" s="44" t="s">
        <v>139</v>
      </c>
      <c r="C60" s="44" t="s">
        <v>130</v>
      </c>
      <c r="D60" s="44" t="s">
        <v>60</v>
      </c>
      <c r="E60" s="44" t="s">
        <v>140</v>
      </c>
      <c r="F60" s="44">
        <v>2</v>
      </c>
      <c r="G60" s="44" t="s">
        <v>141</v>
      </c>
      <c r="H60" s="44">
        <v>12</v>
      </c>
      <c r="I60" s="44">
        <v>28</v>
      </c>
      <c r="J60" s="44" t="s">
        <v>45</v>
      </c>
      <c r="K60" s="44">
        <v>2</v>
      </c>
      <c r="L60" s="44"/>
      <c r="M60" s="44">
        <v>0</v>
      </c>
      <c r="N60" s="44">
        <v>0</v>
      </c>
      <c r="O60" s="44">
        <v>0</v>
      </c>
      <c r="P60" s="44">
        <v>2</v>
      </c>
      <c r="Q60" s="44">
        <v>2</v>
      </c>
    </row>
    <row r="61" spans="1:17" ht="28.8" x14ac:dyDescent="0.3">
      <c r="A61" s="44">
        <v>20</v>
      </c>
      <c r="B61" s="44" t="s">
        <v>139</v>
      </c>
      <c r="C61" s="44" t="s">
        <v>130</v>
      </c>
      <c r="D61" s="44" t="s">
        <v>60</v>
      </c>
      <c r="E61" s="44" t="s">
        <v>140</v>
      </c>
      <c r="F61" s="44">
        <v>2</v>
      </c>
      <c r="G61" s="44" t="s">
        <v>142</v>
      </c>
      <c r="H61" s="44">
        <v>20</v>
      </c>
      <c r="I61" s="44">
        <v>28</v>
      </c>
      <c r="J61" s="44" t="s">
        <v>38</v>
      </c>
      <c r="K61" s="44">
        <v>36</v>
      </c>
      <c r="L61" s="44"/>
      <c r="M61" s="44">
        <v>0</v>
      </c>
      <c r="N61" s="44">
        <v>0</v>
      </c>
      <c r="O61" s="44">
        <v>36</v>
      </c>
      <c r="P61" s="44">
        <v>0</v>
      </c>
      <c r="Q61" s="44">
        <v>36</v>
      </c>
    </row>
    <row r="62" spans="1:17" ht="72" x14ac:dyDescent="0.3">
      <c r="A62" s="44">
        <v>21</v>
      </c>
      <c r="B62" s="44" t="s">
        <v>139</v>
      </c>
      <c r="C62" s="44" t="s">
        <v>130</v>
      </c>
      <c r="D62" s="44" t="s">
        <v>60</v>
      </c>
      <c r="E62" s="44" t="s">
        <v>140</v>
      </c>
      <c r="F62" s="44">
        <v>2</v>
      </c>
      <c r="G62" s="44" t="s">
        <v>142</v>
      </c>
      <c r="H62" s="44">
        <v>20</v>
      </c>
      <c r="I62" s="44">
        <v>28</v>
      </c>
      <c r="J62" s="44" t="s">
        <v>42</v>
      </c>
      <c r="K62" s="44">
        <v>36</v>
      </c>
      <c r="L62" s="44"/>
      <c r="M62" s="44">
        <v>0</v>
      </c>
      <c r="N62" s="44">
        <v>0</v>
      </c>
      <c r="O62" s="44">
        <v>36</v>
      </c>
      <c r="P62" s="44">
        <v>0</v>
      </c>
      <c r="Q62" s="44">
        <v>36</v>
      </c>
    </row>
    <row r="63" spans="1:17" ht="28.8" x14ac:dyDescent="0.3">
      <c r="A63" s="44">
        <v>22</v>
      </c>
      <c r="B63" s="44" t="s">
        <v>139</v>
      </c>
      <c r="C63" s="44" t="s">
        <v>130</v>
      </c>
      <c r="D63" s="44" t="s">
        <v>60</v>
      </c>
      <c r="E63" s="44" t="s">
        <v>140</v>
      </c>
      <c r="F63" s="44">
        <v>2</v>
      </c>
      <c r="G63" s="44" t="s">
        <v>142</v>
      </c>
      <c r="H63" s="44">
        <v>20</v>
      </c>
      <c r="I63" s="44">
        <v>28</v>
      </c>
      <c r="J63" s="44" t="s">
        <v>44</v>
      </c>
      <c r="K63" s="44">
        <v>5</v>
      </c>
      <c r="L63" s="44" t="s">
        <v>44</v>
      </c>
      <c r="M63" s="44">
        <v>0</v>
      </c>
      <c r="N63" s="44">
        <v>0</v>
      </c>
      <c r="O63" s="44">
        <v>0</v>
      </c>
      <c r="P63" s="44">
        <v>5</v>
      </c>
      <c r="Q63" s="44">
        <v>5</v>
      </c>
    </row>
    <row r="64" spans="1:17" ht="72" x14ac:dyDescent="0.3">
      <c r="A64" s="44">
        <v>23</v>
      </c>
      <c r="B64" s="44" t="s">
        <v>139</v>
      </c>
      <c r="C64" s="44" t="s">
        <v>130</v>
      </c>
      <c r="D64" s="44" t="s">
        <v>60</v>
      </c>
      <c r="E64" s="44" t="s">
        <v>140</v>
      </c>
      <c r="F64" s="44">
        <v>2</v>
      </c>
      <c r="G64" s="44" t="s">
        <v>142</v>
      </c>
      <c r="H64" s="44">
        <v>20</v>
      </c>
      <c r="I64" s="44">
        <v>28</v>
      </c>
      <c r="J64" s="44" t="s">
        <v>45</v>
      </c>
      <c r="K64" s="44">
        <v>2</v>
      </c>
      <c r="L64" s="44"/>
      <c r="M64" s="44">
        <v>0</v>
      </c>
      <c r="N64" s="44">
        <v>0</v>
      </c>
      <c r="O64" s="44">
        <v>0</v>
      </c>
      <c r="P64" s="44">
        <v>2</v>
      </c>
      <c r="Q64" s="44">
        <v>2</v>
      </c>
    </row>
    <row r="65" spans="1:17" ht="43.2" x14ac:dyDescent="0.3">
      <c r="A65" s="44">
        <v>24</v>
      </c>
      <c r="B65" s="44" t="s">
        <v>129</v>
      </c>
      <c r="C65" s="44" t="s">
        <v>34</v>
      </c>
      <c r="D65" s="44" t="s">
        <v>49</v>
      </c>
      <c r="E65" s="44" t="s">
        <v>143</v>
      </c>
      <c r="F65" s="44">
        <v>4</v>
      </c>
      <c r="G65" s="44" t="s">
        <v>144</v>
      </c>
      <c r="H65" s="44">
        <v>21</v>
      </c>
      <c r="I65" s="44">
        <v>28</v>
      </c>
      <c r="J65" s="44" t="s">
        <v>38</v>
      </c>
      <c r="K65" s="44">
        <v>18</v>
      </c>
      <c r="L65" s="44"/>
      <c r="M65" s="44">
        <v>0</v>
      </c>
      <c r="N65" s="44">
        <v>0</v>
      </c>
      <c r="O65" s="44">
        <v>18</v>
      </c>
      <c r="P65" s="44">
        <v>0</v>
      </c>
      <c r="Q65" s="44">
        <v>18</v>
      </c>
    </row>
    <row r="66" spans="1:17" ht="72" x14ac:dyDescent="0.3">
      <c r="A66" s="44">
        <v>25</v>
      </c>
      <c r="B66" s="44" t="s">
        <v>129</v>
      </c>
      <c r="C66" s="44" t="s">
        <v>34</v>
      </c>
      <c r="D66" s="44" t="s">
        <v>49</v>
      </c>
      <c r="E66" s="44" t="s">
        <v>143</v>
      </c>
      <c r="F66" s="44">
        <v>4</v>
      </c>
      <c r="G66" s="44" t="s">
        <v>144</v>
      </c>
      <c r="H66" s="44">
        <v>21</v>
      </c>
      <c r="I66" s="44">
        <v>28</v>
      </c>
      <c r="J66" s="44" t="s">
        <v>42</v>
      </c>
      <c r="K66" s="44">
        <v>36</v>
      </c>
      <c r="L66" s="44"/>
      <c r="M66" s="44">
        <v>0</v>
      </c>
      <c r="N66" s="44">
        <v>0</v>
      </c>
      <c r="O66" s="44">
        <v>36</v>
      </c>
      <c r="P66" s="44">
        <v>0</v>
      </c>
      <c r="Q66" s="44">
        <v>36</v>
      </c>
    </row>
    <row r="67" spans="1:17" ht="43.2" x14ac:dyDescent="0.3">
      <c r="A67" s="44">
        <v>26</v>
      </c>
      <c r="B67" s="44" t="s">
        <v>129</v>
      </c>
      <c r="C67" s="44" t="s">
        <v>34</v>
      </c>
      <c r="D67" s="44" t="s">
        <v>49</v>
      </c>
      <c r="E67" s="44" t="s">
        <v>143</v>
      </c>
      <c r="F67" s="44">
        <v>4</v>
      </c>
      <c r="G67" s="44" t="s">
        <v>144</v>
      </c>
      <c r="H67" s="44">
        <v>21</v>
      </c>
      <c r="I67" s="44">
        <v>28</v>
      </c>
      <c r="J67" s="44" t="s">
        <v>43</v>
      </c>
      <c r="K67" s="44">
        <v>0</v>
      </c>
      <c r="L67" s="44" t="s">
        <v>43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</row>
    <row r="68" spans="1:17" s="23" customFormat="1" ht="28.8" x14ac:dyDescent="0.3">
      <c r="A68" s="39">
        <v>27</v>
      </c>
      <c r="B68" s="39" t="s">
        <v>33</v>
      </c>
      <c r="C68" s="39" t="s">
        <v>34</v>
      </c>
      <c r="D68" s="39" t="s">
        <v>35</v>
      </c>
      <c r="E68" s="39" t="s">
        <v>173</v>
      </c>
      <c r="F68" s="39">
        <v>6</v>
      </c>
      <c r="G68" s="39" t="s">
        <v>37</v>
      </c>
      <c r="H68" s="39">
        <v>9</v>
      </c>
      <c r="I68" s="39">
        <v>28</v>
      </c>
      <c r="J68" s="39" t="s">
        <v>38</v>
      </c>
      <c r="K68" s="39">
        <v>34</v>
      </c>
      <c r="L68" s="39"/>
      <c r="M68" s="39">
        <v>0</v>
      </c>
      <c r="N68" s="39">
        <v>0</v>
      </c>
      <c r="O68" s="39">
        <v>34</v>
      </c>
      <c r="P68" s="39">
        <v>0</v>
      </c>
      <c r="Q68" s="39">
        <v>34</v>
      </c>
    </row>
    <row r="69" spans="1:17" x14ac:dyDescent="0.3">
      <c r="A69" s="46"/>
      <c r="B69" s="10" t="s">
        <v>83</v>
      </c>
      <c r="C69" s="46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6"/>
      <c r="O69" s="46">
        <f>SUM(O42:O68)</f>
        <v>466</v>
      </c>
      <c r="P69" s="46">
        <f>SUM(P42:P68)</f>
        <v>32.75</v>
      </c>
      <c r="Q69" s="46">
        <f>SUM(Q42:Q68)</f>
        <v>498.75</v>
      </c>
    </row>
    <row r="70" spans="1:17" x14ac:dyDescent="0.3">
      <c r="E70" s="45" t="s">
        <v>70</v>
      </c>
      <c r="F70" s="103">
        <f>184+34</f>
        <v>218</v>
      </c>
      <c r="G70" s="103"/>
      <c r="H70" s="103" t="s">
        <v>71</v>
      </c>
      <c r="I70" s="103"/>
      <c r="J70" s="45">
        <v>248</v>
      </c>
      <c r="K70" s="104" t="s">
        <v>72</v>
      </c>
      <c r="L70" s="104"/>
      <c r="M70" s="46">
        <v>0</v>
      </c>
    </row>
    <row r="71" spans="1:17" x14ac:dyDescent="0.3">
      <c r="E71" s="45" t="s">
        <v>73</v>
      </c>
      <c r="F71" s="103">
        <v>0</v>
      </c>
      <c r="G71" s="103"/>
      <c r="H71" s="103" t="s">
        <v>74</v>
      </c>
      <c r="I71" s="103"/>
      <c r="J71" s="45">
        <v>0</v>
      </c>
    </row>
    <row r="72" spans="1:17" x14ac:dyDescent="0.3">
      <c r="A72" s="46"/>
      <c r="B72" s="10" t="s">
        <v>84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>
        <f>O69+O35</f>
        <v>810</v>
      </c>
      <c r="P72" s="46">
        <f>P69+P35</f>
        <v>57.75</v>
      </c>
      <c r="Q72" s="46">
        <f>Q69+Q35</f>
        <v>867.75</v>
      </c>
    </row>
    <row r="74" spans="1:17" x14ac:dyDescent="0.3">
      <c r="A74" s="82" t="s">
        <v>205</v>
      </c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</sheetData>
  <mergeCells count="55">
    <mergeCell ref="A74:Q74"/>
    <mergeCell ref="F71:G71"/>
    <mergeCell ref="H71:I71"/>
    <mergeCell ref="M40:M41"/>
    <mergeCell ref="N40:N41"/>
    <mergeCell ref="O40:Q40"/>
    <mergeCell ref="F70:G70"/>
    <mergeCell ref="H70:I70"/>
    <mergeCell ref="K70:L70"/>
    <mergeCell ref="G40:G41"/>
    <mergeCell ref="H40:H41"/>
    <mergeCell ref="I40:I41"/>
    <mergeCell ref="J40:J41"/>
    <mergeCell ref="K40:K41"/>
    <mergeCell ref="L40:L41"/>
    <mergeCell ref="F40:F41"/>
    <mergeCell ref="A40:A41"/>
    <mergeCell ref="B40:B41"/>
    <mergeCell ref="C40:C41"/>
    <mergeCell ref="D40:D41"/>
    <mergeCell ref="E40:E41"/>
    <mergeCell ref="A39:Q39"/>
    <mergeCell ref="J11:J12"/>
    <mergeCell ref="K11:K12"/>
    <mergeCell ref="L11:L12"/>
    <mergeCell ref="M11:M12"/>
    <mergeCell ref="N11:N12"/>
    <mergeCell ref="O11:Q11"/>
    <mergeCell ref="F36:G36"/>
    <mergeCell ref="H36:I36"/>
    <mergeCell ref="K36:L36"/>
    <mergeCell ref="F37:G37"/>
    <mergeCell ref="H37:I37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0866141732283472" right="0.70866141732283472" top="0.74803149606299213" bottom="0.74803149606299213" header="0.31496062992125984" footer="0.31496062992125984"/>
  <pageSetup paperSize="9" scale="67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topLeftCell="A29" workbookViewId="0">
      <selection activeCell="E35" sqref="E35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23.4414062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18.332031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41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41"/>
      <c r="N2" s="94" t="s">
        <v>8</v>
      </c>
      <c r="O2" s="94"/>
      <c r="P2" s="94"/>
      <c r="Q2" s="94"/>
    </row>
    <row r="3" spans="1:17" ht="15.6" x14ac:dyDescent="0.3">
      <c r="M3" s="41"/>
      <c r="N3" s="41"/>
      <c r="O3" s="41"/>
      <c r="P3" s="41"/>
      <c r="Q3" s="41"/>
    </row>
    <row r="4" spans="1:17" ht="21" x14ac:dyDescent="0.4">
      <c r="A4" s="87" t="s">
        <v>145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41"/>
      <c r="N5" s="41"/>
      <c r="O5" s="41"/>
      <c r="P5" s="41"/>
      <c r="Q5" s="41"/>
    </row>
    <row r="6" spans="1:17" ht="21" x14ac:dyDescent="0.4">
      <c r="A6" s="91" t="s">
        <v>146</v>
      </c>
      <c r="B6" s="92"/>
      <c r="C6" s="92"/>
      <c r="D6" s="92"/>
      <c r="E6" s="92"/>
      <c r="F6" s="92"/>
      <c r="G6" s="92"/>
      <c r="H6" s="92"/>
      <c r="M6" s="41"/>
      <c r="N6" s="41" t="s">
        <v>10</v>
      </c>
      <c r="O6" s="41" t="s">
        <v>11</v>
      </c>
      <c r="P6" s="41" t="s">
        <v>12</v>
      </c>
      <c r="Q6" s="41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42" t="s">
        <v>30</v>
      </c>
      <c r="P12" s="42" t="s">
        <v>31</v>
      </c>
      <c r="Q12" s="42" t="s">
        <v>32</v>
      </c>
    </row>
    <row r="13" spans="1:17" ht="43.2" x14ac:dyDescent="0.3">
      <c r="A13" s="44">
        <v>1</v>
      </c>
      <c r="B13" s="44" t="s">
        <v>106</v>
      </c>
      <c r="C13" s="44" t="s">
        <v>34</v>
      </c>
      <c r="D13" s="44" t="s">
        <v>49</v>
      </c>
      <c r="E13" s="44" t="s">
        <v>92</v>
      </c>
      <c r="F13" s="44">
        <v>1</v>
      </c>
      <c r="G13" s="44" t="s">
        <v>191</v>
      </c>
      <c r="H13" s="44">
        <v>32</v>
      </c>
      <c r="I13" s="44">
        <v>24</v>
      </c>
      <c r="J13" s="44" t="s">
        <v>38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7" ht="43.2" x14ac:dyDescent="0.3">
      <c r="A14" s="44">
        <v>2</v>
      </c>
      <c r="B14" s="44" t="s">
        <v>106</v>
      </c>
      <c r="C14" s="44" t="s">
        <v>34</v>
      </c>
      <c r="D14" s="44" t="s">
        <v>49</v>
      </c>
      <c r="E14" s="44" t="s">
        <v>92</v>
      </c>
      <c r="F14" s="44">
        <v>1</v>
      </c>
      <c r="G14" s="44" t="s">
        <v>107</v>
      </c>
      <c r="H14" s="44">
        <v>32</v>
      </c>
      <c r="I14" s="44">
        <v>24</v>
      </c>
      <c r="J14" s="44" t="s">
        <v>55</v>
      </c>
      <c r="K14" s="44">
        <v>144</v>
      </c>
      <c r="L14" s="44"/>
      <c r="M14" s="44">
        <v>0</v>
      </c>
      <c r="N14" s="44">
        <v>0</v>
      </c>
      <c r="O14" s="44">
        <v>144</v>
      </c>
      <c r="P14" s="44">
        <v>0</v>
      </c>
      <c r="Q14" s="44">
        <v>144</v>
      </c>
    </row>
    <row r="15" spans="1:17" ht="28.8" x14ac:dyDescent="0.3">
      <c r="A15" s="44">
        <v>3</v>
      </c>
      <c r="B15" s="44" t="s">
        <v>106</v>
      </c>
      <c r="C15" s="44" t="s">
        <v>34</v>
      </c>
      <c r="D15" s="44" t="s">
        <v>49</v>
      </c>
      <c r="E15" s="44" t="s">
        <v>92</v>
      </c>
      <c r="F15" s="44">
        <v>1</v>
      </c>
      <c r="G15" s="44" t="s">
        <v>108</v>
      </c>
      <c r="H15" s="44">
        <v>32</v>
      </c>
      <c r="I15" s="44">
        <v>24</v>
      </c>
      <c r="J15" s="44" t="s">
        <v>44</v>
      </c>
      <c r="K15" s="44">
        <v>8</v>
      </c>
      <c r="L15" s="44" t="s">
        <v>44</v>
      </c>
      <c r="M15" s="44">
        <v>0</v>
      </c>
      <c r="N15" s="44">
        <v>0</v>
      </c>
      <c r="O15" s="44">
        <v>0</v>
      </c>
      <c r="P15" s="44">
        <v>8</v>
      </c>
      <c r="Q15" s="44">
        <v>8</v>
      </c>
    </row>
    <row r="16" spans="1:17" ht="41.25" customHeight="1" x14ac:dyDescent="0.3">
      <c r="A16" s="44">
        <v>4</v>
      </c>
      <c r="B16" s="44" t="s">
        <v>106</v>
      </c>
      <c r="C16" s="44" t="s">
        <v>34</v>
      </c>
      <c r="D16" s="44" t="s">
        <v>49</v>
      </c>
      <c r="E16" s="44" t="s">
        <v>92</v>
      </c>
      <c r="F16" s="44">
        <v>1</v>
      </c>
      <c r="G16" s="44" t="s">
        <v>108</v>
      </c>
      <c r="H16" s="44">
        <v>32</v>
      </c>
      <c r="I16" s="44">
        <v>24</v>
      </c>
      <c r="J16" s="44" t="s">
        <v>45</v>
      </c>
      <c r="K16" s="44">
        <v>2</v>
      </c>
      <c r="L16" s="44"/>
      <c r="M16" s="44">
        <v>0</v>
      </c>
      <c r="N16" s="44">
        <v>0</v>
      </c>
      <c r="O16" s="44">
        <v>0</v>
      </c>
      <c r="P16" s="44">
        <v>2</v>
      </c>
      <c r="Q16" s="44">
        <v>2</v>
      </c>
    </row>
    <row r="17" spans="1:17" ht="28.8" x14ac:dyDescent="0.3">
      <c r="A17" s="44">
        <v>5</v>
      </c>
      <c r="B17" s="44" t="s">
        <v>48</v>
      </c>
      <c r="C17" s="44" t="s">
        <v>34</v>
      </c>
      <c r="D17" s="44" t="s">
        <v>49</v>
      </c>
      <c r="E17" s="44" t="s">
        <v>147</v>
      </c>
      <c r="F17" s="44">
        <v>1</v>
      </c>
      <c r="G17" s="44" t="s">
        <v>51</v>
      </c>
      <c r="H17" s="44">
        <v>5</v>
      </c>
      <c r="I17" s="44">
        <v>24</v>
      </c>
      <c r="J17" s="44" t="s">
        <v>38</v>
      </c>
      <c r="K17" s="44">
        <v>18</v>
      </c>
      <c r="L17" s="44"/>
      <c r="M17" s="44">
        <v>0</v>
      </c>
      <c r="N17" s="44">
        <v>0</v>
      </c>
      <c r="O17" s="44">
        <v>18</v>
      </c>
      <c r="P17" s="44">
        <v>0</v>
      </c>
      <c r="Q17" s="44">
        <v>18</v>
      </c>
    </row>
    <row r="18" spans="1:17" ht="50.25" customHeight="1" x14ac:dyDescent="0.3">
      <c r="A18" s="44">
        <v>6</v>
      </c>
      <c r="B18" s="44" t="s">
        <v>48</v>
      </c>
      <c r="C18" s="44" t="s">
        <v>34</v>
      </c>
      <c r="D18" s="44" t="s">
        <v>49</v>
      </c>
      <c r="E18" s="44" t="s">
        <v>147</v>
      </c>
      <c r="F18" s="44">
        <v>1</v>
      </c>
      <c r="G18" s="44" t="s">
        <v>51</v>
      </c>
      <c r="H18" s="44">
        <v>5</v>
      </c>
      <c r="I18" s="44">
        <v>24</v>
      </c>
      <c r="J18" s="44" t="s">
        <v>42</v>
      </c>
      <c r="K18" s="44">
        <v>18</v>
      </c>
      <c r="L18" s="44"/>
      <c r="M18" s="44">
        <v>0</v>
      </c>
      <c r="N18" s="44">
        <v>0</v>
      </c>
      <c r="O18" s="44">
        <v>18</v>
      </c>
      <c r="P18" s="44">
        <v>0</v>
      </c>
      <c r="Q18" s="44">
        <v>18</v>
      </c>
    </row>
    <row r="19" spans="1:17" ht="28.8" x14ac:dyDescent="0.3">
      <c r="A19" s="44">
        <v>7</v>
      </c>
      <c r="B19" s="44" t="s">
        <v>48</v>
      </c>
      <c r="C19" s="44" t="s">
        <v>34</v>
      </c>
      <c r="D19" s="44" t="s">
        <v>49</v>
      </c>
      <c r="E19" s="44" t="s">
        <v>147</v>
      </c>
      <c r="F19" s="44">
        <v>1</v>
      </c>
      <c r="G19" s="44" t="s">
        <v>51</v>
      </c>
      <c r="H19" s="44">
        <v>5</v>
      </c>
      <c r="I19" s="44">
        <v>24</v>
      </c>
      <c r="J19" s="44" t="s">
        <v>43</v>
      </c>
      <c r="K19" s="44">
        <v>0</v>
      </c>
      <c r="L19" s="44" t="s">
        <v>43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</row>
    <row r="20" spans="1:17" ht="43.2" x14ac:dyDescent="0.3">
      <c r="A20" s="44">
        <v>8</v>
      </c>
      <c r="B20" s="44" t="s">
        <v>48</v>
      </c>
      <c r="C20" s="44" t="s">
        <v>34</v>
      </c>
      <c r="D20" s="44" t="s">
        <v>35</v>
      </c>
      <c r="E20" s="44" t="s">
        <v>148</v>
      </c>
      <c r="F20" s="44">
        <v>1</v>
      </c>
      <c r="G20" s="44" t="s">
        <v>51</v>
      </c>
      <c r="H20" s="44">
        <v>5</v>
      </c>
      <c r="I20" s="44">
        <v>24</v>
      </c>
      <c r="J20" s="44" t="s">
        <v>38</v>
      </c>
      <c r="K20" s="44">
        <v>18</v>
      </c>
      <c r="L20" s="44"/>
      <c r="M20" s="44">
        <v>0</v>
      </c>
      <c r="N20" s="44">
        <v>0</v>
      </c>
      <c r="O20" s="44">
        <v>18</v>
      </c>
      <c r="P20" s="44">
        <v>0</v>
      </c>
      <c r="Q20" s="44">
        <v>18</v>
      </c>
    </row>
    <row r="21" spans="1:17" ht="47.25" customHeight="1" x14ac:dyDescent="0.3">
      <c r="A21" s="44">
        <v>9</v>
      </c>
      <c r="B21" s="44" t="s">
        <v>48</v>
      </c>
      <c r="C21" s="44" t="s">
        <v>34</v>
      </c>
      <c r="D21" s="44" t="s">
        <v>35</v>
      </c>
      <c r="E21" s="44" t="s">
        <v>148</v>
      </c>
      <c r="F21" s="44">
        <v>1</v>
      </c>
      <c r="G21" s="44" t="s">
        <v>51</v>
      </c>
      <c r="H21" s="44">
        <v>5</v>
      </c>
      <c r="I21" s="44">
        <v>24</v>
      </c>
      <c r="J21" s="44" t="s">
        <v>42</v>
      </c>
      <c r="K21" s="44">
        <v>18</v>
      </c>
      <c r="L21" s="44"/>
      <c r="M21" s="44">
        <v>0</v>
      </c>
      <c r="N21" s="44">
        <v>0</v>
      </c>
      <c r="O21" s="44">
        <v>18</v>
      </c>
      <c r="P21" s="44">
        <v>0</v>
      </c>
      <c r="Q21" s="44">
        <v>18</v>
      </c>
    </row>
    <row r="22" spans="1:17" ht="43.2" x14ac:dyDescent="0.3">
      <c r="A22" s="44">
        <v>10</v>
      </c>
      <c r="B22" s="44" t="s">
        <v>48</v>
      </c>
      <c r="C22" s="44" t="s">
        <v>34</v>
      </c>
      <c r="D22" s="44" t="s">
        <v>35</v>
      </c>
      <c r="E22" s="44" t="s">
        <v>148</v>
      </c>
      <c r="F22" s="44">
        <v>1</v>
      </c>
      <c r="G22" s="44" t="s">
        <v>51</v>
      </c>
      <c r="H22" s="44">
        <v>5</v>
      </c>
      <c r="I22" s="44">
        <v>24</v>
      </c>
      <c r="J22" s="44" t="s">
        <v>43</v>
      </c>
      <c r="K22" s="44">
        <v>0</v>
      </c>
      <c r="L22" s="44" t="s">
        <v>43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</row>
    <row r="23" spans="1:17" ht="57.6" x14ac:dyDescent="0.3">
      <c r="A23" s="44">
        <v>11</v>
      </c>
      <c r="B23" s="44" t="s">
        <v>48</v>
      </c>
      <c r="C23" s="44" t="s">
        <v>34</v>
      </c>
      <c r="D23" s="44" t="s">
        <v>49</v>
      </c>
      <c r="E23" s="44" t="s">
        <v>149</v>
      </c>
      <c r="F23" s="44">
        <v>1</v>
      </c>
      <c r="G23" s="44" t="s">
        <v>51</v>
      </c>
      <c r="H23" s="44">
        <v>5</v>
      </c>
      <c r="I23" s="44">
        <v>24</v>
      </c>
      <c r="J23" s="44" t="s">
        <v>38</v>
      </c>
      <c r="K23" s="44">
        <v>18</v>
      </c>
      <c r="L23" s="44"/>
      <c r="M23" s="44">
        <v>0</v>
      </c>
      <c r="N23" s="44">
        <v>0</v>
      </c>
      <c r="O23" s="44">
        <v>18</v>
      </c>
      <c r="P23" s="44">
        <v>0</v>
      </c>
      <c r="Q23" s="44">
        <v>18</v>
      </c>
    </row>
    <row r="24" spans="1:17" ht="57.6" x14ac:dyDescent="0.3">
      <c r="A24" s="44">
        <v>12</v>
      </c>
      <c r="B24" s="44" t="s">
        <v>48</v>
      </c>
      <c r="C24" s="44" t="s">
        <v>34</v>
      </c>
      <c r="D24" s="44" t="s">
        <v>49</v>
      </c>
      <c r="E24" s="44" t="s">
        <v>149</v>
      </c>
      <c r="F24" s="44">
        <v>1</v>
      </c>
      <c r="G24" s="44" t="s">
        <v>51</v>
      </c>
      <c r="H24" s="44">
        <v>5</v>
      </c>
      <c r="I24" s="44">
        <v>24</v>
      </c>
      <c r="J24" s="44" t="s">
        <v>44</v>
      </c>
      <c r="K24" s="44">
        <v>1.25</v>
      </c>
      <c r="L24" s="44" t="s">
        <v>44</v>
      </c>
      <c r="M24" s="44">
        <v>0</v>
      </c>
      <c r="N24" s="44">
        <v>0</v>
      </c>
      <c r="O24" s="44">
        <v>0</v>
      </c>
      <c r="P24" s="44">
        <v>1.25</v>
      </c>
      <c r="Q24" s="44">
        <v>1.25</v>
      </c>
    </row>
    <row r="25" spans="1:17" ht="58.5" customHeight="1" x14ac:dyDescent="0.3">
      <c r="A25" s="44">
        <v>13</v>
      </c>
      <c r="B25" s="44" t="s">
        <v>48</v>
      </c>
      <c r="C25" s="44" t="s">
        <v>34</v>
      </c>
      <c r="D25" s="44" t="s">
        <v>49</v>
      </c>
      <c r="E25" s="44" t="s">
        <v>149</v>
      </c>
      <c r="F25" s="44">
        <v>1</v>
      </c>
      <c r="G25" s="44" t="s">
        <v>51</v>
      </c>
      <c r="H25" s="44">
        <v>5</v>
      </c>
      <c r="I25" s="44">
        <v>24</v>
      </c>
      <c r="J25" s="44" t="s">
        <v>45</v>
      </c>
      <c r="K25" s="44">
        <v>2</v>
      </c>
      <c r="L25" s="44"/>
      <c r="M25" s="44">
        <v>0</v>
      </c>
      <c r="N25" s="44">
        <v>0</v>
      </c>
      <c r="O25" s="44">
        <v>0</v>
      </c>
      <c r="P25" s="44">
        <v>2</v>
      </c>
      <c r="Q25" s="44">
        <v>2</v>
      </c>
    </row>
    <row r="26" spans="1:17" ht="49.5" customHeight="1" x14ac:dyDescent="0.3">
      <c r="A26" s="44">
        <v>14</v>
      </c>
      <c r="B26" s="44" t="s">
        <v>48</v>
      </c>
      <c r="C26" s="44" t="s">
        <v>34</v>
      </c>
      <c r="D26" s="44" t="s">
        <v>60</v>
      </c>
      <c r="E26" s="44" t="s">
        <v>67</v>
      </c>
      <c r="F26" s="44">
        <v>1</v>
      </c>
      <c r="G26" s="44" t="s">
        <v>51</v>
      </c>
      <c r="H26" s="44">
        <v>1</v>
      </c>
      <c r="I26" s="44">
        <v>24</v>
      </c>
      <c r="J26" s="44" t="s">
        <v>150</v>
      </c>
      <c r="K26" s="44">
        <v>15</v>
      </c>
      <c r="L26" s="44"/>
      <c r="M26" s="44">
        <v>0</v>
      </c>
      <c r="N26" s="44">
        <v>0</v>
      </c>
      <c r="O26" s="44">
        <v>0</v>
      </c>
      <c r="P26" s="44">
        <v>15</v>
      </c>
      <c r="Q26" s="44">
        <v>15</v>
      </c>
    </row>
    <row r="27" spans="1:17" ht="28.8" x14ac:dyDescent="0.3">
      <c r="A27" s="44">
        <v>15</v>
      </c>
      <c r="B27" s="44" t="s">
        <v>48</v>
      </c>
      <c r="C27" s="44" t="s">
        <v>34</v>
      </c>
      <c r="D27" s="44" t="s">
        <v>49</v>
      </c>
      <c r="E27" s="44" t="s">
        <v>151</v>
      </c>
      <c r="F27" s="44">
        <v>1</v>
      </c>
      <c r="G27" s="44" t="s">
        <v>51</v>
      </c>
      <c r="H27" s="44">
        <v>5</v>
      </c>
      <c r="I27" s="44">
        <v>24</v>
      </c>
      <c r="J27" s="44" t="s">
        <v>38</v>
      </c>
      <c r="K27" s="44">
        <v>18</v>
      </c>
      <c r="L27" s="44"/>
      <c r="M27" s="44">
        <v>0</v>
      </c>
      <c r="N27" s="44">
        <v>0</v>
      </c>
      <c r="O27" s="44">
        <v>18</v>
      </c>
      <c r="P27" s="44">
        <v>0</v>
      </c>
      <c r="Q27" s="44">
        <v>18</v>
      </c>
    </row>
    <row r="28" spans="1:17" ht="48.75" customHeight="1" x14ac:dyDescent="0.3">
      <c r="A28" s="44">
        <v>16</v>
      </c>
      <c r="B28" s="44" t="s">
        <v>48</v>
      </c>
      <c r="C28" s="44" t="s">
        <v>34</v>
      </c>
      <c r="D28" s="44" t="s">
        <v>49</v>
      </c>
      <c r="E28" s="44" t="s">
        <v>151</v>
      </c>
      <c r="F28" s="44">
        <v>1</v>
      </c>
      <c r="G28" s="44" t="s">
        <v>51</v>
      </c>
      <c r="H28" s="44">
        <v>5</v>
      </c>
      <c r="I28" s="44">
        <v>24</v>
      </c>
      <c r="J28" s="44" t="s">
        <v>42</v>
      </c>
      <c r="K28" s="44">
        <v>18</v>
      </c>
      <c r="L28" s="44"/>
      <c r="M28" s="44">
        <v>0</v>
      </c>
      <c r="N28" s="44">
        <v>0</v>
      </c>
      <c r="O28" s="44">
        <v>18</v>
      </c>
      <c r="P28" s="44">
        <v>0</v>
      </c>
      <c r="Q28" s="44">
        <v>18</v>
      </c>
    </row>
    <row r="29" spans="1:17" ht="28.8" x14ac:dyDescent="0.3">
      <c r="A29" s="44">
        <v>17</v>
      </c>
      <c r="B29" s="44" t="s">
        <v>48</v>
      </c>
      <c r="C29" s="44" t="s">
        <v>34</v>
      </c>
      <c r="D29" s="44" t="s">
        <v>49</v>
      </c>
      <c r="E29" s="44" t="s">
        <v>151</v>
      </c>
      <c r="F29" s="44">
        <v>1</v>
      </c>
      <c r="G29" s="44" t="s">
        <v>51</v>
      </c>
      <c r="H29" s="44">
        <v>5</v>
      </c>
      <c r="I29" s="44">
        <v>24</v>
      </c>
      <c r="J29" s="44" t="s">
        <v>44</v>
      </c>
      <c r="K29" s="44">
        <v>1.25</v>
      </c>
      <c r="L29" s="44" t="s">
        <v>44</v>
      </c>
      <c r="M29" s="44">
        <v>0</v>
      </c>
      <c r="N29" s="44">
        <v>0</v>
      </c>
      <c r="O29" s="44">
        <v>0</v>
      </c>
      <c r="P29" s="44">
        <v>1.25</v>
      </c>
      <c r="Q29" s="44">
        <v>1.25</v>
      </c>
    </row>
    <row r="30" spans="1:17" ht="33.75" customHeight="1" x14ac:dyDescent="0.3">
      <c r="A30" s="44">
        <v>18</v>
      </c>
      <c r="B30" s="44" t="s">
        <v>48</v>
      </c>
      <c r="C30" s="44" t="s">
        <v>34</v>
      </c>
      <c r="D30" s="44" t="s">
        <v>49</v>
      </c>
      <c r="E30" s="44" t="s">
        <v>151</v>
      </c>
      <c r="F30" s="44">
        <v>1</v>
      </c>
      <c r="G30" s="44" t="s">
        <v>51</v>
      </c>
      <c r="H30" s="44">
        <v>5</v>
      </c>
      <c r="I30" s="44">
        <v>24</v>
      </c>
      <c r="J30" s="44" t="s">
        <v>45</v>
      </c>
      <c r="K30" s="44">
        <v>2</v>
      </c>
      <c r="L30" s="44"/>
      <c r="M30" s="44">
        <v>0</v>
      </c>
      <c r="N30" s="44">
        <v>0</v>
      </c>
      <c r="O30" s="44">
        <v>0</v>
      </c>
      <c r="P30" s="44">
        <v>2</v>
      </c>
      <c r="Q30" s="44">
        <v>2</v>
      </c>
    </row>
    <row r="31" spans="1:17" ht="56.25" customHeight="1" x14ac:dyDescent="0.3">
      <c r="A31" s="44">
        <v>19</v>
      </c>
      <c r="B31" s="44" t="s">
        <v>48</v>
      </c>
      <c r="C31" s="44" t="s">
        <v>34</v>
      </c>
      <c r="D31" s="44" t="s">
        <v>60</v>
      </c>
      <c r="E31" s="44" t="s">
        <v>67</v>
      </c>
      <c r="F31" s="44">
        <v>1</v>
      </c>
      <c r="G31" s="44" t="s">
        <v>51</v>
      </c>
      <c r="H31" s="44">
        <v>5</v>
      </c>
      <c r="I31" s="44">
        <v>24</v>
      </c>
      <c r="J31" s="44" t="s">
        <v>68</v>
      </c>
      <c r="K31" s="44">
        <v>50</v>
      </c>
      <c r="L31" s="44"/>
      <c r="M31" s="44">
        <v>0</v>
      </c>
      <c r="N31" s="44">
        <v>0</v>
      </c>
      <c r="O31" s="44">
        <v>0</v>
      </c>
      <c r="P31" s="44">
        <v>50</v>
      </c>
      <c r="Q31" s="44">
        <v>50</v>
      </c>
    </row>
    <row r="32" spans="1:17" ht="43.2" x14ac:dyDescent="0.3">
      <c r="A32" s="44">
        <v>20</v>
      </c>
      <c r="B32" s="44" t="s">
        <v>95</v>
      </c>
      <c r="C32" s="44" t="s">
        <v>34</v>
      </c>
      <c r="D32" s="44" t="s">
        <v>49</v>
      </c>
      <c r="E32" s="44" t="s">
        <v>96</v>
      </c>
      <c r="F32" s="44">
        <v>3</v>
      </c>
      <c r="G32" s="44" t="s">
        <v>119</v>
      </c>
      <c r="H32" s="44">
        <v>29</v>
      </c>
      <c r="I32" s="44">
        <v>24</v>
      </c>
      <c r="J32" s="44" t="s">
        <v>38</v>
      </c>
      <c r="K32" s="44">
        <v>36</v>
      </c>
      <c r="L32" s="44"/>
      <c r="M32" s="44">
        <v>0</v>
      </c>
      <c r="N32" s="44">
        <v>0</v>
      </c>
      <c r="O32" s="44">
        <v>36</v>
      </c>
      <c r="P32" s="44">
        <v>0</v>
      </c>
      <c r="Q32" s="44">
        <v>36</v>
      </c>
    </row>
    <row r="33" spans="1:17" ht="43.2" x14ac:dyDescent="0.3">
      <c r="A33" s="44">
        <v>21</v>
      </c>
      <c r="B33" s="44" t="s">
        <v>95</v>
      </c>
      <c r="C33" s="44" t="s">
        <v>34</v>
      </c>
      <c r="D33" s="44" t="s">
        <v>49</v>
      </c>
      <c r="E33" s="44" t="s">
        <v>96</v>
      </c>
      <c r="F33" s="44">
        <v>3</v>
      </c>
      <c r="G33" s="44" t="s">
        <v>119</v>
      </c>
      <c r="H33" s="44">
        <v>29</v>
      </c>
      <c r="I33" s="44">
        <v>24</v>
      </c>
      <c r="J33" s="44" t="s">
        <v>44</v>
      </c>
      <c r="K33" s="44">
        <v>7.25</v>
      </c>
      <c r="L33" s="44" t="s">
        <v>44</v>
      </c>
      <c r="M33" s="44">
        <v>0</v>
      </c>
      <c r="N33" s="44">
        <v>0</v>
      </c>
      <c r="O33" s="44">
        <v>0</v>
      </c>
      <c r="P33" s="44">
        <v>7.25</v>
      </c>
      <c r="Q33" s="44">
        <v>7.25</v>
      </c>
    </row>
    <row r="34" spans="1:17" ht="45.75" customHeight="1" x14ac:dyDescent="0.3">
      <c r="A34" s="43">
        <v>22</v>
      </c>
      <c r="B34" s="43" t="s">
        <v>95</v>
      </c>
      <c r="C34" s="43" t="s">
        <v>34</v>
      </c>
      <c r="D34" s="43" t="s">
        <v>49</v>
      </c>
      <c r="E34" s="43" t="s">
        <v>96</v>
      </c>
      <c r="F34" s="43">
        <v>3</v>
      </c>
      <c r="G34" s="43" t="s">
        <v>119</v>
      </c>
      <c r="H34" s="43">
        <v>29</v>
      </c>
      <c r="I34" s="43">
        <v>24</v>
      </c>
      <c r="J34" s="43" t="s">
        <v>45</v>
      </c>
      <c r="K34" s="43">
        <v>2</v>
      </c>
      <c r="L34" s="43"/>
      <c r="M34" s="43">
        <v>0</v>
      </c>
      <c r="N34" s="43">
        <v>0</v>
      </c>
      <c r="O34" s="43">
        <v>0</v>
      </c>
      <c r="P34" s="43">
        <v>2</v>
      </c>
      <c r="Q34" s="43">
        <v>2</v>
      </c>
    </row>
    <row r="35" spans="1:17" ht="115.2" x14ac:dyDescent="0.3">
      <c r="A35" s="44">
        <v>23</v>
      </c>
      <c r="B35" s="43" t="s">
        <v>48</v>
      </c>
      <c r="C35" s="43" t="s">
        <v>34</v>
      </c>
      <c r="D35" s="43" t="s">
        <v>60</v>
      </c>
      <c r="E35" s="52" t="s">
        <v>215</v>
      </c>
      <c r="F35" s="43">
        <v>5</v>
      </c>
      <c r="G35" s="43" t="s">
        <v>51</v>
      </c>
      <c r="H35" s="43">
        <v>5</v>
      </c>
      <c r="I35" s="43">
        <v>24</v>
      </c>
      <c r="J35" s="43" t="s">
        <v>208</v>
      </c>
      <c r="K35" s="43">
        <v>11.66</v>
      </c>
      <c r="L35" s="43"/>
      <c r="M35" s="43">
        <v>0</v>
      </c>
      <c r="N35" s="43">
        <v>0</v>
      </c>
      <c r="O35" s="43">
        <v>0</v>
      </c>
      <c r="P35" s="43">
        <v>11.66</v>
      </c>
      <c r="Q35" s="43">
        <v>11.66</v>
      </c>
    </row>
    <row r="36" spans="1:17" s="23" customFormat="1" x14ac:dyDescent="0.3">
      <c r="A36" s="39">
        <v>24</v>
      </c>
      <c r="B36" s="39" t="s">
        <v>91</v>
      </c>
      <c r="C36" s="39" t="s">
        <v>34</v>
      </c>
      <c r="D36" s="39" t="s">
        <v>49</v>
      </c>
      <c r="E36" s="39" t="s">
        <v>92</v>
      </c>
      <c r="F36" s="39">
        <v>1</v>
      </c>
      <c r="G36" s="39" t="s">
        <v>93</v>
      </c>
      <c r="H36" s="39">
        <v>10</v>
      </c>
      <c r="I36" s="39">
        <v>24</v>
      </c>
      <c r="J36" s="39" t="s">
        <v>38</v>
      </c>
      <c r="K36" s="39">
        <v>36</v>
      </c>
      <c r="L36" s="39"/>
      <c r="M36" s="39">
        <v>0</v>
      </c>
      <c r="N36" s="39">
        <v>0</v>
      </c>
      <c r="O36" s="39">
        <v>36</v>
      </c>
      <c r="P36" s="39">
        <v>0</v>
      </c>
      <c r="Q36" s="39">
        <v>36</v>
      </c>
    </row>
    <row r="37" spans="1:17" s="23" customFormat="1" ht="28.8" x14ac:dyDescent="0.3">
      <c r="A37" s="39">
        <v>25</v>
      </c>
      <c r="B37" s="39" t="s">
        <v>63</v>
      </c>
      <c r="C37" s="39" t="s">
        <v>34</v>
      </c>
      <c r="D37" s="39" t="s">
        <v>49</v>
      </c>
      <c r="E37" s="39" t="s">
        <v>92</v>
      </c>
      <c r="F37" s="39">
        <v>3</v>
      </c>
      <c r="G37" s="39" t="s">
        <v>65</v>
      </c>
      <c r="H37" s="39">
        <v>10</v>
      </c>
      <c r="I37" s="39">
        <v>24</v>
      </c>
      <c r="J37" s="39" t="s">
        <v>38</v>
      </c>
      <c r="K37" s="39">
        <v>36</v>
      </c>
      <c r="L37" s="39"/>
      <c r="M37" s="39">
        <v>0</v>
      </c>
      <c r="N37" s="39">
        <v>0</v>
      </c>
      <c r="O37" s="39">
        <v>36</v>
      </c>
      <c r="P37" s="39">
        <v>0</v>
      </c>
      <c r="Q37" s="39">
        <v>36</v>
      </c>
    </row>
    <row r="38" spans="1:17" s="23" customFormat="1" ht="28.8" x14ac:dyDescent="0.3">
      <c r="A38" s="39">
        <v>26</v>
      </c>
      <c r="B38" s="39" t="s">
        <v>39</v>
      </c>
      <c r="C38" s="39" t="s">
        <v>34</v>
      </c>
      <c r="D38" s="39" t="s">
        <v>35</v>
      </c>
      <c r="E38" s="39" t="s">
        <v>173</v>
      </c>
      <c r="F38" s="39">
        <v>7</v>
      </c>
      <c r="G38" s="39" t="s">
        <v>41</v>
      </c>
      <c r="H38" s="39">
        <v>6</v>
      </c>
      <c r="I38" s="39">
        <v>24</v>
      </c>
      <c r="J38" s="39" t="s">
        <v>38</v>
      </c>
      <c r="K38" s="39">
        <v>18</v>
      </c>
      <c r="L38" s="39"/>
      <c r="M38" s="39">
        <v>0</v>
      </c>
      <c r="N38" s="39">
        <v>0</v>
      </c>
      <c r="O38" s="39">
        <v>18</v>
      </c>
      <c r="P38" s="39">
        <v>0</v>
      </c>
      <c r="Q38" s="39">
        <v>18</v>
      </c>
    </row>
    <row r="39" spans="1:17" x14ac:dyDescent="0.3">
      <c r="A39" s="44"/>
      <c r="B39" s="13" t="s">
        <v>69</v>
      </c>
      <c r="C39" s="44"/>
      <c r="D39" s="44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44">
        <f>SUM(O13:O38)</f>
        <v>432</v>
      </c>
      <c r="P39" s="44">
        <f>SUM(P13:P38)</f>
        <v>102.41</v>
      </c>
      <c r="Q39" s="44">
        <f>SUM(Q13:Q38)</f>
        <v>534.41000000000008</v>
      </c>
    </row>
    <row r="40" spans="1:17" x14ac:dyDescent="0.3">
      <c r="A40" s="4"/>
      <c r="B40" s="4"/>
      <c r="C40" s="4"/>
      <c r="D40" s="4"/>
      <c r="E40" s="43" t="s">
        <v>70</v>
      </c>
      <c r="F40" s="101">
        <f>144+72+18</f>
        <v>234</v>
      </c>
      <c r="G40" s="101"/>
      <c r="H40" s="101" t="s">
        <v>71</v>
      </c>
      <c r="I40" s="101"/>
      <c r="J40" s="43">
        <v>54</v>
      </c>
      <c r="K40" s="102" t="s">
        <v>72</v>
      </c>
      <c r="L40" s="102"/>
      <c r="M40" s="44">
        <v>0</v>
      </c>
      <c r="N40" s="4"/>
      <c r="O40" s="4"/>
      <c r="P40" s="4"/>
      <c r="Q40" s="4"/>
    </row>
    <row r="41" spans="1:17" x14ac:dyDescent="0.3">
      <c r="A41" s="4"/>
      <c r="B41" s="4"/>
      <c r="C41" s="4"/>
      <c r="D41" s="4"/>
      <c r="E41" s="44" t="s">
        <v>73</v>
      </c>
      <c r="F41" s="102">
        <v>144</v>
      </c>
      <c r="G41" s="102"/>
      <c r="H41" s="102" t="s">
        <v>74</v>
      </c>
      <c r="I41" s="102"/>
      <c r="J41" s="44">
        <v>11.66</v>
      </c>
      <c r="K41" s="4"/>
      <c r="L41" s="4"/>
      <c r="M41" s="4"/>
      <c r="N41" s="4"/>
      <c r="O41" s="4"/>
      <c r="P41" s="4"/>
      <c r="Q41" s="4"/>
    </row>
    <row r="42" spans="1:17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6" x14ac:dyDescent="0.4">
      <c r="A43" s="96" t="s">
        <v>75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1:17" ht="30" customHeight="1" x14ac:dyDescent="0.3">
      <c r="A44" s="97" t="s">
        <v>15</v>
      </c>
      <c r="B44" s="97" t="s">
        <v>16</v>
      </c>
      <c r="C44" s="99" t="s">
        <v>17</v>
      </c>
      <c r="D44" s="97" t="s">
        <v>18</v>
      </c>
      <c r="E44" s="97" t="s">
        <v>19</v>
      </c>
      <c r="F44" s="99" t="s">
        <v>20</v>
      </c>
      <c r="G44" s="97" t="s">
        <v>21</v>
      </c>
      <c r="H44" s="99" t="s">
        <v>22</v>
      </c>
      <c r="I44" s="99" t="s">
        <v>23</v>
      </c>
      <c r="J44" s="99" t="s">
        <v>24</v>
      </c>
      <c r="K44" s="99" t="s">
        <v>25</v>
      </c>
      <c r="L44" s="99" t="s">
        <v>26</v>
      </c>
      <c r="M44" s="99" t="s">
        <v>27</v>
      </c>
      <c r="N44" s="99" t="s">
        <v>28</v>
      </c>
      <c r="O44" s="97" t="s">
        <v>29</v>
      </c>
      <c r="P44" s="97"/>
      <c r="Q44" s="97"/>
    </row>
    <row r="45" spans="1:17" ht="63" customHeight="1" x14ac:dyDescent="0.3">
      <c r="A45" s="98"/>
      <c r="B45" s="98"/>
      <c r="C45" s="100"/>
      <c r="D45" s="98"/>
      <c r="E45" s="98"/>
      <c r="F45" s="100"/>
      <c r="G45" s="98"/>
      <c r="H45" s="100"/>
      <c r="I45" s="100"/>
      <c r="J45" s="100"/>
      <c r="K45" s="100"/>
      <c r="L45" s="100"/>
      <c r="M45" s="100"/>
      <c r="N45" s="100"/>
      <c r="O45" s="42" t="s">
        <v>30</v>
      </c>
      <c r="P45" s="42" t="s">
        <v>31</v>
      </c>
      <c r="Q45" s="42" t="s">
        <v>32</v>
      </c>
    </row>
    <row r="46" spans="1:17" ht="43.2" x14ac:dyDescent="0.3">
      <c r="A46" s="44">
        <v>1</v>
      </c>
      <c r="B46" s="44" t="s">
        <v>106</v>
      </c>
      <c r="C46" s="44" t="s">
        <v>34</v>
      </c>
      <c r="D46" s="44" t="s">
        <v>49</v>
      </c>
      <c r="E46" s="44" t="s">
        <v>92</v>
      </c>
      <c r="F46" s="44">
        <v>2</v>
      </c>
      <c r="G46" s="44" t="s">
        <v>191</v>
      </c>
      <c r="H46" s="44">
        <v>32</v>
      </c>
      <c r="I46" s="44">
        <v>28</v>
      </c>
      <c r="J46" s="44" t="s">
        <v>38</v>
      </c>
      <c r="K46" s="44">
        <v>34</v>
      </c>
      <c r="L46" s="44"/>
      <c r="M46" s="44">
        <v>0</v>
      </c>
      <c r="N46" s="44">
        <v>0</v>
      </c>
      <c r="O46" s="44">
        <v>34</v>
      </c>
      <c r="P46" s="44">
        <v>0</v>
      </c>
      <c r="Q46" s="44">
        <v>34</v>
      </c>
    </row>
    <row r="47" spans="1:17" ht="28.8" x14ac:dyDescent="0.3">
      <c r="A47" s="44">
        <v>2</v>
      </c>
      <c r="B47" s="44" t="s">
        <v>106</v>
      </c>
      <c r="C47" s="44" t="s">
        <v>34</v>
      </c>
      <c r="D47" s="44" t="s">
        <v>49</v>
      </c>
      <c r="E47" s="44" t="s">
        <v>92</v>
      </c>
      <c r="F47" s="44">
        <v>2</v>
      </c>
      <c r="G47" s="44" t="s">
        <v>108</v>
      </c>
      <c r="H47" s="44">
        <v>32</v>
      </c>
      <c r="I47" s="44">
        <v>28</v>
      </c>
      <c r="J47" s="44" t="s">
        <v>55</v>
      </c>
      <c r="K47" s="44">
        <v>64</v>
      </c>
      <c r="L47" s="44"/>
      <c r="M47" s="44">
        <v>0</v>
      </c>
      <c r="N47" s="44">
        <v>0</v>
      </c>
      <c r="O47" s="44">
        <v>64</v>
      </c>
      <c r="P47" s="44">
        <v>0</v>
      </c>
      <c r="Q47" s="44">
        <v>64</v>
      </c>
    </row>
    <row r="48" spans="1:17" ht="28.8" x14ac:dyDescent="0.3">
      <c r="A48" s="44">
        <v>3</v>
      </c>
      <c r="B48" s="44" t="s">
        <v>106</v>
      </c>
      <c r="C48" s="44" t="s">
        <v>34</v>
      </c>
      <c r="D48" s="44" t="s">
        <v>49</v>
      </c>
      <c r="E48" s="44" t="s">
        <v>92</v>
      </c>
      <c r="F48" s="44">
        <v>2</v>
      </c>
      <c r="G48" s="44" t="s">
        <v>108</v>
      </c>
      <c r="H48" s="44">
        <v>32</v>
      </c>
      <c r="I48" s="44">
        <v>28</v>
      </c>
      <c r="J48" s="44" t="s">
        <v>44</v>
      </c>
      <c r="K48" s="44">
        <v>8</v>
      </c>
      <c r="L48" s="44" t="s">
        <v>44</v>
      </c>
      <c r="M48" s="44">
        <v>0</v>
      </c>
      <c r="N48" s="44">
        <v>0</v>
      </c>
      <c r="O48" s="44">
        <v>0</v>
      </c>
      <c r="P48" s="44">
        <v>8</v>
      </c>
      <c r="Q48" s="44">
        <v>8</v>
      </c>
    </row>
    <row r="49" spans="1:17" ht="30.75" customHeight="1" x14ac:dyDescent="0.3">
      <c r="A49" s="44">
        <v>4</v>
      </c>
      <c r="B49" s="44" t="s">
        <v>106</v>
      </c>
      <c r="C49" s="44" t="s">
        <v>34</v>
      </c>
      <c r="D49" s="44" t="s">
        <v>49</v>
      </c>
      <c r="E49" s="44" t="s">
        <v>92</v>
      </c>
      <c r="F49" s="44">
        <v>2</v>
      </c>
      <c r="G49" s="44" t="s">
        <v>108</v>
      </c>
      <c r="H49" s="44">
        <v>32</v>
      </c>
      <c r="I49" s="44">
        <v>28</v>
      </c>
      <c r="J49" s="44" t="s">
        <v>45</v>
      </c>
      <c r="K49" s="44">
        <v>2</v>
      </c>
      <c r="L49" s="44"/>
      <c r="M49" s="44">
        <v>0</v>
      </c>
      <c r="N49" s="44">
        <v>0</v>
      </c>
      <c r="O49" s="44">
        <v>0</v>
      </c>
      <c r="P49" s="44">
        <v>2</v>
      </c>
      <c r="Q49" s="44">
        <v>2</v>
      </c>
    </row>
    <row r="50" spans="1:17" ht="45.75" customHeight="1" x14ac:dyDescent="0.3">
      <c r="A50" s="44">
        <v>5</v>
      </c>
      <c r="B50" s="44" t="s">
        <v>48</v>
      </c>
      <c r="C50" s="44" t="s">
        <v>34</v>
      </c>
      <c r="D50" s="44" t="s">
        <v>49</v>
      </c>
      <c r="E50" s="44" t="s">
        <v>147</v>
      </c>
      <c r="F50" s="44">
        <v>2</v>
      </c>
      <c r="G50" s="44" t="s">
        <v>51</v>
      </c>
      <c r="H50" s="44">
        <v>5</v>
      </c>
      <c r="I50" s="44">
        <v>28</v>
      </c>
      <c r="J50" s="44" t="s">
        <v>42</v>
      </c>
      <c r="K50" s="44">
        <v>16</v>
      </c>
      <c r="L50" s="44"/>
      <c r="M50" s="44">
        <v>0</v>
      </c>
      <c r="N50" s="44">
        <v>0</v>
      </c>
      <c r="O50" s="44">
        <v>16</v>
      </c>
      <c r="P50" s="44">
        <v>0</v>
      </c>
      <c r="Q50" s="44">
        <v>16</v>
      </c>
    </row>
    <row r="51" spans="1:17" ht="28.8" x14ac:dyDescent="0.3">
      <c r="A51" s="44">
        <v>6</v>
      </c>
      <c r="B51" s="44" t="s">
        <v>48</v>
      </c>
      <c r="C51" s="44" t="s">
        <v>34</v>
      </c>
      <c r="D51" s="44" t="s">
        <v>49</v>
      </c>
      <c r="E51" s="44" t="s">
        <v>147</v>
      </c>
      <c r="F51" s="44">
        <v>2</v>
      </c>
      <c r="G51" s="44" t="s">
        <v>51</v>
      </c>
      <c r="H51" s="44">
        <v>5</v>
      </c>
      <c r="I51" s="44">
        <v>28</v>
      </c>
      <c r="J51" s="44" t="s">
        <v>44</v>
      </c>
      <c r="K51" s="44">
        <v>1.25</v>
      </c>
      <c r="L51" s="44" t="s">
        <v>44</v>
      </c>
      <c r="M51" s="44">
        <v>0</v>
      </c>
      <c r="N51" s="44">
        <v>0</v>
      </c>
      <c r="O51" s="44">
        <v>0</v>
      </c>
      <c r="P51" s="44">
        <v>1.25</v>
      </c>
      <c r="Q51" s="44">
        <v>1.25</v>
      </c>
    </row>
    <row r="52" spans="1:17" ht="33" customHeight="1" x14ac:dyDescent="0.3">
      <c r="A52" s="44">
        <v>7</v>
      </c>
      <c r="B52" s="44" t="s">
        <v>48</v>
      </c>
      <c r="C52" s="44" t="s">
        <v>34</v>
      </c>
      <c r="D52" s="44" t="s">
        <v>49</v>
      </c>
      <c r="E52" s="44" t="s">
        <v>147</v>
      </c>
      <c r="F52" s="44">
        <v>2</v>
      </c>
      <c r="G52" s="44" t="s">
        <v>51</v>
      </c>
      <c r="H52" s="44">
        <v>5</v>
      </c>
      <c r="I52" s="44">
        <v>28</v>
      </c>
      <c r="J52" s="44" t="s">
        <v>45</v>
      </c>
      <c r="K52" s="44">
        <v>2</v>
      </c>
      <c r="L52" s="44"/>
      <c r="M52" s="44">
        <v>0</v>
      </c>
      <c r="N52" s="44">
        <v>0</v>
      </c>
      <c r="O52" s="44">
        <v>0</v>
      </c>
      <c r="P52" s="44">
        <v>2</v>
      </c>
      <c r="Q52" s="44">
        <v>2</v>
      </c>
    </row>
    <row r="53" spans="1:17" ht="28.8" x14ac:dyDescent="0.3">
      <c r="A53" s="44">
        <v>8</v>
      </c>
      <c r="B53" s="44" t="s">
        <v>48</v>
      </c>
      <c r="C53" s="44" t="s">
        <v>34</v>
      </c>
      <c r="D53" s="44" t="s">
        <v>35</v>
      </c>
      <c r="E53" s="44" t="s">
        <v>155</v>
      </c>
      <c r="F53" s="44">
        <v>2</v>
      </c>
      <c r="G53" s="44" t="s">
        <v>51</v>
      </c>
      <c r="H53" s="44">
        <v>5</v>
      </c>
      <c r="I53" s="44">
        <v>28</v>
      </c>
      <c r="J53" s="44" t="s">
        <v>38</v>
      </c>
      <c r="K53" s="44">
        <v>16</v>
      </c>
      <c r="L53" s="44"/>
      <c r="M53" s="44">
        <v>0</v>
      </c>
      <c r="N53" s="44">
        <v>0</v>
      </c>
      <c r="O53" s="44">
        <v>16</v>
      </c>
      <c r="P53" s="44">
        <v>0</v>
      </c>
      <c r="Q53" s="44">
        <v>16</v>
      </c>
    </row>
    <row r="54" spans="1:17" ht="42.75" customHeight="1" x14ac:dyDescent="0.3">
      <c r="A54" s="44">
        <v>9</v>
      </c>
      <c r="B54" s="44" t="s">
        <v>48</v>
      </c>
      <c r="C54" s="44" t="s">
        <v>34</v>
      </c>
      <c r="D54" s="44" t="s">
        <v>35</v>
      </c>
      <c r="E54" s="44" t="s">
        <v>155</v>
      </c>
      <c r="F54" s="44">
        <v>2</v>
      </c>
      <c r="G54" s="44" t="s">
        <v>51</v>
      </c>
      <c r="H54" s="44">
        <v>5</v>
      </c>
      <c r="I54" s="44">
        <v>28</v>
      </c>
      <c r="J54" s="44" t="s">
        <v>42</v>
      </c>
      <c r="K54" s="44">
        <v>16</v>
      </c>
      <c r="L54" s="44"/>
      <c r="M54" s="44">
        <v>0</v>
      </c>
      <c r="N54" s="44">
        <v>0</v>
      </c>
      <c r="O54" s="44">
        <v>16</v>
      </c>
      <c r="P54" s="44">
        <v>0</v>
      </c>
      <c r="Q54" s="44">
        <v>16</v>
      </c>
    </row>
    <row r="55" spans="1:17" ht="28.8" x14ac:dyDescent="0.3">
      <c r="A55" s="44">
        <v>10</v>
      </c>
      <c r="B55" s="44" t="s">
        <v>48</v>
      </c>
      <c r="C55" s="44" t="s">
        <v>34</v>
      </c>
      <c r="D55" s="44" t="s">
        <v>35</v>
      </c>
      <c r="E55" s="44" t="s">
        <v>155</v>
      </c>
      <c r="F55" s="44">
        <v>2</v>
      </c>
      <c r="G55" s="44" t="s">
        <v>51</v>
      </c>
      <c r="H55" s="44">
        <v>5</v>
      </c>
      <c r="I55" s="44">
        <v>28</v>
      </c>
      <c r="J55" s="44" t="s">
        <v>44</v>
      </c>
      <c r="K55" s="44">
        <v>1.25</v>
      </c>
      <c r="L55" s="44" t="s">
        <v>44</v>
      </c>
      <c r="M55" s="44">
        <v>0</v>
      </c>
      <c r="N55" s="44">
        <v>0</v>
      </c>
      <c r="O55" s="44">
        <v>0</v>
      </c>
      <c r="P55" s="44">
        <v>1.25</v>
      </c>
      <c r="Q55" s="44">
        <v>1.25</v>
      </c>
    </row>
    <row r="56" spans="1:17" ht="45.75" customHeight="1" x14ac:dyDescent="0.3">
      <c r="A56" s="44">
        <v>11</v>
      </c>
      <c r="B56" s="44" t="s">
        <v>48</v>
      </c>
      <c r="C56" s="44" t="s">
        <v>34</v>
      </c>
      <c r="D56" s="44" t="s">
        <v>35</v>
      </c>
      <c r="E56" s="44" t="s">
        <v>155</v>
      </c>
      <c r="F56" s="44">
        <v>2</v>
      </c>
      <c r="G56" s="44" t="s">
        <v>51</v>
      </c>
      <c r="H56" s="44">
        <v>5</v>
      </c>
      <c r="I56" s="44">
        <v>28</v>
      </c>
      <c r="J56" s="44" t="s">
        <v>45</v>
      </c>
      <c r="K56" s="44">
        <v>2</v>
      </c>
      <c r="L56" s="44"/>
      <c r="M56" s="44">
        <v>0</v>
      </c>
      <c r="N56" s="44">
        <v>0</v>
      </c>
      <c r="O56" s="44">
        <v>0</v>
      </c>
      <c r="P56" s="44">
        <v>2</v>
      </c>
      <c r="Q56" s="44">
        <v>2</v>
      </c>
    </row>
    <row r="57" spans="1:17" ht="45" customHeight="1" x14ac:dyDescent="0.3">
      <c r="A57" s="44">
        <v>12</v>
      </c>
      <c r="B57" s="44" t="s">
        <v>56</v>
      </c>
      <c r="C57" s="44" t="s">
        <v>34</v>
      </c>
      <c r="D57" s="44" t="s">
        <v>35</v>
      </c>
      <c r="E57" s="44" t="s">
        <v>156</v>
      </c>
      <c r="F57" s="44">
        <v>7</v>
      </c>
      <c r="G57" s="44" t="s">
        <v>58</v>
      </c>
      <c r="H57" s="44">
        <v>7</v>
      </c>
      <c r="I57" s="44">
        <v>29</v>
      </c>
      <c r="J57" s="44" t="s">
        <v>157</v>
      </c>
      <c r="K57" s="44">
        <v>3.5</v>
      </c>
      <c r="L57" s="44"/>
      <c r="M57" s="44">
        <v>0</v>
      </c>
      <c r="N57" s="44">
        <v>0</v>
      </c>
      <c r="O57" s="44">
        <v>0</v>
      </c>
      <c r="P57" s="44">
        <v>3.5</v>
      </c>
      <c r="Q57" s="44">
        <v>3.5</v>
      </c>
    </row>
    <row r="58" spans="1:17" ht="45" customHeight="1" x14ac:dyDescent="0.3">
      <c r="A58" s="44">
        <v>13</v>
      </c>
      <c r="B58" s="44" t="s">
        <v>56</v>
      </c>
      <c r="C58" s="44" t="s">
        <v>34</v>
      </c>
      <c r="D58" s="44" t="s">
        <v>35</v>
      </c>
      <c r="E58" s="44" t="s">
        <v>158</v>
      </c>
      <c r="F58" s="44">
        <v>7</v>
      </c>
      <c r="G58" s="44" t="s">
        <v>58</v>
      </c>
      <c r="H58" s="44">
        <v>7</v>
      </c>
      <c r="I58" s="44">
        <v>29</v>
      </c>
      <c r="J58" s="44" t="s">
        <v>159</v>
      </c>
      <c r="K58" s="44">
        <v>3.5</v>
      </c>
      <c r="L58" s="44"/>
      <c r="M58" s="44">
        <v>0</v>
      </c>
      <c r="N58" s="44">
        <v>0</v>
      </c>
      <c r="O58" s="44">
        <v>0</v>
      </c>
      <c r="P58" s="44">
        <v>3.5</v>
      </c>
      <c r="Q58" s="44">
        <v>3.5</v>
      </c>
    </row>
    <row r="59" spans="1:17" ht="46.5" customHeight="1" x14ac:dyDescent="0.3">
      <c r="A59" s="44">
        <v>14</v>
      </c>
      <c r="B59" s="44" t="s">
        <v>52</v>
      </c>
      <c r="C59" s="44" t="s">
        <v>34</v>
      </c>
      <c r="D59" s="44" t="s">
        <v>35</v>
      </c>
      <c r="E59" s="44" t="s">
        <v>158</v>
      </c>
      <c r="F59" s="44">
        <v>6</v>
      </c>
      <c r="G59" s="44" t="s">
        <v>54</v>
      </c>
      <c r="H59" s="44">
        <v>5</v>
      </c>
      <c r="I59" s="44">
        <v>30</v>
      </c>
      <c r="J59" s="44" t="s">
        <v>159</v>
      </c>
      <c r="K59" s="44">
        <v>2.5</v>
      </c>
      <c r="L59" s="44"/>
      <c r="M59" s="44">
        <v>0</v>
      </c>
      <c r="N59" s="44">
        <v>0</v>
      </c>
      <c r="O59" s="44">
        <v>0</v>
      </c>
      <c r="P59" s="44">
        <v>2.5</v>
      </c>
      <c r="Q59" s="44">
        <v>2.5</v>
      </c>
    </row>
    <row r="60" spans="1:17" ht="47.25" customHeight="1" x14ac:dyDescent="0.3">
      <c r="A60" s="44">
        <v>15</v>
      </c>
      <c r="B60" s="44" t="s">
        <v>52</v>
      </c>
      <c r="C60" s="44" t="s">
        <v>34</v>
      </c>
      <c r="D60" s="44" t="s">
        <v>35</v>
      </c>
      <c r="E60" s="44" t="s">
        <v>67</v>
      </c>
      <c r="F60" s="44">
        <v>6</v>
      </c>
      <c r="G60" s="44" t="s">
        <v>54</v>
      </c>
      <c r="H60" s="44">
        <v>5</v>
      </c>
      <c r="I60" s="44">
        <v>30</v>
      </c>
      <c r="J60" s="44" t="s">
        <v>157</v>
      </c>
      <c r="K60" s="44">
        <v>2.5</v>
      </c>
      <c r="L60" s="44"/>
      <c r="M60" s="44">
        <v>0</v>
      </c>
      <c r="N60" s="44">
        <v>0</v>
      </c>
      <c r="O60" s="44">
        <v>0</v>
      </c>
      <c r="P60" s="44">
        <v>2.5</v>
      </c>
      <c r="Q60" s="44">
        <v>2.5</v>
      </c>
    </row>
    <row r="61" spans="1:17" ht="48" customHeight="1" x14ac:dyDescent="0.3">
      <c r="A61" s="44">
        <v>16</v>
      </c>
      <c r="B61" s="44" t="s">
        <v>48</v>
      </c>
      <c r="C61" s="44" t="s">
        <v>34</v>
      </c>
      <c r="D61" s="44" t="s">
        <v>60</v>
      </c>
      <c r="E61" s="44" t="s">
        <v>67</v>
      </c>
      <c r="F61" s="44">
        <v>1</v>
      </c>
      <c r="G61" s="44" t="s">
        <v>51</v>
      </c>
      <c r="H61" s="44">
        <v>1</v>
      </c>
      <c r="I61" s="44">
        <v>28</v>
      </c>
      <c r="J61" s="44" t="s">
        <v>150</v>
      </c>
      <c r="K61" s="44">
        <v>15</v>
      </c>
      <c r="L61" s="44"/>
      <c r="M61" s="44">
        <v>0</v>
      </c>
      <c r="N61" s="44">
        <v>0</v>
      </c>
      <c r="O61" s="44">
        <v>0</v>
      </c>
      <c r="P61" s="44">
        <v>15</v>
      </c>
      <c r="Q61" s="44">
        <v>15</v>
      </c>
    </row>
    <row r="62" spans="1:17" ht="61.5" customHeight="1" x14ac:dyDescent="0.3">
      <c r="A62" s="44">
        <v>17</v>
      </c>
      <c r="B62" s="44" t="s">
        <v>48</v>
      </c>
      <c r="C62" s="44" t="s">
        <v>34</v>
      </c>
      <c r="D62" s="44" t="s">
        <v>60</v>
      </c>
      <c r="E62" s="44" t="s">
        <v>67</v>
      </c>
      <c r="F62" s="44">
        <v>1</v>
      </c>
      <c r="G62" s="44" t="s">
        <v>51</v>
      </c>
      <c r="H62" s="44">
        <v>5</v>
      </c>
      <c r="I62" s="44">
        <v>28</v>
      </c>
      <c r="J62" s="44" t="s">
        <v>68</v>
      </c>
      <c r="K62" s="44">
        <v>25</v>
      </c>
      <c r="L62" s="44"/>
      <c r="M62" s="44">
        <v>0</v>
      </c>
      <c r="N62" s="44">
        <v>0</v>
      </c>
      <c r="O62" s="44">
        <v>0</v>
      </c>
      <c r="P62" s="44">
        <v>25</v>
      </c>
      <c r="Q62" s="44">
        <v>25</v>
      </c>
    </row>
    <row r="63" spans="1:17" ht="53.25" customHeight="1" x14ac:dyDescent="0.3">
      <c r="A63" s="43">
        <v>18</v>
      </c>
      <c r="B63" s="43" t="s">
        <v>79</v>
      </c>
      <c r="C63" s="43" t="s">
        <v>34</v>
      </c>
      <c r="D63" s="43" t="s">
        <v>60</v>
      </c>
      <c r="E63" s="43" t="s">
        <v>80</v>
      </c>
      <c r="F63" s="43">
        <v>8</v>
      </c>
      <c r="G63" s="43" t="s">
        <v>81</v>
      </c>
      <c r="H63" s="43">
        <v>11</v>
      </c>
      <c r="I63" s="43">
        <v>28</v>
      </c>
      <c r="J63" s="43" t="s">
        <v>82</v>
      </c>
      <c r="K63" s="43">
        <v>42</v>
      </c>
      <c r="L63" s="43"/>
      <c r="M63" s="43">
        <v>0</v>
      </c>
      <c r="N63" s="43">
        <v>0</v>
      </c>
      <c r="O63" s="43">
        <v>0</v>
      </c>
      <c r="P63" s="43">
        <v>42</v>
      </c>
      <c r="Q63" s="43">
        <v>42</v>
      </c>
    </row>
    <row r="64" spans="1:17" ht="72" x14ac:dyDescent="0.3">
      <c r="A64" s="44">
        <v>19</v>
      </c>
      <c r="B64" s="44" t="s">
        <v>39</v>
      </c>
      <c r="C64" s="44" t="s">
        <v>34</v>
      </c>
      <c r="D64" s="44"/>
      <c r="E64" s="44" t="s">
        <v>209</v>
      </c>
      <c r="F64" s="44"/>
      <c r="G64" s="44" t="s">
        <v>41</v>
      </c>
      <c r="H64" s="44">
        <v>6</v>
      </c>
      <c r="I64" s="44">
        <v>28</v>
      </c>
      <c r="J64" s="44" t="s">
        <v>210</v>
      </c>
      <c r="K64" s="44">
        <v>6</v>
      </c>
      <c r="L64" s="44"/>
      <c r="M64" s="44">
        <v>0</v>
      </c>
      <c r="N64" s="44">
        <v>0</v>
      </c>
      <c r="O64" s="44">
        <v>0</v>
      </c>
      <c r="P64" s="44">
        <v>6</v>
      </c>
      <c r="Q64" s="44">
        <v>6</v>
      </c>
    </row>
    <row r="65" spans="1:17" ht="115.2" x14ac:dyDescent="0.3">
      <c r="A65" s="44">
        <v>20</v>
      </c>
      <c r="B65" s="43" t="s">
        <v>48</v>
      </c>
      <c r="C65" s="43" t="s">
        <v>34</v>
      </c>
      <c r="D65" s="43" t="s">
        <v>60</v>
      </c>
      <c r="E65" s="43" t="s">
        <v>215</v>
      </c>
      <c r="F65" s="43">
        <v>5</v>
      </c>
      <c r="G65" s="43" t="s">
        <v>51</v>
      </c>
      <c r="H65" s="43">
        <v>5</v>
      </c>
      <c r="I65" s="43">
        <v>28</v>
      </c>
      <c r="J65" s="43" t="s">
        <v>208</v>
      </c>
      <c r="K65" s="43">
        <v>13.33</v>
      </c>
      <c r="L65" s="43"/>
      <c r="M65" s="43">
        <v>0</v>
      </c>
      <c r="N65" s="43">
        <v>0</v>
      </c>
      <c r="O65" s="43">
        <v>0</v>
      </c>
      <c r="P65" s="43">
        <v>13.33</v>
      </c>
      <c r="Q65" s="43">
        <v>13.33</v>
      </c>
    </row>
    <row r="66" spans="1:17" ht="111.75" customHeight="1" x14ac:dyDescent="0.3">
      <c r="A66" s="44">
        <v>21</v>
      </c>
      <c r="B66" s="44" t="s">
        <v>33</v>
      </c>
      <c r="C66" s="44" t="s">
        <v>34</v>
      </c>
      <c r="D66" s="44"/>
      <c r="E66" s="44" t="s">
        <v>214</v>
      </c>
      <c r="F66" s="44"/>
      <c r="G66" s="44" t="s">
        <v>37</v>
      </c>
      <c r="H66" s="44">
        <v>9</v>
      </c>
      <c r="I66" s="44">
        <v>28</v>
      </c>
      <c r="J66" s="44" t="s">
        <v>211</v>
      </c>
      <c r="K66" s="44">
        <v>30</v>
      </c>
      <c r="L66" s="44"/>
      <c r="M66" s="44">
        <v>0</v>
      </c>
      <c r="N66" s="44">
        <v>0</v>
      </c>
      <c r="O66" s="44">
        <v>0</v>
      </c>
      <c r="P66" s="44">
        <v>30</v>
      </c>
      <c r="Q66" s="44">
        <v>30</v>
      </c>
    </row>
    <row r="67" spans="1:17" ht="107.25" customHeight="1" x14ac:dyDescent="0.3">
      <c r="A67" s="44">
        <v>22</v>
      </c>
      <c r="B67" s="44" t="s">
        <v>63</v>
      </c>
      <c r="C67" s="44" t="s">
        <v>34</v>
      </c>
      <c r="D67" s="44"/>
      <c r="E67" s="44" t="s">
        <v>207</v>
      </c>
      <c r="F67" s="44"/>
      <c r="G67" s="44" t="s">
        <v>65</v>
      </c>
      <c r="H67" s="44">
        <v>10</v>
      </c>
      <c r="I67" s="44">
        <v>28</v>
      </c>
      <c r="J67" s="44" t="s">
        <v>212</v>
      </c>
      <c r="K67" s="44">
        <v>15</v>
      </c>
      <c r="L67" s="44"/>
      <c r="M67" s="44">
        <v>0</v>
      </c>
      <c r="N67" s="44">
        <v>0</v>
      </c>
      <c r="O67" s="44">
        <v>0</v>
      </c>
      <c r="P67" s="44">
        <v>15</v>
      </c>
      <c r="Q67" s="44">
        <v>15</v>
      </c>
    </row>
    <row r="68" spans="1:17" x14ac:dyDescent="0.3">
      <c r="A68" s="46"/>
      <c r="B68" s="10" t="s">
        <v>83</v>
      </c>
      <c r="C68" s="46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6"/>
      <c r="O68" s="46">
        <f>SUM(O46:O67)</f>
        <v>146</v>
      </c>
      <c r="P68" s="46">
        <f>SUM(P46:P67)</f>
        <v>174.83</v>
      </c>
      <c r="Q68" s="46">
        <f>SUM(Q46:Q67)</f>
        <v>320.83</v>
      </c>
    </row>
    <row r="69" spans="1:17" x14ac:dyDescent="0.3">
      <c r="E69" s="45" t="s">
        <v>70</v>
      </c>
      <c r="F69" s="103">
        <v>50</v>
      </c>
      <c r="G69" s="103"/>
      <c r="H69" s="103" t="s">
        <v>71</v>
      </c>
      <c r="I69" s="103"/>
      <c r="J69" s="45">
        <v>32</v>
      </c>
      <c r="K69" s="104" t="s">
        <v>72</v>
      </c>
      <c r="L69" s="104"/>
      <c r="M69" s="46">
        <v>0</v>
      </c>
    </row>
    <row r="70" spans="1:17" x14ac:dyDescent="0.3">
      <c r="E70" s="45" t="s">
        <v>73</v>
      </c>
      <c r="F70" s="103">
        <v>64</v>
      </c>
      <c r="G70" s="103"/>
      <c r="H70" s="103" t="s">
        <v>74</v>
      </c>
      <c r="I70" s="103"/>
      <c r="J70" s="45">
        <f>19.33+45</f>
        <v>64.33</v>
      </c>
    </row>
    <row r="71" spans="1:17" x14ac:dyDescent="0.3">
      <c r="A71" s="46"/>
      <c r="B71" s="10" t="s">
        <v>84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>
        <f>O68+O39</f>
        <v>578</v>
      </c>
      <c r="P71" s="46">
        <f>P68+P39</f>
        <v>277.24</v>
      </c>
      <c r="Q71" s="46">
        <f>Q39+Q68</f>
        <v>855.24</v>
      </c>
    </row>
    <row r="73" spans="1:17" x14ac:dyDescent="0.3">
      <c r="A73" s="82" t="s">
        <v>205</v>
      </c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</sheetData>
  <mergeCells count="55">
    <mergeCell ref="A73:Q73"/>
    <mergeCell ref="F70:G70"/>
    <mergeCell ref="H70:I70"/>
    <mergeCell ref="M44:M45"/>
    <mergeCell ref="N44:N45"/>
    <mergeCell ref="O44:Q44"/>
    <mergeCell ref="F69:G69"/>
    <mergeCell ref="H69:I69"/>
    <mergeCell ref="K69:L69"/>
    <mergeCell ref="G44:G45"/>
    <mergeCell ref="H44:H45"/>
    <mergeCell ref="I44:I45"/>
    <mergeCell ref="J44:J45"/>
    <mergeCell ref="K44:K45"/>
    <mergeCell ref="L44:L45"/>
    <mergeCell ref="F44:F45"/>
    <mergeCell ref="A44:A45"/>
    <mergeCell ref="B44:B45"/>
    <mergeCell ref="C44:C45"/>
    <mergeCell ref="D44:D45"/>
    <mergeCell ref="E44:E45"/>
    <mergeCell ref="A43:Q43"/>
    <mergeCell ref="J11:J12"/>
    <mergeCell ref="K11:K12"/>
    <mergeCell ref="L11:L12"/>
    <mergeCell ref="M11:M12"/>
    <mergeCell ref="N11:N12"/>
    <mergeCell ref="O11:Q11"/>
    <mergeCell ref="F40:G40"/>
    <mergeCell ref="H40:I40"/>
    <mergeCell ref="K40:L40"/>
    <mergeCell ref="F41:G41"/>
    <mergeCell ref="H41:I4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67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opLeftCell="A16" workbookViewId="0">
      <selection activeCell="E28" sqref="E28"/>
    </sheetView>
  </sheetViews>
  <sheetFormatPr defaultRowHeight="14.4" x14ac:dyDescent="0.3"/>
  <cols>
    <col min="1" max="1" width="5.6640625" customWidth="1"/>
    <col min="2" max="2" width="27.6640625" customWidth="1"/>
    <col min="3" max="3" width="6.5546875" customWidth="1"/>
    <col min="4" max="4" width="6.6640625" customWidth="1"/>
    <col min="5" max="5" width="32.8867187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19.3320312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2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2"/>
      <c r="N2" s="94" t="s">
        <v>8</v>
      </c>
      <c r="O2" s="94"/>
      <c r="P2" s="94"/>
      <c r="Q2" s="94"/>
    </row>
    <row r="3" spans="1:17" ht="15.6" x14ac:dyDescent="0.3">
      <c r="M3" s="2"/>
      <c r="N3" s="2"/>
      <c r="O3" s="2"/>
      <c r="P3" s="2"/>
      <c r="Q3" s="2"/>
    </row>
    <row r="4" spans="1:17" ht="21" x14ac:dyDescent="0.4">
      <c r="A4" s="87" t="s">
        <v>145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2"/>
      <c r="N5" s="2"/>
      <c r="O5" s="2"/>
      <c r="P5" s="2"/>
      <c r="Q5" s="2"/>
    </row>
    <row r="6" spans="1:17" ht="21" x14ac:dyDescent="0.4">
      <c r="A6" s="91" t="s">
        <v>85</v>
      </c>
      <c r="B6" s="92"/>
      <c r="C6" s="92"/>
      <c r="D6" s="92"/>
      <c r="E6" s="92"/>
      <c r="F6" s="92"/>
      <c r="G6" s="92"/>
      <c r="H6" s="92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7" t="s">
        <v>30</v>
      </c>
      <c r="P12" s="7" t="s">
        <v>31</v>
      </c>
      <c r="Q12" s="7" t="s">
        <v>32</v>
      </c>
    </row>
    <row r="13" spans="1:17" ht="28.8" x14ac:dyDescent="0.3">
      <c r="A13" s="8">
        <v>1</v>
      </c>
      <c r="B13" s="8" t="s">
        <v>160</v>
      </c>
      <c r="C13" s="8" t="s">
        <v>34</v>
      </c>
      <c r="D13" s="8" t="s">
        <v>35</v>
      </c>
      <c r="E13" s="8" t="s">
        <v>161</v>
      </c>
      <c r="F13" s="8">
        <v>1</v>
      </c>
      <c r="G13" s="8" t="s">
        <v>162</v>
      </c>
      <c r="H13" s="8">
        <v>2</v>
      </c>
      <c r="I13" s="8">
        <v>25</v>
      </c>
      <c r="J13" s="8" t="s">
        <v>38</v>
      </c>
      <c r="K13" s="8">
        <v>28</v>
      </c>
      <c r="L13" s="8"/>
      <c r="M13" s="8">
        <v>0</v>
      </c>
      <c r="N13" s="8">
        <v>0</v>
      </c>
      <c r="O13" s="8">
        <v>28</v>
      </c>
      <c r="P13" s="8">
        <v>0</v>
      </c>
      <c r="Q13" s="8">
        <v>28</v>
      </c>
    </row>
    <row r="14" spans="1:17" ht="28.8" x14ac:dyDescent="0.3">
      <c r="A14" s="8">
        <v>2</v>
      </c>
      <c r="B14" s="8" t="s">
        <v>160</v>
      </c>
      <c r="C14" s="8" t="s">
        <v>34</v>
      </c>
      <c r="D14" s="8" t="s">
        <v>35</v>
      </c>
      <c r="E14" s="8" t="s">
        <v>161</v>
      </c>
      <c r="F14" s="8">
        <v>1</v>
      </c>
      <c r="G14" s="8" t="s">
        <v>162</v>
      </c>
      <c r="H14" s="8">
        <v>2</v>
      </c>
      <c r="I14" s="8">
        <v>25</v>
      </c>
      <c r="J14" s="8" t="s">
        <v>43</v>
      </c>
      <c r="K14" s="8">
        <v>0</v>
      </c>
      <c r="L14" s="8" t="s">
        <v>43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28.8" x14ac:dyDescent="0.3">
      <c r="A15" s="8">
        <v>3</v>
      </c>
      <c r="B15" s="8" t="s">
        <v>160</v>
      </c>
      <c r="C15" s="8" t="s">
        <v>34</v>
      </c>
      <c r="D15" s="8" t="s">
        <v>35</v>
      </c>
      <c r="E15" s="8" t="s">
        <v>163</v>
      </c>
      <c r="F15" s="8">
        <v>1</v>
      </c>
      <c r="G15" s="8" t="s">
        <v>162</v>
      </c>
      <c r="H15" s="8">
        <v>2</v>
      </c>
      <c r="I15" s="8">
        <v>25</v>
      </c>
      <c r="J15" s="8" t="s">
        <v>38</v>
      </c>
      <c r="K15" s="8">
        <v>28</v>
      </c>
      <c r="L15" s="8"/>
      <c r="M15" s="8">
        <v>0</v>
      </c>
      <c r="N15" s="8">
        <v>0</v>
      </c>
      <c r="O15" s="8">
        <v>28</v>
      </c>
      <c r="P15" s="8">
        <v>0</v>
      </c>
      <c r="Q15" s="8">
        <v>28</v>
      </c>
    </row>
    <row r="16" spans="1:17" ht="28.8" x14ac:dyDescent="0.3">
      <c r="A16" s="8">
        <v>4</v>
      </c>
      <c r="B16" s="8" t="s">
        <v>160</v>
      </c>
      <c r="C16" s="8" t="s">
        <v>34</v>
      </c>
      <c r="D16" s="8" t="s">
        <v>35</v>
      </c>
      <c r="E16" s="8" t="s">
        <v>163</v>
      </c>
      <c r="F16" s="8">
        <v>1</v>
      </c>
      <c r="G16" s="8" t="s">
        <v>162</v>
      </c>
      <c r="H16" s="8">
        <v>2</v>
      </c>
      <c r="I16" s="8">
        <v>25</v>
      </c>
      <c r="J16" s="8" t="s">
        <v>43</v>
      </c>
      <c r="K16" s="8">
        <v>0</v>
      </c>
      <c r="L16" s="8" t="s">
        <v>43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28.8" x14ac:dyDescent="0.3">
      <c r="A17" s="8">
        <v>5</v>
      </c>
      <c r="B17" s="8" t="s">
        <v>160</v>
      </c>
      <c r="C17" s="8" t="s">
        <v>34</v>
      </c>
      <c r="D17" s="8" t="s">
        <v>35</v>
      </c>
      <c r="E17" s="8" t="s">
        <v>164</v>
      </c>
      <c r="F17" s="8">
        <v>1</v>
      </c>
      <c r="G17" s="8" t="s">
        <v>162</v>
      </c>
      <c r="H17" s="8">
        <v>2</v>
      </c>
      <c r="I17" s="8">
        <v>25</v>
      </c>
      <c r="J17" s="8" t="s">
        <v>38</v>
      </c>
      <c r="K17" s="8">
        <v>28</v>
      </c>
      <c r="L17" s="8"/>
      <c r="M17" s="8">
        <v>0</v>
      </c>
      <c r="N17" s="8">
        <v>0</v>
      </c>
      <c r="O17" s="8">
        <v>28</v>
      </c>
      <c r="P17" s="8">
        <v>0</v>
      </c>
      <c r="Q17" s="8">
        <v>28</v>
      </c>
    </row>
    <row r="18" spans="1:17" ht="28.8" x14ac:dyDescent="0.3">
      <c r="A18" s="8">
        <v>6</v>
      </c>
      <c r="B18" s="8" t="s">
        <v>160</v>
      </c>
      <c r="C18" s="8" t="s">
        <v>34</v>
      </c>
      <c r="D18" s="8" t="s">
        <v>35</v>
      </c>
      <c r="E18" s="8" t="s">
        <v>164</v>
      </c>
      <c r="F18" s="8">
        <v>1</v>
      </c>
      <c r="G18" s="8" t="s">
        <v>162</v>
      </c>
      <c r="H18" s="8">
        <v>2</v>
      </c>
      <c r="I18" s="8">
        <v>25</v>
      </c>
      <c r="J18" s="8" t="s">
        <v>43</v>
      </c>
      <c r="K18" s="8">
        <v>0</v>
      </c>
      <c r="L18" s="8" t="s">
        <v>43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ht="29.25" customHeight="1" x14ac:dyDescent="0.3">
      <c r="A19" s="8">
        <v>7</v>
      </c>
      <c r="B19" s="8" t="s">
        <v>160</v>
      </c>
      <c r="C19" s="8" t="s">
        <v>34</v>
      </c>
      <c r="D19" s="8"/>
      <c r="E19" s="8" t="s">
        <v>165</v>
      </c>
      <c r="F19" s="8"/>
      <c r="G19" s="8" t="s">
        <v>162</v>
      </c>
      <c r="H19" s="8">
        <v>2</v>
      </c>
      <c r="I19" s="8">
        <v>25</v>
      </c>
      <c r="J19" s="8" t="s">
        <v>166</v>
      </c>
      <c r="K19" s="8">
        <v>30</v>
      </c>
      <c r="L19" s="8"/>
      <c r="M19" s="8">
        <v>0</v>
      </c>
      <c r="N19" s="8">
        <v>0</v>
      </c>
      <c r="O19" s="8">
        <v>0</v>
      </c>
      <c r="P19" s="8">
        <v>30</v>
      </c>
      <c r="Q19" s="8">
        <v>30</v>
      </c>
    </row>
    <row r="20" spans="1:17" ht="75.75" customHeight="1" x14ac:dyDescent="0.3">
      <c r="A20" s="11">
        <v>8</v>
      </c>
      <c r="B20" s="11" t="s">
        <v>160</v>
      </c>
      <c r="C20" s="11" t="s">
        <v>34</v>
      </c>
      <c r="D20" s="11" t="s">
        <v>35</v>
      </c>
      <c r="E20" s="11" t="s">
        <v>167</v>
      </c>
      <c r="F20" s="11">
        <v>6</v>
      </c>
      <c r="G20" s="11" t="s">
        <v>162</v>
      </c>
      <c r="H20" s="11">
        <v>2</v>
      </c>
      <c r="I20" s="11">
        <v>25</v>
      </c>
      <c r="J20" s="11" t="s">
        <v>168</v>
      </c>
      <c r="K20" s="11">
        <v>100</v>
      </c>
      <c r="L20" s="11"/>
      <c r="M20" s="11">
        <v>0</v>
      </c>
      <c r="N20" s="11">
        <v>0</v>
      </c>
      <c r="O20" s="11">
        <v>0</v>
      </c>
      <c r="P20" s="11">
        <v>100</v>
      </c>
      <c r="Q20" s="11">
        <v>100</v>
      </c>
    </row>
    <row r="21" spans="1:17" x14ac:dyDescent="0.3">
      <c r="A21" s="8"/>
      <c r="B21" s="13" t="s">
        <v>69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8"/>
      <c r="O21" s="8">
        <v>84</v>
      </c>
      <c r="P21" s="8">
        <v>130</v>
      </c>
      <c r="Q21" s="8">
        <v>214</v>
      </c>
    </row>
    <row r="22" spans="1:17" x14ac:dyDescent="0.3">
      <c r="A22" s="4"/>
      <c r="B22" s="4"/>
      <c r="C22" s="4"/>
      <c r="D22" s="4"/>
      <c r="E22" s="11" t="s">
        <v>70</v>
      </c>
      <c r="F22" s="101">
        <v>84</v>
      </c>
      <c r="G22" s="101"/>
      <c r="H22" s="101" t="s">
        <v>71</v>
      </c>
      <c r="I22" s="101"/>
      <c r="J22" s="11">
        <v>0</v>
      </c>
      <c r="K22" s="102" t="s">
        <v>72</v>
      </c>
      <c r="L22" s="102"/>
      <c r="M22" s="8">
        <v>0</v>
      </c>
      <c r="N22" s="4"/>
      <c r="O22" s="4"/>
      <c r="P22" s="4"/>
      <c r="Q22" s="4"/>
    </row>
    <row r="23" spans="1:17" x14ac:dyDescent="0.3">
      <c r="A23" s="4"/>
      <c r="B23" s="4"/>
      <c r="C23" s="4"/>
      <c r="D23" s="4"/>
      <c r="E23" s="8" t="s">
        <v>73</v>
      </c>
      <c r="F23" s="102">
        <v>0</v>
      </c>
      <c r="G23" s="102"/>
      <c r="H23" s="102" t="s">
        <v>74</v>
      </c>
      <c r="I23" s="102"/>
      <c r="J23" s="8">
        <v>0</v>
      </c>
      <c r="K23" s="4"/>
      <c r="L23" s="4"/>
      <c r="M23" s="4"/>
      <c r="N23" s="4"/>
      <c r="O23" s="4"/>
      <c r="P23" s="4"/>
      <c r="Q23" s="4"/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6" x14ac:dyDescent="0.4">
      <c r="A25" s="96" t="s">
        <v>75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1:17" ht="30" customHeight="1" x14ac:dyDescent="0.3">
      <c r="A26" s="97" t="s">
        <v>15</v>
      </c>
      <c r="B26" s="97" t="s">
        <v>16</v>
      </c>
      <c r="C26" s="99" t="s">
        <v>17</v>
      </c>
      <c r="D26" s="97" t="s">
        <v>18</v>
      </c>
      <c r="E26" s="97" t="s">
        <v>19</v>
      </c>
      <c r="F26" s="99" t="s">
        <v>20</v>
      </c>
      <c r="G26" s="97" t="s">
        <v>21</v>
      </c>
      <c r="H26" s="99" t="s">
        <v>22</v>
      </c>
      <c r="I26" s="99" t="s">
        <v>23</v>
      </c>
      <c r="J26" s="99" t="s">
        <v>24</v>
      </c>
      <c r="K26" s="99" t="s">
        <v>25</v>
      </c>
      <c r="L26" s="99" t="s">
        <v>26</v>
      </c>
      <c r="M26" s="99" t="s">
        <v>27</v>
      </c>
      <c r="N26" s="99" t="s">
        <v>28</v>
      </c>
      <c r="O26" s="97" t="s">
        <v>29</v>
      </c>
      <c r="P26" s="97"/>
      <c r="Q26" s="97"/>
    </row>
    <row r="27" spans="1:17" ht="63" customHeight="1" x14ac:dyDescent="0.3">
      <c r="A27" s="98"/>
      <c r="B27" s="98"/>
      <c r="C27" s="100"/>
      <c r="D27" s="98"/>
      <c r="E27" s="98"/>
      <c r="F27" s="100"/>
      <c r="G27" s="98"/>
      <c r="H27" s="100"/>
      <c r="I27" s="100"/>
      <c r="J27" s="100"/>
      <c r="K27" s="100"/>
      <c r="L27" s="100"/>
      <c r="M27" s="100"/>
      <c r="N27" s="100"/>
      <c r="O27" s="7" t="s">
        <v>30</v>
      </c>
      <c r="P27" s="7" t="s">
        <v>31</v>
      </c>
      <c r="Q27" s="7" t="s">
        <v>32</v>
      </c>
    </row>
    <row r="28" spans="1:17" ht="60" customHeight="1" x14ac:dyDescent="0.3">
      <c r="A28" s="11">
        <v>1</v>
      </c>
      <c r="B28" s="11" t="s">
        <v>160</v>
      </c>
      <c r="C28" s="11" t="s">
        <v>34</v>
      </c>
      <c r="D28" s="11"/>
      <c r="E28" s="11" t="s">
        <v>169</v>
      </c>
      <c r="F28" s="11"/>
      <c r="G28" s="11" t="s">
        <v>162</v>
      </c>
      <c r="H28" s="11">
        <v>2</v>
      </c>
      <c r="I28" s="11">
        <v>27</v>
      </c>
      <c r="J28" s="11" t="s">
        <v>166</v>
      </c>
      <c r="K28" s="11">
        <v>30</v>
      </c>
      <c r="L28" s="11"/>
      <c r="M28" s="11">
        <v>0</v>
      </c>
      <c r="N28" s="11">
        <v>0</v>
      </c>
      <c r="O28" s="11">
        <v>0</v>
      </c>
      <c r="P28" s="11">
        <v>30</v>
      </c>
      <c r="Q28" s="11">
        <v>30</v>
      </c>
    </row>
    <row r="29" spans="1:17" x14ac:dyDescent="0.3">
      <c r="A29" s="9"/>
      <c r="B29" s="10" t="s">
        <v>83</v>
      </c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9"/>
      <c r="O29" s="9">
        <v>0</v>
      </c>
      <c r="P29" s="9">
        <v>30</v>
      </c>
      <c r="Q29" s="9">
        <v>30</v>
      </c>
    </row>
    <row r="30" spans="1:17" x14ac:dyDescent="0.3">
      <c r="E30" s="12" t="s">
        <v>70</v>
      </c>
      <c r="F30" s="103">
        <v>0</v>
      </c>
      <c r="G30" s="103"/>
      <c r="H30" s="103" t="s">
        <v>71</v>
      </c>
      <c r="I30" s="103"/>
      <c r="J30" s="12">
        <v>0</v>
      </c>
      <c r="K30" s="104" t="s">
        <v>72</v>
      </c>
      <c r="L30" s="104"/>
      <c r="M30" s="9">
        <v>0</v>
      </c>
    </row>
    <row r="31" spans="1:17" x14ac:dyDescent="0.3">
      <c r="E31" s="12" t="s">
        <v>73</v>
      </c>
      <c r="F31" s="103">
        <v>0</v>
      </c>
      <c r="G31" s="103"/>
      <c r="H31" s="103" t="s">
        <v>74</v>
      </c>
      <c r="I31" s="103"/>
      <c r="J31" s="12">
        <v>0</v>
      </c>
    </row>
    <row r="32" spans="1:17" x14ac:dyDescent="0.3">
      <c r="A32" s="9"/>
      <c r="B32" s="10" t="s">
        <v>84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84</v>
      </c>
      <c r="P32" s="9">
        <v>160</v>
      </c>
      <c r="Q32" s="9">
        <v>244</v>
      </c>
    </row>
    <row r="34" spans="1:17" x14ac:dyDescent="0.3">
      <c r="A34" s="82" t="s">
        <v>205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</sheetData>
  <mergeCells count="55">
    <mergeCell ref="A34:Q34"/>
    <mergeCell ref="F31:G31"/>
    <mergeCell ref="H31:I31"/>
    <mergeCell ref="M26:M27"/>
    <mergeCell ref="N26:N27"/>
    <mergeCell ref="O26:Q26"/>
    <mergeCell ref="F30:G30"/>
    <mergeCell ref="H30:I30"/>
    <mergeCell ref="K30:L30"/>
    <mergeCell ref="G26:G27"/>
    <mergeCell ref="H26:H27"/>
    <mergeCell ref="I26:I27"/>
    <mergeCell ref="J26:J27"/>
    <mergeCell ref="K26:K27"/>
    <mergeCell ref="L26:L27"/>
    <mergeCell ref="F26:F27"/>
    <mergeCell ref="A26:A27"/>
    <mergeCell ref="B26:B27"/>
    <mergeCell ref="C26:C27"/>
    <mergeCell ref="D26:D27"/>
    <mergeCell ref="E26:E27"/>
    <mergeCell ref="A25:Q25"/>
    <mergeCell ref="J11:J12"/>
    <mergeCell ref="K11:K12"/>
    <mergeCell ref="L11:L12"/>
    <mergeCell ref="M11:M12"/>
    <mergeCell ref="N11:N12"/>
    <mergeCell ref="O11:Q11"/>
    <mergeCell ref="F22:G22"/>
    <mergeCell ref="H22:I22"/>
    <mergeCell ref="K22:L22"/>
    <mergeCell ref="F23:G23"/>
    <mergeCell ref="H23:I23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5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opLeftCell="A37" workbookViewId="0">
      <selection activeCell="Q53" sqref="Q53"/>
    </sheetView>
  </sheetViews>
  <sheetFormatPr defaultColWidth="9.109375" defaultRowHeight="14.4" x14ac:dyDescent="0.3"/>
  <cols>
    <col min="1" max="1" width="5.6640625" style="23" customWidth="1"/>
    <col min="2" max="2" width="27.6640625" style="23" customWidth="1"/>
    <col min="3" max="3" width="8.6640625" style="23" customWidth="1"/>
    <col min="4" max="4" width="6.6640625" style="23" customWidth="1"/>
    <col min="5" max="5" width="32.6640625" style="23" customWidth="1"/>
    <col min="6" max="6" width="5.6640625" style="23" customWidth="1"/>
    <col min="7" max="7" width="17.6640625" style="23" customWidth="1"/>
    <col min="8" max="8" width="8.6640625" style="23" customWidth="1"/>
    <col min="9" max="9" width="7.6640625" style="23" customWidth="1"/>
    <col min="10" max="10" width="15.44140625" style="23" customWidth="1"/>
    <col min="11" max="16" width="8.6640625" style="23" customWidth="1"/>
    <col min="17" max="17" width="11.6640625" style="23" customWidth="1"/>
    <col min="18" max="16384" width="9.109375" style="23"/>
  </cols>
  <sheetData>
    <row r="1" spans="1:17" ht="15.6" x14ac:dyDescent="0.3">
      <c r="A1" s="65" t="s">
        <v>0</v>
      </c>
      <c r="B1" s="53"/>
      <c r="C1" s="66" t="s">
        <v>2</v>
      </c>
      <c r="D1" s="67"/>
      <c r="E1" s="67"/>
      <c r="F1" s="67"/>
      <c r="G1" s="67"/>
      <c r="H1" s="67"/>
      <c r="M1" s="33"/>
      <c r="N1" s="76" t="s">
        <v>7</v>
      </c>
      <c r="O1" s="76"/>
      <c r="P1" s="76"/>
      <c r="Q1" s="76"/>
    </row>
    <row r="2" spans="1:17" ht="15.6" x14ac:dyDescent="0.3">
      <c r="A2" s="65" t="s">
        <v>1</v>
      </c>
      <c r="B2" s="53"/>
      <c r="C2" s="68" t="s">
        <v>3</v>
      </c>
      <c r="D2" s="69"/>
      <c r="E2" s="69"/>
      <c r="F2" s="69"/>
      <c r="G2" s="69"/>
      <c r="H2" s="69"/>
      <c r="M2" s="33"/>
      <c r="N2" s="77" t="s">
        <v>8</v>
      </c>
      <c r="O2" s="77"/>
      <c r="P2" s="77"/>
      <c r="Q2" s="77"/>
    </row>
    <row r="3" spans="1:17" ht="15.6" x14ac:dyDescent="0.3">
      <c r="M3" s="33"/>
      <c r="N3" s="33"/>
      <c r="O3" s="33"/>
      <c r="P3" s="33"/>
      <c r="Q3" s="33"/>
    </row>
    <row r="4" spans="1:17" ht="21" x14ac:dyDescent="0.4">
      <c r="A4" s="70" t="s">
        <v>170</v>
      </c>
      <c r="B4" s="71"/>
      <c r="C4" s="71"/>
      <c r="D4" s="71"/>
      <c r="E4" s="71"/>
      <c r="F4" s="71"/>
      <c r="G4" s="71"/>
      <c r="H4" s="71"/>
      <c r="M4" s="24"/>
      <c r="N4" s="24"/>
      <c r="O4" s="24"/>
      <c r="P4" s="78" t="s">
        <v>9</v>
      </c>
      <c r="Q4" s="78"/>
    </row>
    <row r="5" spans="1:17" ht="15.6" x14ac:dyDescent="0.3">
      <c r="A5" s="72" t="s">
        <v>5</v>
      </c>
      <c r="B5" s="73"/>
      <c r="C5" s="73"/>
      <c r="D5" s="73"/>
      <c r="E5" s="73"/>
      <c r="F5" s="73"/>
      <c r="G5" s="73"/>
      <c r="H5" s="73"/>
      <c r="M5" s="33"/>
      <c r="N5" s="33"/>
      <c r="O5" s="33"/>
      <c r="P5" s="33"/>
      <c r="Q5" s="33"/>
    </row>
    <row r="6" spans="1:17" ht="21" x14ac:dyDescent="0.4">
      <c r="A6" s="74" t="s">
        <v>206</v>
      </c>
      <c r="B6" s="75"/>
      <c r="C6" s="75"/>
      <c r="D6" s="75"/>
      <c r="E6" s="75"/>
      <c r="F6" s="75"/>
      <c r="G6" s="75"/>
      <c r="H6" s="75"/>
      <c r="M6" s="33"/>
      <c r="N6" s="33" t="s">
        <v>10</v>
      </c>
      <c r="O6" s="33" t="s">
        <v>11</v>
      </c>
      <c r="P6" s="33" t="s">
        <v>12</v>
      </c>
      <c r="Q6" s="33"/>
    </row>
    <row r="7" spans="1:17" x14ac:dyDescent="0.3">
      <c r="A7" s="72" t="s">
        <v>6</v>
      </c>
      <c r="B7" s="73"/>
      <c r="C7" s="73"/>
      <c r="D7" s="73"/>
      <c r="E7" s="73"/>
      <c r="F7" s="73"/>
      <c r="G7" s="73"/>
      <c r="H7" s="73"/>
    </row>
    <row r="9" spans="1:17" ht="15.6" x14ac:dyDescent="0.4">
      <c r="A9" s="64" t="s">
        <v>13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ht="15.6" x14ac:dyDescent="0.4">
      <c r="A10" s="57" t="s">
        <v>14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30" customHeight="1" x14ac:dyDescent="0.3">
      <c r="A11" s="59" t="s">
        <v>15</v>
      </c>
      <c r="B11" s="59" t="s">
        <v>16</v>
      </c>
      <c r="C11" s="61" t="s">
        <v>17</v>
      </c>
      <c r="D11" s="59" t="s">
        <v>18</v>
      </c>
      <c r="E11" s="59" t="s">
        <v>19</v>
      </c>
      <c r="F11" s="61" t="s">
        <v>20</v>
      </c>
      <c r="G11" s="59" t="s">
        <v>21</v>
      </c>
      <c r="H11" s="61" t="s">
        <v>22</v>
      </c>
      <c r="I11" s="61" t="s">
        <v>23</v>
      </c>
      <c r="J11" s="61" t="s">
        <v>24</v>
      </c>
      <c r="K11" s="61" t="s">
        <v>25</v>
      </c>
      <c r="L11" s="61" t="s">
        <v>26</v>
      </c>
      <c r="M11" s="61" t="s">
        <v>27</v>
      </c>
      <c r="N11" s="61" t="s">
        <v>28</v>
      </c>
      <c r="O11" s="59" t="s">
        <v>29</v>
      </c>
      <c r="P11" s="59"/>
      <c r="Q11" s="59"/>
    </row>
    <row r="12" spans="1:17" ht="63" customHeight="1" x14ac:dyDescent="0.3">
      <c r="A12" s="60"/>
      <c r="B12" s="60"/>
      <c r="C12" s="62"/>
      <c r="D12" s="60"/>
      <c r="E12" s="60"/>
      <c r="F12" s="62"/>
      <c r="G12" s="60"/>
      <c r="H12" s="62"/>
      <c r="I12" s="62"/>
      <c r="J12" s="62"/>
      <c r="K12" s="62"/>
      <c r="L12" s="62"/>
      <c r="M12" s="62"/>
      <c r="N12" s="62"/>
      <c r="O12" s="30" t="s">
        <v>30</v>
      </c>
      <c r="P12" s="30" t="s">
        <v>31</v>
      </c>
      <c r="Q12" s="30" t="s">
        <v>32</v>
      </c>
    </row>
    <row r="13" spans="1:17" ht="47.25" customHeight="1" x14ac:dyDescent="0.3">
      <c r="A13" s="32">
        <v>18</v>
      </c>
      <c r="B13" s="32" t="s">
        <v>101</v>
      </c>
      <c r="C13" s="32" t="s">
        <v>34</v>
      </c>
      <c r="D13" s="32" t="s">
        <v>49</v>
      </c>
      <c r="E13" s="32" t="s">
        <v>92</v>
      </c>
      <c r="F13" s="32">
        <v>1</v>
      </c>
      <c r="G13" s="32" t="s">
        <v>102</v>
      </c>
      <c r="H13" s="32">
        <v>20</v>
      </c>
      <c r="I13" s="32">
        <v>24</v>
      </c>
      <c r="J13" s="32" t="s">
        <v>42</v>
      </c>
      <c r="K13" s="32">
        <v>54</v>
      </c>
      <c r="L13" s="32"/>
      <c r="M13" s="32">
        <v>0</v>
      </c>
      <c r="N13" s="32">
        <v>0</v>
      </c>
      <c r="O13" s="32">
        <v>54</v>
      </c>
      <c r="P13" s="32">
        <v>0</v>
      </c>
      <c r="Q13" s="32">
        <v>54</v>
      </c>
    </row>
    <row r="14" spans="1:17" ht="28.8" x14ac:dyDescent="0.3">
      <c r="A14" s="32">
        <v>2</v>
      </c>
      <c r="B14" s="32" t="s">
        <v>33</v>
      </c>
      <c r="C14" s="32" t="s">
        <v>34</v>
      </c>
      <c r="D14" s="32" t="s">
        <v>35</v>
      </c>
      <c r="E14" s="32" t="s">
        <v>172</v>
      </c>
      <c r="F14" s="32">
        <v>5</v>
      </c>
      <c r="G14" s="32" t="s">
        <v>37</v>
      </c>
      <c r="H14" s="32">
        <v>9</v>
      </c>
      <c r="I14" s="32">
        <v>24</v>
      </c>
      <c r="J14" s="32" t="s">
        <v>55</v>
      </c>
      <c r="K14" s="32">
        <v>18</v>
      </c>
      <c r="L14" s="32"/>
      <c r="M14" s="32">
        <v>0</v>
      </c>
      <c r="N14" s="32">
        <v>0</v>
      </c>
      <c r="O14" s="32">
        <v>18</v>
      </c>
      <c r="P14" s="32">
        <v>0</v>
      </c>
      <c r="Q14" s="32">
        <v>18</v>
      </c>
    </row>
    <row r="15" spans="1:17" ht="28.8" x14ac:dyDescent="0.3">
      <c r="A15" s="32">
        <v>3</v>
      </c>
      <c r="B15" s="32" t="s">
        <v>33</v>
      </c>
      <c r="C15" s="32" t="s">
        <v>34</v>
      </c>
      <c r="D15" s="32" t="s">
        <v>35</v>
      </c>
      <c r="E15" s="32" t="s">
        <v>172</v>
      </c>
      <c r="F15" s="32">
        <v>5</v>
      </c>
      <c r="G15" s="32" t="s">
        <v>37</v>
      </c>
      <c r="H15" s="32">
        <v>9</v>
      </c>
      <c r="I15" s="32">
        <v>24</v>
      </c>
      <c r="J15" s="32" t="s">
        <v>44</v>
      </c>
      <c r="K15" s="32">
        <v>2.25</v>
      </c>
      <c r="L15" s="32" t="s">
        <v>44</v>
      </c>
      <c r="M15" s="32">
        <v>0</v>
      </c>
      <c r="N15" s="32">
        <v>0</v>
      </c>
      <c r="O15" s="32">
        <v>0</v>
      </c>
      <c r="P15" s="32">
        <v>2.25</v>
      </c>
      <c r="Q15" s="32">
        <v>2.25</v>
      </c>
    </row>
    <row r="16" spans="1:17" ht="43.2" x14ac:dyDescent="0.3">
      <c r="A16" s="32">
        <v>4</v>
      </c>
      <c r="B16" s="32" t="s">
        <v>33</v>
      </c>
      <c r="C16" s="32" t="s">
        <v>34</v>
      </c>
      <c r="D16" s="32" t="s">
        <v>35</v>
      </c>
      <c r="E16" s="32" t="s">
        <v>172</v>
      </c>
      <c r="F16" s="32">
        <v>5</v>
      </c>
      <c r="G16" s="32" t="s">
        <v>37</v>
      </c>
      <c r="H16" s="32">
        <v>9</v>
      </c>
      <c r="I16" s="32">
        <v>24</v>
      </c>
      <c r="J16" s="32" t="s">
        <v>45</v>
      </c>
      <c r="K16" s="32">
        <v>2</v>
      </c>
      <c r="L16" s="32"/>
      <c r="M16" s="32">
        <v>0</v>
      </c>
      <c r="N16" s="32">
        <v>0</v>
      </c>
      <c r="O16" s="32">
        <v>0</v>
      </c>
      <c r="P16" s="32">
        <v>2</v>
      </c>
      <c r="Q16" s="32">
        <v>2</v>
      </c>
    </row>
    <row r="17" spans="1:17" ht="43.2" x14ac:dyDescent="0.3">
      <c r="A17" s="32">
        <v>6</v>
      </c>
      <c r="B17" s="32" t="s">
        <v>39</v>
      </c>
      <c r="C17" s="32" t="s">
        <v>34</v>
      </c>
      <c r="D17" s="32" t="s">
        <v>35</v>
      </c>
      <c r="E17" s="32" t="s">
        <v>173</v>
      </c>
      <c r="F17" s="32">
        <v>7</v>
      </c>
      <c r="G17" s="32" t="s">
        <v>41</v>
      </c>
      <c r="H17" s="32">
        <v>6</v>
      </c>
      <c r="I17" s="32">
        <v>24</v>
      </c>
      <c r="J17" s="32" t="s">
        <v>42</v>
      </c>
      <c r="K17" s="32">
        <v>36</v>
      </c>
      <c r="L17" s="32"/>
      <c r="M17" s="32">
        <v>0</v>
      </c>
      <c r="N17" s="32">
        <v>0</v>
      </c>
      <c r="O17" s="32">
        <v>36</v>
      </c>
      <c r="P17" s="32">
        <v>0</v>
      </c>
      <c r="Q17" s="32">
        <v>36</v>
      </c>
    </row>
    <row r="18" spans="1:17" ht="28.8" x14ac:dyDescent="0.3">
      <c r="A18" s="32">
        <v>7</v>
      </c>
      <c r="B18" s="32" t="s">
        <v>39</v>
      </c>
      <c r="C18" s="32" t="s">
        <v>34</v>
      </c>
      <c r="D18" s="32" t="s">
        <v>35</v>
      </c>
      <c r="E18" s="32" t="s">
        <v>173</v>
      </c>
      <c r="F18" s="32">
        <v>7</v>
      </c>
      <c r="G18" s="32" t="s">
        <v>41</v>
      </c>
      <c r="H18" s="32">
        <v>6</v>
      </c>
      <c r="I18" s="32">
        <v>24</v>
      </c>
      <c r="J18" s="32" t="s">
        <v>44</v>
      </c>
      <c r="K18" s="32">
        <v>1.5</v>
      </c>
      <c r="L18" s="32" t="s">
        <v>44</v>
      </c>
      <c r="M18" s="32">
        <v>0</v>
      </c>
      <c r="N18" s="32">
        <v>0</v>
      </c>
      <c r="O18" s="32">
        <v>0</v>
      </c>
      <c r="P18" s="32">
        <v>1.5</v>
      </c>
      <c r="Q18" s="32">
        <v>1.5</v>
      </c>
    </row>
    <row r="19" spans="1:17" ht="43.2" x14ac:dyDescent="0.3">
      <c r="A19" s="32">
        <v>8</v>
      </c>
      <c r="B19" s="32" t="s">
        <v>39</v>
      </c>
      <c r="C19" s="32" t="s">
        <v>34</v>
      </c>
      <c r="D19" s="32" t="s">
        <v>35</v>
      </c>
      <c r="E19" s="32" t="s">
        <v>173</v>
      </c>
      <c r="F19" s="32">
        <v>7</v>
      </c>
      <c r="G19" s="32" t="s">
        <v>41</v>
      </c>
      <c r="H19" s="32">
        <v>6</v>
      </c>
      <c r="I19" s="32">
        <v>24</v>
      </c>
      <c r="J19" s="32" t="s">
        <v>45</v>
      </c>
      <c r="K19" s="32">
        <v>2</v>
      </c>
      <c r="L19" s="32"/>
      <c r="M19" s="32">
        <v>0</v>
      </c>
      <c r="N19" s="32">
        <v>0</v>
      </c>
      <c r="O19" s="32">
        <v>0</v>
      </c>
      <c r="P19" s="32">
        <v>2</v>
      </c>
      <c r="Q19" s="32">
        <v>2</v>
      </c>
    </row>
    <row r="20" spans="1:17" ht="57.6" x14ac:dyDescent="0.3">
      <c r="A20" s="32">
        <v>10</v>
      </c>
      <c r="B20" s="32" t="s">
        <v>133</v>
      </c>
      <c r="C20" s="32" t="s">
        <v>130</v>
      </c>
      <c r="D20" s="32" t="s">
        <v>35</v>
      </c>
      <c r="E20" s="32" t="s">
        <v>174</v>
      </c>
      <c r="F20" s="32">
        <v>9</v>
      </c>
      <c r="G20" s="32" t="s">
        <v>135</v>
      </c>
      <c r="H20" s="32">
        <v>7</v>
      </c>
      <c r="I20" s="32">
        <v>24</v>
      </c>
      <c r="J20" s="32" t="s">
        <v>42</v>
      </c>
      <c r="K20" s="32">
        <v>16</v>
      </c>
      <c r="L20" s="32"/>
      <c r="M20" s="32">
        <v>0</v>
      </c>
      <c r="N20" s="32">
        <v>0</v>
      </c>
      <c r="O20" s="32">
        <v>16</v>
      </c>
      <c r="P20" s="32">
        <v>0</v>
      </c>
      <c r="Q20" s="32">
        <v>16</v>
      </c>
    </row>
    <row r="21" spans="1:17" ht="57.6" x14ac:dyDescent="0.3">
      <c r="A21" s="32">
        <v>11</v>
      </c>
      <c r="B21" s="32" t="s">
        <v>133</v>
      </c>
      <c r="C21" s="32" t="s">
        <v>130</v>
      </c>
      <c r="D21" s="32" t="s">
        <v>35</v>
      </c>
      <c r="E21" s="32" t="s">
        <v>174</v>
      </c>
      <c r="F21" s="32">
        <v>9</v>
      </c>
      <c r="G21" s="32" t="s">
        <v>135</v>
      </c>
      <c r="H21" s="32">
        <v>7</v>
      </c>
      <c r="I21" s="32">
        <v>24</v>
      </c>
      <c r="J21" s="32" t="s">
        <v>43</v>
      </c>
      <c r="K21" s="32">
        <v>0</v>
      </c>
      <c r="L21" s="32" t="s">
        <v>43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</row>
    <row r="22" spans="1:17" ht="46.5" customHeight="1" x14ac:dyDescent="0.3">
      <c r="A22" s="32">
        <v>3</v>
      </c>
      <c r="B22" s="32" t="s">
        <v>91</v>
      </c>
      <c r="C22" s="32" t="s">
        <v>34</v>
      </c>
      <c r="D22" s="32" t="s">
        <v>49</v>
      </c>
      <c r="E22" s="32" t="s">
        <v>92</v>
      </c>
      <c r="F22" s="32">
        <v>1</v>
      </c>
      <c r="G22" s="32" t="s">
        <v>93</v>
      </c>
      <c r="H22" s="32">
        <v>10</v>
      </c>
      <c r="I22" s="32">
        <v>24</v>
      </c>
      <c r="J22" s="32" t="s">
        <v>42</v>
      </c>
      <c r="K22" s="32">
        <v>36</v>
      </c>
      <c r="L22" s="32"/>
      <c r="M22" s="32">
        <v>0</v>
      </c>
      <c r="N22" s="32">
        <v>0</v>
      </c>
      <c r="O22" s="32">
        <v>36</v>
      </c>
      <c r="P22" s="32">
        <v>0</v>
      </c>
      <c r="Q22" s="32">
        <v>36</v>
      </c>
    </row>
    <row r="23" spans="1:17" ht="43.2" x14ac:dyDescent="0.3">
      <c r="A23" s="32">
        <v>13</v>
      </c>
      <c r="B23" s="32" t="s">
        <v>86</v>
      </c>
      <c r="C23" s="32" t="s">
        <v>34</v>
      </c>
      <c r="D23" s="32" t="s">
        <v>35</v>
      </c>
      <c r="E23" s="32" t="s">
        <v>175</v>
      </c>
      <c r="F23" s="32">
        <v>7</v>
      </c>
      <c r="G23" s="32" t="s">
        <v>88</v>
      </c>
      <c r="H23" s="32">
        <v>9</v>
      </c>
      <c r="I23" s="32">
        <v>24</v>
      </c>
      <c r="J23" s="32" t="s">
        <v>42</v>
      </c>
      <c r="K23" s="32">
        <v>18</v>
      </c>
      <c r="L23" s="32"/>
      <c r="M23" s="32">
        <v>0</v>
      </c>
      <c r="N23" s="32">
        <v>0</v>
      </c>
      <c r="O23" s="32">
        <v>18</v>
      </c>
      <c r="P23" s="32">
        <v>0</v>
      </c>
      <c r="Q23" s="32">
        <v>18</v>
      </c>
    </row>
    <row r="24" spans="1:17" ht="43.2" x14ac:dyDescent="0.3">
      <c r="A24" s="32">
        <v>14</v>
      </c>
      <c r="B24" s="32" t="s">
        <v>86</v>
      </c>
      <c r="C24" s="32" t="s">
        <v>34</v>
      </c>
      <c r="D24" s="32" t="s">
        <v>35</v>
      </c>
      <c r="E24" s="32" t="s">
        <v>175</v>
      </c>
      <c r="F24" s="32">
        <v>7</v>
      </c>
      <c r="G24" s="32" t="s">
        <v>88</v>
      </c>
      <c r="H24" s="32">
        <v>9</v>
      </c>
      <c r="I24" s="32">
        <v>24</v>
      </c>
      <c r="J24" s="32" t="s">
        <v>43</v>
      </c>
      <c r="K24" s="32">
        <v>0</v>
      </c>
      <c r="L24" s="32" t="s">
        <v>43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</row>
    <row r="25" spans="1:17" ht="52.5" customHeight="1" x14ac:dyDescent="0.3">
      <c r="A25" s="32">
        <v>4</v>
      </c>
      <c r="B25" s="32" t="s">
        <v>63</v>
      </c>
      <c r="C25" s="32" t="s">
        <v>34</v>
      </c>
      <c r="D25" s="32" t="s">
        <v>49</v>
      </c>
      <c r="E25" s="32" t="s">
        <v>92</v>
      </c>
      <c r="F25" s="32">
        <v>3</v>
      </c>
      <c r="G25" s="32" t="s">
        <v>65</v>
      </c>
      <c r="H25" s="32">
        <v>10</v>
      </c>
      <c r="I25" s="32">
        <v>24</v>
      </c>
      <c r="J25" s="32" t="s">
        <v>42</v>
      </c>
      <c r="K25" s="32">
        <v>36</v>
      </c>
      <c r="L25" s="32"/>
      <c r="M25" s="32">
        <v>0</v>
      </c>
      <c r="N25" s="32">
        <v>0</v>
      </c>
      <c r="O25" s="32">
        <v>36</v>
      </c>
      <c r="P25" s="32">
        <v>0</v>
      </c>
      <c r="Q25" s="32">
        <v>36</v>
      </c>
    </row>
    <row r="26" spans="1:17" x14ac:dyDescent="0.3">
      <c r="A26" s="32">
        <v>16</v>
      </c>
      <c r="B26" s="32" t="s">
        <v>91</v>
      </c>
      <c r="C26" s="32" t="s">
        <v>34</v>
      </c>
      <c r="D26" s="32" t="s">
        <v>49</v>
      </c>
      <c r="E26" s="32" t="s">
        <v>176</v>
      </c>
      <c r="F26" s="32">
        <v>1</v>
      </c>
      <c r="G26" s="32" t="s">
        <v>93</v>
      </c>
      <c r="H26" s="32">
        <v>10</v>
      </c>
      <c r="I26" s="32">
        <v>24</v>
      </c>
      <c r="J26" s="32" t="s">
        <v>55</v>
      </c>
      <c r="K26" s="32">
        <v>36</v>
      </c>
      <c r="L26" s="32"/>
      <c r="M26" s="32">
        <v>0</v>
      </c>
      <c r="N26" s="32">
        <v>0</v>
      </c>
      <c r="O26" s="32">
        <v>36</v>
      </c>
      <c r="P26" s="32">
        <v>0</v>
      </c>
      <c r="Q26" s="32">
        <v>36</v>
      </c>
    </row>
    <row r="27" spans="1:17" x14ac:dyDescent="0.3">
      <c r="A27" s="32">
        <v>17</v>
      </c>
      <c r="B27" s="32" t="s">
        <v>91</v>
      </c>
      <c r="C27" s="32" t="s">
        <v>34</v>
      </c>
      <c r="D27" s="32" t="s">
        <v>49</v>
      </c>
      <c r="E27" s="32" t="s">
        <v>176</v>
      </c>
      <c r="F27" s="32">
        <v>1</v>
      </c>
      <c r="G27" s="32" t="s">
        <v>93</v>
      </c>
      <c r="H27" s="32">
        <v>10</v>
      </c>
      <c r="I27" s="32">
        <v>24</v>
      </c>
      <c r="J27" s="32" t="s">
        <v>44</v>
      </c>
      <c r="K27" s="32">
        <v>2.5</v>
      </c>
      <c r="L27" s="32" t="s">
        <v>44</v>
      </c>
      <c r="M27" s="32">
        <v>0</v>
      </c>
      <c r="N27" s="32">
        <v>0</v>
      </c>
      <c r="O27" s="32">
        <v>0</v>
      </c>
      <c r="P27" s="32">
        <v>2.5</v>
      </c>
      <c r="Q27" s="32">
        <v>2.5</v>
      </c>
    </row>
    <row r="28" spans="1:17" ht="43.2" x14ac:dyDescent="0.3">
      <c r="A28" s="31">
        <v>18</v>
      </c>
      <c r="B28" s="31" t="s">
        <v>91</v>
      </c>
      <c r="C28" s="31" t="s">
        <v>34</v>
      </c>
      <c r="D28" s="31" t="s">
        <v>49</v>
      </c>
      <c r="E28" s="31" t="s">
        <v>176</v>
      </c>
      <c r="F28" s="31">
        <v>1</v>
      </c>
      <c r="G28" s="31" t="s">
        <v>93</v>
      </c>
      <c r="H28" s="31">
        <v>10</v>
      </c>
      <c r="I28" s="31">
        <v>24</v>
      </c>
      <c r="J28" s="31" t="s">
        <v>45</v>
      </c>
      <c r="K28" s="31">
        <v>2</v>
      </c>
      <c r="L28" s="31"/>
      <c r="M28" s="31">
        <v>0</v>
      </c>
      <c r="N28" s="31">
        <v>0</v>
      </c>
      <c r="O28" s="31">
        <v>0</v>
      </c>
      <c r="P28" s="31">
        <v>2</v>
      </c>
      <c r="Q28" s="31">
        <v>2</v>
      </c>
    </row>
    <row r="29" spans="1:17" x14ac:dyDescent="0.3">
      <c r="A29" s="32"/>
      <c r="B29" s="25" t="s">
        <v>69</v>
      </c>
      <c r="C29" s="32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2">
        <f t="shared" ref="O29:P29" si="0">SUM(O13:O28)</f>
        <v>250</v>
      </c>
      <c r="P29" s="32">
        <f t="shared" si="0"/>
        <v>12.25</v>
      </c>
      <c r="Q29" s="32">
        <f>SUM(Q13:Q28)</f>
        <v>262.25</v>
      </c>
    </row>
    <row r="30" spans="1:17" x14ac:dyDescent="0.3">
      <c r="A30" s="26"/>
      <c r="B30" s="26"/>
      <c r="C30" s="26"/>
      <c r="D30" s="26"/>
      <c r="E30" s="31" t="s">
        <v>70</v>
      </c>
      <c r="F30" s="63">
        <v>0</v>
      </c>
      <c r="G30" s="63"/>
      <c r="H30" s="63" t="s">
        <v>71</v>
      </c>
      <c r="I30" s="63"/>
      <c r="J30" s="31">
        <v>196</v>
      </c>
      <c r="K30" s="56" t="s">
        <v>72</v>
      </c>
      <c r="L30" s="56"/>
      <c r="M30" s="32">
        <v>0</v>
      </c>
      <c r="N30" s="26"/>
      <c r="O30" s="26"/>
      <c r="P30" s="26"/>
      <c r="Q30" s="26"/>
    </row>
    <row r="31" spans="1:17" x14ac:dyDescent="0.3">
      <c r="A31" s="26"/>
      <c r="B31" s="26"/>
      <c r="C31" s="26"/>
      <c r="D31" s="26"/>
      <c r="E31" s="32" t="s">
        <v>73</v>
      </c>
      <c r="F31" s="56">
        <v>54</v>
      </c>
      <c r="G31" s="56"/>
      <c r="H31" s="56" t="s">
        <v>74</v>
      </c>
      <c r="I31" s="56"/>
      <c r="J31" s="32">
        <v>0</v>
      </c>
      <c r="K31" s="26"/>
      <c r="L31" s="26"/>
      <c r="M31" s="26"/>
      <c r="N31" s="26"/>
      <c r="O31" s="26"/>
      <c r="P31" s="26"/>
      <c r="Q31" s="26"/>
    </row>
    <row r="32" spans="1:17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ht="15.6" x14ac:dyDescent="0.4">
      <c r="A33" s="57" t="s">
        <v>75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</row>
    <row r="34" spans="1:17" ht="30" customHeight="1" x14ac:dyDescent="0.3">
      <c r="A34" s="59" t="s">
        <v>15</v>
      </c>
      <c r="B34" s="59" t="s">
        <v>16</v>
      </c>
      <c r="C34" s="61" t="s">
        <v>17</v>
      </c>
      <c r="D34" s="59" t="s">
        <v>18</v>
      </c>
      <c r="E34" s="59" t="s">
        <v>19</v>
      </c>
      <c r="F34" s="61" t="s">
        <v>20</v>
      </c>
      <c r="G34" s="59" t="s">
        <v>21</v>
      </c>
      <c r="H34" s="61" t="s">
        <v>22</v>
      </c>
      <c r="I34" s="61" t="s">
        <v>23</v>
      </c>
      <c r="J34" s="61" t="s">
        <v>24</v>
      </c>
      <c r="K34" s="61" t="s">
        <v>25</v>
      </c>
      <c r="L34" s="61" t="s">
        <v>26</v>
      </c>
      <c r="M34" s="61" t="s">
        <v>27</v>
      </c>
      <c r="N34" s="61" t="s">
        <v>28</v>
      </c>
      <c r="O34" s="59" t="s">
        <v>29</v>
      </c>
      <c r="P34" s="59"/>
      <c r="Q34" s="59"/>
    </row>
    <row r="35" spans="1:17" ht="63" customHeight="1" x14ac:dyDescent="0.3">
      <c r="A35" s="60"/>
      <c r="B35" s="60"/>
      <c r="C35" s="62"/>
      <c r="D35" s="60"/>
      <c r="E35" s="60"/>
      <c r="F35" s="62"/>
      <c r="G35" s="60"/>
      <c r="H35" s="62"/>
      <c r="I35" s="62"/>
      <c r="J35" s="62"/>
      <c r="K35" s="62"/>
      <c r="L35" s="62"/>
      <c r="M35" s="62"/>
      <c r="N35" s="62"/>
      <c r="O35" s="30" t="s">
        <v>30</v>
      </c>
      <c r="P35" s="30" t="s">
        <v>31</v>
      </c>
      <c r="Q35" s="30" t="s">
        <v>32</v>
      </c>
    </row>
    <row r="36" spans="1:17" ht="48.75" customHeight="1" x14ac:dyDescent="0.3">
      <c r="A36" s="32">
        <v>4</v>
      </c>
      <c r="B36" s="32" t="s">
        <v>101</v>
      </c>
      <c r="C36" s="32" t="s">
        <v>34</v>
      </c>
      <c r="D36" s="32" t="s">
        <v>49</v>
      </c>
      <c r="E36" s="32" t="s">
        <v>92</v>
      </c>
      <c r="F36" s="32">
        <v>2</v>
      </c>
      <c r="G36" s="32" t="s">
        <v>102</v>
      </c>
      <c r="H36" s="32">
        <v>20</v>
      </c>
      <c r="I36" s="32">
        <v>28</v>
      </c>
      <c r="J36" s="32" t="s">
        <v>42</v>
      </c>
      <c r="K36" s="32">
        <v>56</v>
      </c>
      <c r="L36" s="32"/>
      <c r="M36" s="32">
        <v>0</v>
      </c>
      <c r="N36" s="32">
        <v>0</v>
      </c>
      <c r="O36" s="32">
        <v>56</v>
      </c>
      <c r="P36" s="32">
        <v>0</v>
      </c>
      <c r="Q36" s="32">
        <v>56</v>
      </c>
    </row>
    <row r="37" spans="1:17" ht="43.2" x14ac:dyDescent="0.3">
      <c r="A37" s="32">
        <v>2</v>
      </c>
      <c r="B37" s="32" t="s">
        <v>33</v>
      </c>
      <c r="C37" s="32" t="s">
        <v>34</v>
      </c>
      <c r="D37" s="32" t="s">
        <v>35</v>
      </c>
      <c r="E37" s="32" t="s">
        <v>173</v>
      </c>
      <c r="F37" s="32">
        <v>6</v>
      </c>
      <c r="G37" s="32" t="s">
        <v>37</v>
      </c>
      <c r="H37" s="32">
        <v>9</v>
      </c>
      <c r="I37" s="32">
        <v>28</v>
      </c>
      <c r="J37" s="32" t="s">
        <v>42</v>
      </c>
      <c r="K37" s="32">
        <v>34</v>
      </c>
      <c r="L37" s="32"/>
      <c r="M37" s="32">
        <v>0</v>
      </c>
      <c r="N37" s="32">
        <v>0</v>
      </c>
      <c r="O37" s="32">
        <v>34</v>
      </c>
      <c r="P37" s="32">
        <v>0</v>
      </c>
      <c r="Q37" s="32">
        <v>34</v>
      </c>
    </row>
    <row r="38" spans="1:17" ht="28.8" x14ac:dyDescent="0.3">
      <c r="A38" s="32">
        <v>3</v>
      </c>
      <c r="B38" s="32" t="s">
        <v>33</v>
      </c>
      <c r="C38" s="32" t="s">
        <v>34</v>
      </c>
      <c r="D38" s="32" t="s">
        <v>35</v>
      </c>
      <c r="E38" s="32" t="s">
        <v>173</v>
      </c>
      <c r="F38" s="32">
        <v>6</v>
      </c>
      <c r="G38" s="32" t="s">
        <v>37</v>
      </c>
      <c r="H38" s="32">
        <v>9</v>
      </c>
      <c r="I38" s="32">
        <v>28</v>
      </c>
      <c r="J38" s="32" t="s">
        <v>43</v>
      </c>
      <c r="K38" s="32">
        <v>0</v>
      </c>
      <c r="L38" s="32" t="s">
        <v>43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</row>
    <row r="39" spans="1:17" ht="43.2" x14ac:dyDescent="0.3">
      <c r="A39" s="32">
        <v>5</v>
      </c>
      <c r="B39" s="32" t="s">
        <v>59</v>
      </c>
      <c r="C39" s="32" t="s">
        <v>34</v>
      </c>
      <c r="D39" s="32" t="s">
        <v>35</v>
      </c>
      <c r="E39" s="32" t="s">
        <v>177</v>
      </c>
      <c r="F39" s="32">
        <v>6</v>
      </c>
      <c r="G39" s="32" t="s">
        <v>62</v>
      </c>
      <c r="H39" s="32">
        <v>9</v>
      </c>
      <c r="I39" s="32">
        <v>28</v>
      </c>
      <c r="J39" s="32" t="s">
        <v>42</v>
      </c>
      <c r="K39" s="32">
        <v>16</v>
      </c>
      <c r="L39" s="32"/>
      <c r="M39" s="32">
        <v>0</v>
      </c>
      <c r="N39" s="32">
        <v>0</v>
      </c>
      <c r="O39" s="32">
        <v>16</v>
      </c>
      <c r="P39" s="32">
        <v>0</v>
      </c>
      <c r="Q39" s="32">
        <v>16</v>
      </c>
    </row>
    <row r="40" spans="1:17" ht="28.8" x14ac:dyDescent="0.3">
      <c r="A40" s="32">
        <v>6</v>
      </c>
      <c r="B40" s="32" t="s">
        <v>59</v>
      </c>
      <c r="C40" s="32" t="s">
        <v>34</v>
      </c>
      <c r="D40" s="32" t="s">
        <v>35</v>
      </c>
      <c r="E40" s="32" t="s">
        <v>177</v>
      </c>
      <c r="F40" s="32">
        <v>6</v>
      </c>
      <c r="G40" s="32" t="s">
        <v>62</v>
      </c>
      <c r="H40" s="32">
        <v>9</v>
      </c>
      <c r="I40" s="32">
        <v>28</v>
      </c>
      <c r="J40" s="32" t="s">
        <v>43</v>
      </c>
      <c r="K40" s="32">
        <v>0</v>
      </c>
      <c r="L40" s="32" t="s">
        <v>43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</row>
    <row r="41" spans="1:17" x14ac:dyDescent="0.3">
      <c r="A41" s="32">
        <v>7</v>
      </c>
      <c r="B41" s="32" t="s">
        <v>91</v>
      </c>
      <c r="C41" s="32" t="s">
        <v>34</v>
      </c>
      <c r="D41" s="32" t="s">
        <v>49</v>
      </c>
      <c r="E41" s="32" t="s">
        <v>178</v>
      </c>
      <c r="F41" s="32">
        <v>2</v>
      </c>
      <c r="G41" s="32" t="s">
        <v>93</v>
      </c>
      <c r="H41" s="32">
        <v>10</v>
      </c>
      <c r="I41" s="32">
        <v>28</v>
      </c>
      <c r="J41" s="32" t="s">
        <v>55</v>
      </c>
      <c r="K41" s="32">
        <v>32</v>
      </c>
      <c r="L41" s="32"/>
      <c r="M41" s="32">
        <v>0</v>
      </c>
      <c r="N41" s="32">
        <v>0</v>
      </c>
      <c r="O41" s="32">
        <v>32</v>
      </c>
      <c r="P41" s="32">
        <v>0</v>
      </c>
      <c r="Q41" s="32">
        <v>32</v>
      </c>
    </row>
    <row r="42" spans="1:17" x14ac:dyDescent="0.3">
      <c r="A42" s="32">
        <v>8</v>
      </c>
      <c r="B42" s="32" t="s">
        <v>91</v>
      </c>
      <c r="C42" s="32" t="s">
        <v>34</v>
      </c>
      <c r="D42" s="32" t="s">
        <v>49</v>
      </c>
      <c r="E42" s="32" t="s">
        <v>178</v>
      </c>
      <c r="F42" s="32">
        <v>2</v>
      </c>
      <c r="G42" s="32" t="s">
        <v>93</v>
      </c>
      <c r="H42" s="32">
        <v>10</v>
      </c>
      <c r="I42" s="32">
        <v>28</v>
      </c>
      <c r="J42" s="32" t="s">
        <v>44</v>
      </c>
      <c r="K42" s="32">
        <v>2.5</v>
      </c>
      <c r="L42" s="32" t="s">
        <v>44</v>
      </c>
      <c r="M42" s="32">
        <v>0</v>
      </c>
      <c r="N42" s="32">
        <v>0</v>
      </c>
      <c r="O42" s="32">
        <v>0</v>
      </c>
      <c r="P42" s="32">
        <v>2.5</v>
      </c>
      <c r="Q42" s="32">
        <v>2.5</v>
      </c>
    </row>
    <row r="43" spans="1:17" ht="43.2" x14ac:dyDescent="0.3">
      <c r="A43" s="32">
        <v>9</v>
      </c>
      <c r="B43" s="32" t="s">
        <v>91</v>
      </c>
      <c r="C43" s="32" t="s">
        <v>34</v>
      </c>
      <c r="D43" s="32" t="s">
        <v>49</v>
      </c>
      <c r="E43" s="32" t="s">
        <v>178</v>
      </c>
      <c r="F43" s="32">
        <v>2</v>
      </c>
      <c r="G43" s="32" t="s">
        <v>93</v>
      </c>
      <c r="H43" s="32">
        <v>10</v>
      </c>
      <c r="I43" s="32">
        <v>28</v>
      </c>
      <c r="J43" s="32" t="s">
        <v>45</v>
      </c>
      <c r="K43" s="32">
        <v>2</v>
      </c>
      <c r="L43" s="32"/>
      <c r="M43" s="32">
        <v>0</v>
      </c>
      <c r="N43" s="32">
        <v>0</v>
      </c>
      <c r="O43" s="32">
        <v>0</v>
      </c>
      <c r="P43" s="32">
        <v>2</v>
      </c>
      <c r="Q43" s="32">
        <v>2</v>
      </c>
    </row>
    <row r="44" spans="1:17" x14ac:dyDescent="0.3">
      <c r="A44" s="29"/>
      <c r="B44" s="27" t="s">
        <v>83</v>
      </c>
      <c r="C44" s="29"/>
      <c r="D44" s="29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29">
        <f>SUM(O36:O43)</f>
        <v>138</v>
      </c>
      <c r="P44" s="29">
        <f>SUM(P36:P43)</f>
        <v>4.5</v>
      </c>
      <c r="Q44" s="29">
        <f>SUM(Q36:Q43)</f>
        <v>142.5</v>
      </c>
    </row>
    <row r="45" spans="1:17" x14ac:dyDescent="0.3">
      <c r="E45" s="28" t="s">
        <v>70</v>
      </c>
      <c r="F45" s="54">
        <v>0</v>
      </c>
      <c r="G45" s="54"/>
      <c r="H45" s="54" t="s">
        <v>71</v>
      </c>
      <c r="I45" s="54"/>
      <c r="J45" s="28">
        <v>106</v>
      </c>
      <c r="K45" s="55" t="s">
        <v>72</v>
      </c>
      <c r="L45" s="55"/>
      <c r="M45" s="29">
        <v>0</v>
      </c>
    </row>
    <row r="46" spans="1:17" x14ac:dyDescent="0.3">
      <c r="E46" s="28" t="s">
        <v>73</v>
      </c>
      <c r="F46" s="54">
        <v>32</v>
      </c>
      <c r="G46" s="54"/>
      <c r="H46" s="54" t="s">
        <v>74</v>
      </c>
      <c r="I46" s="54"/>
      <c r="J46" s="28">
        <v>0</v>
      </c>
    </row>
    <row r="47" spans="1:17" x14ac:dyDescent="0.3">
      <c r="A47" s="29"/>
      <c r="B47" s="27" t="s">
        <v>84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>
        <f>O44+O29</f>
        <v>388</v>
      </c>
      <c r="P47" s="29">
        <f>P44+P29</f>
        <v>16.75</v>
      </c>
      <c r="Q47" s="29">
        <f>Q44+Q29</f>
        <v>404.75</v>
      </c>
    </row>
    <row r="49" spans="1:17" x14ac:dyDescent="0.3">
      <c r="A49" s="53" t="s">
        <v>205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</sheetData>
  <mergeCells count="55">
    <mergeCell ref="A49:Q49"/>
    <mergeCell ref="F46:G46"/>
    <mergeCell ref="H46:I46"/>
    <mergeCell ref="M34:M35"/>
    <mergeCell ref="N34:N35"/>
    <mergeCell ref="O34:Q34"/>
    <mergeCell ref="F45:G45"/>
    <mergeCell ref="H45:I45"/>
    <mergeCell ref="K45:L45"/>
    <mergeCell ref="G34:G35"/>
    <mergeCell ref="H34:H35"/>
    <mergeCell ref="I34:I35"/>
    <mergeCell ref="J34:J35"/>
    <mergeCell ref="K34:K35"/>
    <mergeCell ref="L34:L35"/>
    <mergeCell ref="F34:F35"/>
    <mergeCell ref="A34:A35"/>
    <mergeCell ref="B34:B35"/>
    <mergeCell ref="C34:C35"/>
    <mergeCell ref="D34:D35"/>
    <mergeCell ref="E34:E35"/>
    <mergeCell ref="A33:Q33"/>
    <mergeCell ref="J11:J12"/>
    <mergeCell ref="K11:K12"/>
    <mergeCell ref="L11:L12"/>
    <mergeCell ref="M11:M12"/>
    <mergeCell ref="N11:N12"/>
    <mergeCell ref="O11:Q11"/>
    <mergeCell ref="F30:G30"/>
    <mergeCell ref="H30:I30"/>
    <mergeCell ref="K30:L30"/>
    <mergeCell ref="F31:G31"/>
    <mergeCell ref="H31:I3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67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opLeftCell="A58" workbookViewId="0">
      <selection activeCell="F69" sqref="F69:G69"/>
    </sheetView>
  </sheetViews>
  <sheetFormatPr defaultRowHeight="14.4" x14ac:dyDescent="0.3"/>
  <cols>
    <col min="1" max="1" width="5.6640625" customWidth="1"/>
    <col min="2" max="2" width="27.6640625" customWidth="1"/>
    <col min="3" max="3" width="8.6640625" customWidth="1"/>
    <col min="4" max="4" width="6.6640625" customWidth="1"/>
    <col min="5" max="5" width="25.33203125" customWidth="1"/>
    <col min="6" max="6" width="5.6640625" customWidth="1"/>
    <col min="7" max="7" width="17.6640625" customWidth="1"/>
    <col min="8" max="8" width="8.6640625" customWidth="1"/>
    <col min="9" max="9" width="7.6640625" customWidth="1"/>
    <col min="10" max="10" width="18.88671875" customWidth="1"/>
    <col min="11" max="16" width="8.6640625" customWidth="1"/>
    <col min="17" max="17" width="11.6640625" customWidth="1"/>
  </cols>
  <sheetData>
    <row r="1" spans="1:17" ht="15.6" x14ac:dyDescent="0.3">
      <c r="A1" s="81" t="s">
        <v>0</v>
      </c>
      <c r="B1" s="82"/>
      <c r="C1" s="83" t="s">
        <v>2</v>
      </c>
      <c r="D1" s="84"/>
      <c r="E1" s="84"/>
      <c r="F1" s="84"/>
      <c r="G1" s="84"/>
      <c r="H1" s="84"/>
      <c r="M1" s="2"/>
      <c r="N1" s="93" t="s">
        <v>7</v>
      </c>
      <c r="O1" s="93"/>
      <c r="P1" s="93"/>
      <c r="Q1" s="93"/>
    </row>
    <row r="2" spans="1:17" ht="15.6" x14ac:dyDescent="0.3">
      <c r="A2" s="81" t="s">
        <v>1</v>
      </c>
      <c r="B2" s="82"/>
      <c r="C2" s="85" t="s">
        <v>3</v>
      </c>
      <c r="D2" s="86"/>
      <c r="E2" s="86"/>
      <c r="F2" s="86"/>
      <c r="G2" s="86"/>
      <c r="H2" s="86"/>
      <c r="M2" s="2"/>
      <c r="N2" s="94" t="s">
        <v>8</v>
      </c>
      <c r="O2" s="94"/>
      <c r="P2" s="94"/>
      <c r="Q2" s="94"/>
    </row>
    <row r="3" spans="1:17" ht="15.6" x14ac:dyDescent="0.3">
      <c r="M3" s="2"/>
      <c r="N3" s="2"/>
      <c r="O3" s="2"/>
      <c r="P3" s="2"/>
      <c r="Q3" s="2"/>
    </row>
    <row r="4" spans="1:17" ht="21" x14ac:dyDescent="0.4">
      <c r="A4" s="87" t="s">
        <v>179</v>
      </c>
      <c r="B4" s="88"/>
      <c r="C4" s="88"/>
      <c r="D4" s="88"/>
      <c r="E4" s="88"/>
      <c r="F4" s="88"/>
      <c r="G4" s="88"/>
      <c r="H4" s="88"/>
      <c r="M4" s="3"/>
      <c r="N4" s="3"/>
      <c r="O4" s="3"/>
      <c r="P4" s="95" t="s">
        <v>9</v>
      </c>
      <c r="Q4" s="95"/>
    </row>
    <row r="5" spans="1:17" ht="15.6" x14ac:dyDescent="0.3">
      <c r="A5" s="89" t="s">
        <v>5</v>
      </c>
      <c r="B5" s="90"/>
      <c r="C5" s="90"/>
      <c r="D5" s="90"/>
      <c r="E5" s="90"/>
      <c r="F5" s="90"/>
      <c r="G5" s="90"/>
      <c r="H5" s="90"/>
      <c r="M5" s="2"/>
      <c r="N5" s="2"/>
      <c r="O5" s="2"/>
      <c r="P5" s="2"/>
      <c r="Q5" s="2"/>
    </row>
    <row r="6" spans="1:17" ht="21" x14ac:dyDescent="0.4">
      <c r="A6" s="91" t="s">
        <v>126</v>
      </c>
      <c r="B6" s="92"/>
      <c r="C6" s="92"/>
      <c r="D6" s="92"/>
      <c r="E6" s="92"/>
      <c r="F6" s="92"/>
      <c r="G6" s="92"/>
      <c r="H6" s="92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3">
      <c r="A7" s="89" t="s">
        <v>6</v>
      </c>
      <c r="B7" s="90"/>
      <c r="C7" s="90"/>
      <c r="D7" s="90"/>
      <c r="E7" s="90"/>
      <c r="F7" s="90"/>
      <c r="G7" s="90"/>
      <c r="H7" s="90"/>
    </row>
    <row r="9" spans="1:17" ht="15.6" x14ac:dyDescent="0.4">
      <c r="A9" s="79" t="s">
        <v>13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6" x14ac:dyDescent="0.4">
      <c r="A10" s="96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30" customHeight="1" x14ac:dyDescent="0.3">
      <c r="A11" s="97" t="s">
        <v>15</v>
      </c>
      <c r="B11" s="97" t="s">
        <v>16</v>
      </c>
      <c r="C11" s="99" t="s">
        <v>17</v>
      </c>
      <c r="D11" s="97" t="s">
        <v>18</v>
      </c>
      <c r="E11" s="97" t="s">
        <v>19</v>
      </c>
      <c r="F11" s="99" t="s">
        <v>20</v>
      </c>
      <c r="G11" s="97" t="s">
        <v>21</v>
      </c>
      <c r="H11" s="99" t="s">
        <v>22</v>
      </c>
      <c r="I11" s="99" t="s">
        <v>23</v>
      </c>
      <c r="J11" s="99" t="s">
        <v>24</v>
      </c>
      <c r="K11" s="99" t="s">
        <v>25</v>
      </c>
      <c r="L11" s="99" t="s">
        <v>26</v>
      </c>
      <c r="M11" s="99" t="s">
        <v>27</v>
      </c>
      <c r="N11" s="99" t="s">
        <v>28</v>
      </c>
      <c r="O11" s="97" t="s">
        <v>29</v>
      </c>
      <c r="P11" s="97"/>
      <c r="Q11" s="97"/>
    </row>
    <row r="12" spans="1:17" ht="63" customHeight="1" x14ac:dyDescent="0.3">
      <c r="A12" s="98"/>
      <c r="B12" s="98"/>
      <c r="C12" s="100"/>
      <c r="D12" s="98"/>
      <c r="E12" s="98"/>
      <c r="F12" s="100"/>
      <c r="G12" s="98"/>
      <c r="H12" s="100"/>
      <c r="I12" s="100"/>
      <c r="J12" s="100"/>
      <c r="K12" s="100"/>
      <c r="L12" s="100"/>
      <c r="M12" s="100"/>
      <c r="N12" s="100"/>
      <c r="O12" s="7" t="s">
        <v>30</v>
      </c>
      <c r="P12" s="7" t="s">
        <v>31</v>
      </c>
      <c r="Q12" s="7" t="s">
        <v>32</v>
      </c>
    </row>
    <row r="13" spans="1:17" ht="47.25" customHeight="1" x14ac:dyDescent="0.3">
      <c r="A13" s="8">
        <v>1</v>
      </c>
      <c r="B13" s="8" t="s">
        <v>129</v>
      </c>
      <c r="C13" s="8" t="s">
        <v>34</v>
      </c>
      <c r="D13" s="8" t="s">
        <v>49</v>
      </c>
      <c r="E13" s="8" t="s">
        <v>92</v>
      </c>
      <c r="F13" s="8">
        <v>3</v>
      </c>
      <c r="G13" s="8" t="s">
        <v>144</v>
      </c>
      <c r="H13" s="8">
        <v>21</v>
      </c>
      <c r="I13" s="8">
        <v>24</v>
      </c>
      <c r="J13" s="8" t="s">
        <v>38</v>
      </c>
      <c r="K13" s="8">
        <v>28</v>
      </c>
      <c r="L13" s="8"/>
      <c r="M13" s="8">
        <v>0</v>
      </c>
      <c r="N13" s="8">
        <v>0</v>
      </c>
      <c r="O13" s="8">
        <v>28</v>
      </c>
      <c r="P13" s="8">
        <v>0</v>
      </c>
      <c r="Q13" s="8">
        <v>28</v>
      </c>
    </row>
    <row r="14" spans="1:17" ht="46.5" customHeight="1" x14ac:dyDescent="0.3">
      <c r="A14" s="8">
        <v>2</v>
      </c>
      <c r="B14" s="8" t="s">
        <v>129</v>
      </c>
      <c r="C14" s="8" t="s">
        <v>34</v>
      </c>
      <c r="D14" s="8" t="s">
        <v>49</v>
      </c>
      <c r="E14" s="8" t="s">
        <v>92</v>
      </c>
      <c r="F14" s="8">
        <v>3</v>
      </c>
      <c r="G14" s="8" t="s">
        <v>144</v>
      </c>
      <c r="H14" s="8">
        <v>21</v>
      </c>
      <c r="I14" s="8">
        <v>24</v>
      </c>
      <c r="J14" s="8" t="s">
        <v>42</v>
      </c>
      <c r="K14" s="8">
        <v>42</v>
      </c>
      <c r="L14" s="8"/>
      <c r="M14" s="8">
        <v>0</v>
      </c>
      <c r="N14" s="8">
        <v>0</v>
      </c>
      <c r="O14" s="8">
        <v>42</v>
      </c>
      <c r="P14" s="8">
        <v>0</v>
      </c>
      <c r="Q14" s="8">
        <v>42</v>
      </c>
    </row>
    <row r="15" spans="1:17" ht="45.75" customHeight="1" x14ac:dyDescent="0.3">
      <c r="A15" s="8">
        <v>3</v>
      </c>
      <c r="B15" s="8" t="s">
        <v>129</v>
      </c>
      <c r="C15" s="8" t="s">
        <v>34</v>
      </c>
      <c r="D15" s="8" t="s">
        <v>49</v>
      </c>
      <c r="E15" s="8" t="s">
        <v>92</v>
      </c>
      <c r="F15" s="8">
        <v>3</v>
      </c>
      <c r="G15" s="8" t="s">
        <v>144</v>
      </c>
      <c r="H15" s="8">
        <v>21</v>
      </c>
      <c r="I15" s="8">
        <v>24</v>
      </c>
      <c r="J15" s="8" t="s">
        <v>44</v>
      </c>
      <c r="K15" s="8">
        <v>5.25</v>
      </c>
      <c r="L15" s="8" t="s">
        <v>44</v>
      </c>
      <c r="M15" s="8">
        <v>0</v>
      </c>
      <c r="N15" s="8">
        <v>0</v>
      </c>
      <c r="O15" s="8">
        <v>0</v>
      </c>
      <c r="P15" s="8">
        <v>5.25</v>
      </c>
      <c r="Q15" s="8">
        <v>5.25</v>
      </c>
    </row>
    <row r="16" spans="1:17" ht="47.25" customHeight="1" x14ac:dyDescent="0.3">
      <c r="A16" s="8">
        <v>4</v>
      </c>
      <c r="B16" s="8" t="s">
        <v>129</v>
      </c>
      <c r="C16" s="8" t="s">
        <v>34</v>
      </c>
      <c r="D16" s="8" t="s">
        <v>49</v>
      </c>
      <c r="E16" s="8" t="s">
        <v>92</v>
      </c>
      <c r="F16" s="8">
        <v>3</v>
      </c>
      <c r="G16" s="8" t="s">
        <v>144</v>
      </c>
      <c r="H16" s="8">
        <v>21</v>
      </c>
      <c r="I16" s="8">
        <v>24</v>
      </c>
      <c r="J16" s="8" t="s">
        <v>45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44.25" customHeight="1" x14ac:dyDescent="0.3">
      <c r="A17" s="8">
        <v>5</v>
      </c>
      <c r="B17" s="8" t="s">
        <v>106</v>
      </c>
      <c r="C17" s="8" t="s">
        <v>34</v>
      </c>
      <c r="D17" s="8" t="s">
        <v>49</v>
      </c>
      <c r="E17" s="8" t="s">
        <v>180</v>
      </c>
      <c r="F17" s="8">
        <v>1</v>
      </c>
      <c r="G17" s="8" t="s">
        <v>107</v>
      </c>
      <c r="H17" s="8">
        <v>32</v>
      </c>
      <c r="I17" s="8">
        <v>24</v>
      </c>
      <c r="J17" s="8" t="s">
        <v>55</v>
      </c>
      <c r="K17" s="8">
        <v>72</v>
      </c>
      <c r="L17" s="8"/>
      <c r="M17" s="8">
        <v>0</v>
      </c>
      <c r="N17" s="8">
        <v>0</v>
      </c>
      <c r="O17" s="8">
        <v>72</v>
      </c>
      <c r="P17" s="8">
        <v>0</v>
      </c>
      <c r="Q17" s="8">
        <v>72</v>
      </c>
    </row>
    <row r="18" spans="1:17" ht="28.8" x14ac:dyDescent="0.3">
      <c r="A18" s="8">
        <v>6</v>
      </c>
      <c r="B18" s="8" t="s">
        <v>106</v>
      </c>
      <c r="C18" s="8" t="s">
        <v>34</v>
      </c>
      <c r="D18" s="8" t="s">
        <v>49</v>
      </c>
      <c r="E18" s="8" t="s">
        <v>180</v>
      </c>
      <c r="F18" s="8">
        <v>1</v>
      </c>
      <c r="G18" s="8" t="s">
        <v>108</v>
      </c>
      <c r="H18" s="8">
        <v>32</v>
      </c>
      <c r="I18" s="8">
        <v>24</v>
      </c>
      <c r="J18" s="8" t="s">
        <v>44</v>
      </c>
      <c r="K18" s="8">
        <v>8</v>
      </c>
      <c r="L18" s="8" t="s">
        <v>44</v>
      </c>
      <c r="M18" s="8">
        <v>0</v>
      </c>
      <c r="N18" s="8">
        <v>0</v>
      </c>
      <c r="O18" s="8">
        <v>0</v>
      </c>
      <c r="P18" s="8">
        <v>8</v>
      </c>
      <c r="Q18" s="8">
        <v>8</v>
      </c>
    </row>
    <row r="19" spans="1:17" ht="36.75" customHeight="1" x14ac:dyDescent="0.3">
      <c r="A19" s="8">
        <v>7</v>
      </c>
      <c r="B19" s="8" t="s">
        <v>106</v>
      </c>
      <c r="C19" s="8" t="s">
        <v>34</v>
      </c>
      <c r="D19" s="8" t="s">
        <v>49</v>
      </c>
      <c r="E19" s="8" t="s">
        <v>180</v>
      </c>
      <c r="F19" s="8">
        <v>1</v>
      </c>
      <c r="G19" s="8" t="s">
        <v>108</v>
      </c>
      <c r="H19" s="8">
        <v>32</v>
      </c>
      <c r="I19" s="8">
        <v>24</v>
      </c>
      <c r="J19" s="8" t="s">
        <v>45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43.5" customHeight="1" x14ac:dyDescent="0.3">
      <c r="A20" s="8">
        <v>8</v>
      </c>
      <c r="B20" s="8" t="s">
        <v>127</v>
      </c>
      <c r="C20" s="8" t="s">
        <v>34</v>
      </c>
      <c r="D20" s="8" t="s">
        <v>49</v>
      </c>
      <c r="E20" s="8" t="s">
        <v>180</v>
      </c>
      <c r="F20" s="8">
        <v>1</v>
      </c>
      <c r="G20" s="8" t="s">
        <v>128</v>
      </c>
      <c r="H20" s="8">
        <v>17</v>
      </c>
      <c r="I20" s="8">
        <v>24</v>
      </c>
      <c r="J20" s="8" t="s">
        <v>42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28.8" x14ac:dyDescent="0.3">
      <c r="A21" s="8">
        <v>9</v>
      </c>
      <c r="B21" s="8" t="s">
        <v>127</v>
      </c>
      <c r="C21" s="8" t="s">
        <v>34</v>
      </c>
      <c r="D21" s="8" t="s">
        <v>49</v>
      </c>
      <c r="E21" s="8" t="s">
        <v>180</v>
      </c>
      <c r="F21" s="8">
        <v>1</v>
      </c>
      <c r="G21" s="8" t="s">
        <v>128</v>
      </c>
      <c r="H21" s="8">
        <v>17</v>
      </c>
      <c r="I21" s="8">
        <v>24</v>
      </c>
      <c r="J21" s="8" t="s">
        <v>44</v>
      </c>
      <c r="K21" s="8">
        <v>4.25</v>
      </c>
      <c r="L21" s="8" t="s">
        <v>44</v>
      </c>
      <c r="M21" s="8">
        <v>0</v>
      </c>
      <c r="N21" s="8">
        <v>0</v>
      </c>
      <c r="O21" s="8">
        <v>0</v>
      </c>
      <c r="P21" s="8">
        <v>4.25</v>
      </c>
      <c r="Q21" s="8">
        <v>4.25</v>
      </c>
    </row>
    <row r="22" spans="1:17" ht="29.25" customHeight="1" x14ac:dyDescent="0.3">
      <c r="A22" s="8">
        <v>10</v>
      </c>
      <c r="B22" s="8" t="s">
        <v>127</v>
      </c>
      <c r="C22" s="8" t="s">
        <v>34</v>
      </c>
      <c r="D22" s="8" t="s">
        <v>49</v>
      </c>
      <c r="E22" s="8" t="s">
        <v>180</v>
      </c>
      <c r="F22" s="8">
        <v>1</v>
      </c>
      <c r="G22" s="8" t="s">
        <v>128</v>
      </c>
      <c r="H22" s="8">
        <v>17</v>
      </c>
      <c r="I22" s="8">
        <v>24</v>
      </c>
      <c r="J22" s="8" t="s">
        <v>45</v>
      </c>
      <c r="K22" s="8">
        <v>2</v>
      </c>
      <c r="L22" s="8"/>
      <c r="M22" s="8">
        <v>0</v>
      </c>
      <c r="N22" s="8">
        <v>0</v>
      </c>
      <c r="O22" s="8">
        <v>0</v>
      </c>
      <c r="P22" s="8">
        <v>2</v>
      </c>
      <c r="Q22" s="8">
        <v>2</v>
      </c>
    </row>
    <row r="23" spans="1:17" ht="45.75" customHeight="1" x14ac:dyDescent="0.3">
      <c r="A23" s="8">
        <v>11</v>
      </c>
      <c r="B23" s="8" t="s">
        <v>101</v>
      </c>
      <c r="C23" s="8" t="s">
        <v>34</v>
      </c>
      <c r="D23" s="8" t="s">
        <v>49</v>
      </c>
      <c r="E23" s="8" t="s">
        <v>180</v>
      </c>
      <c r="F23" s="8">
        <v>1</v>
      </c>
      <c r="G23" s="8" t="s">
        <v>102</v>
      </c>
      <c r="H23" s="8">
        <v>20</v>
      </c>
      <c r="I23" s="8">
        <v>24</v>
      </c>
      <c r="J23" s="8" t="s">
        <v>38</v>
      </c>
      <c r="K23" s="8">
        <v>36</v>
      </c>
      <c r="L23" s="8"/>
      <c r="M23" s="8">
        <v>0</v>
      </c>
      <c r="N23" s="8">
        <v>0</v>
      </c>
      <c r="O23" s="8">
        <v>36</v>
      </c>
      <c r="P23" s="8">
        <v>0</v>
      </c>
      <c r="Q23" s="8">
        <v>36</v>
      </c>
    </row>
    <row r="24" spans="1:17" ht="45" customHeight="1" x14ac:dyDescent="0.3">
      <c r="A24" s="8">
        <v>12</v>
      </c>
      <c r="B24" s="8" t="s">
        <v>101</v>
      </c>
      <c r="C24" s="8" t="s">
        <v>34</v>
      </c>
      <c r="D24" s="8" t="s">
        <v>49</v>
      </c>
      <c r="E24" s="8" t="s">
        <v>180</v>
      </c>
      <c r="F24" s="8">
        <v>1</v>
      </c>
      <c r="G24" s="8" t="s">
        <v>102</v>
      </c>
      <c r="H24" s="8">
        <v>20</v>
      </c>
      <c r="I24" s="8">
        <v>24</v>
      </c>
      <c r="J24" s="8" t="s">
        <v>42</v>
      </c>
      <c r="K24" s="8">
        <v>36</v>
      </c>
      <c r="L24" s="8"/>
      <c r="M24" s="8">
        <v>0</v>
      </c>
      <c r="N24" s="8">
        <v>0</v>
      </c>
      <c r="O24" s="8">
        <v>36</v>
      </c>
      <c r="P24" s="8">
        <v>0</v>
      </c>
      <c r="Q24" s="8">
        <v>36</v>
      </c>
    </row>
    <row r="25" spans="1:17" ht="44.25" customHeight="1" x14ac:dyDescent="0.3">
      <c r="A25" s="8">
        <v>13</v>
      </c>
      <c r="B25" s="8" t="s">
        <v>101</v>
      </c>
      <c r="C25" s="8" t="s">
        <v>34</v>
      </c>
      <c r="D25" s="8" t="s">
        <v>49</v>
      </c>
      <c r="E25" s="8" t="s">
        <v>180</v>
      </c>
      <c r="F25" s="8">
        <v>1</v>
      </c>
      <c r="G25" s="8" t="s">
        <v>102</v>
      </c>
      <c r="H25" s="8">
        <v>20</v>
      </c>
      <c r="I25" s="8">
        <v>24</v>
      </c>
      <c r="J25" s="8" t="s">
        <v>44</v>
      </c>
      <c r="K25" s="8">
        <v>5</v>
      </c>
      <c r="L25" s="8" t="s">
        <v>44</v>
      </c>
      <c r="M25" s="8">
        <v>0</v>
      </c>
      <c r="N25" s="8">
        <v>0</v>
      </c>
      <c r="O25" s="8">
        <v>0</v>
      </c>
      <c r="P25" s="8">
        <v>5</v>
      </c>
      <c r="Q25" s="8">
        <v>5</v>
      </c>
    </row>
    <row r="26" spans="1:17" ht="47.25" customHeight="1" x14ac:dyDescent="0.3">
      <c r="A26" s="8">
        <v>14</v>
      </c>
      <c r="B26" s="8" t="s">
        <v>101</v>
      </c>
      <c r="C26" s="8" t="s">
        <v>34</v>
      </c>
      <c r="D26" s="8" t="s">
        <v>49</v>
      </c>
      <c r="E26" s="8" t="s">
        <v>180</v>
      </c>
      <c r="F26" s="8">
        <v>1</v>
      </c>
      <c r="G26" s="8" t="s">
        <v>102</v>
      </c>
      <c r="H26" s="8">
        <v>20</v>
      </c>
      <c r="I26" s="8">
        <v>24</v>
      </c>
      <c r="J26" s="8" t="s">
        <v>45</v>
      </c>
      <c r="K26" s="8">
        <v>2</v>
      </c>
      <c r="L26" s="8"/>
      <c r="M26" s="8">
        <v>0</v>
      </c>
      <c r="N26" s="8">
        <v>0</v>
      </c>
      <c r="O26" s="8">
        <v>0</v>
      </c>
      <c r="P26" s="8">
        <v>2</v>
      </c>
      <c r="Q26" s="8">
        <v>2</v>
      </c>
    </row>
    <row r="27" spans="1:17" ht="57.6" x14ac:dyDescent="0.3">
      <c r="A27" s="8">
        <v>15</v>
      </c>
      <c r="B27" s="8" t="s">
        <v>181</v>
      </c>
      <c r="C27" s="8" t="s">
        <v>130</v>
      </c>
      <c r="D27" s="8" t="s">
        <v>35</v>
      </c>
      <c r="E27" s="8" t="s">
        <v>182</v>
      </c>
      <c r="F27" s="8">
        <v>5</v>
      </c>
      <c r="G27" s="8" t="s">
        <v>183</v>
      </c>
      <c r="H27" s="8">
        <v>10</v>
      </c>
      <c r="I27" s="8">
        <v>24</v>
      </c>
      <c r="J27" s="8" t="s">
        <v>38</v>
      </c>
      <c r="K27" s="8">
        <v>18</v>
      </c>
      <c r="L27" s="8"/>
      <c r="M27" s="8">
        <v>0</v>
      </c>
      <c r="N27" s="8">
        <v>0</v>
      </c>
      <c r="O27" s="8">
        <v>18</v>
      </c>
      <c r="P27" s="8">
        <v>0</v>
      </c>
      <c r="Q27" s="8">
        <v>18</v>
      </c>
    </row>
    <row r="28" spans="1:17" ht="60.75" customHeight="1" x14ac:dyDescent="0.3">
      <c r="A28" s="8">
        <v>16</v>
      </c>
      <c r="B28" s="8" t="s">
        <v>181</v>
      </c>
      <c r="C28" s="8" t="s">
        <v>130</v>
      </c>
      <c r="D28" s="8" t="s">
        <v>35</v>
      </c>
      <c r="E28" s="8" t="s">
        <v>182</v>
      </c>
      <c r="F28" s="8">
        <v>5</v>
      </c>
      <c r="G28" s="8" t="s">
        <v>183</v>
      </c>
      <c r="H28" s="8">
        <v>10</v>
      </c>
      <c r="I28" s="8">
        <v>24</v>
      </c>
      <c r="J28" s="8" t="s">
        <v>42</v>
      </c>
      <c r="K28" s="8">
        <v>36</v>
      </c>
      <c r="L28" s="8"/>
      <c r="M28" s="8">
        <v>0</v>
      </c>
      <c r="N28" s="8">
        <v>0</v>
      </c>
      <c r="O28" s="8">
        <v>36</v>
      </c>
      <c r="P28" s="8">
        <v>0</v>
      </c>
      <c r="Q28" s="8">
        <v>36</v>
      </c>
    </row>
    <row r="29" spans="1:17" ht="57.6" x14ac:dyDescent="0.3">
      <c r="A29" s="8">
        <v>17</v>
      </c>
      <c r="B29" s="8" t="s">
        <v>181</v>
      </c>
      <c r="C29" s="8" t="s">
        <v>130</v>
      </c>
      <c r="D29" s="8" t="s">
        <v>35</v>
      </c>
      <c r="E29" s="8" t="s">
        <v>182</v>
      </c>
      <c r="F29" s="8">
        <v>5</v>
      </c>
      <c r="G29" s="8" t="s">
        <v>183</v>
      </c>
      <c r="H29" s="8">
        <v>10</v>
      </c>
      <c r="I29" s="8">
        <v>24</v>
      </c>
      <c r="J29" s="8" t="s">
        <v>44</v>
      </c>
      <c r="K29" s="8">
        <v>2.5</v>
      </c>
      <c r="L29" s="8" t="s">
        <v>44</v>
      </c>
      <c r="M29" s="8">
        <v>0</v>
      </c>
      <c r="N29" s="8">
        <v>0</v>
      </c>
      <c r="O29" s="8">
        <v>0</v>
      </c>
      <c r="P29" s="8">
        <v>2.5</v>
      </c>
      <c r="Q29" s="8">
        <v>2.5</v>
      </c>
    </row>
    <row r="30" spans="1:17" ht="58.5" customHeight="1" x14ac:dyDescent="0.3">
      <c r="A30" s="8">
        <v>18</v>
      </c>
      <c r="B30" s="8" t="s">
        <v>181</v>
      </c>
      <c r="C30" s="8" t="s">
        <v>130</v>
      </c>
      <c r="D30" s="8" t="s">
        <v>35</v>
      </c>
      <c r="E30" s="8" t="s">
        <v>182</v>
      </c>
      <c r="F30" s="8">
        <v>5</v>
      </c>
      <c r="G30" s="8" t="s">
        <v>183</v>
      </c>
      <c r="H30" s="8">
        <v>10</v>
      </c>
      <c r="I30" s="8">
        <v>24</v>
      </c>
      <c r="J30" s="8" t="s">
        <v>45</v>
      </c>
      <c r="K30" s="8">
        <v>2</v>
      </c>
      <c r="L30" s="8"/>
      <c r="M30" s="8">
        <v>0</v>
      </c>
      <c r="N30" s="8">
        <v>0</v>
      </c>
      <c r="O30" s="8">
        <v>0</v>
      </c>
      <c r="P30" s="8">
        <v>2</v>
      </c>
      <c r="Q30" s="8">
        <v>2</v>
      </c>
    </row>
    <row r="31" spans="1:17" ht="28.8" x14ac:dyDescent="0.3">
      <c r="A31" s="8">
        <v>19</v>
      </c>
      <c r="B31" s="8" t="s">
        <v>184</v>
      </c>
      <c r="C31" s="8" t="s">
        <v>185</v>
      </c>
      <c r="D31" s="8" t="s">
        <v>60</v>
      </c>
      <c r="E31" s="8" t="s">
        <v>118</v>
      </c>
      <c r="F31" s="8">
        <v>3</v>
      </c>
      <c r="G31" s="8" t="s">
        <v>186</v>
      </c>
      <c r="H31" s="8">
        <v>29</v>
      </c>
      <c r="I31" s="8">
        <v>24</v>
      </c>
      <c r="J31" s="8" t="s">
        <v>38</v>
      </c>
      <c r="K31" s="8">
        <v>18</v>
      </c>
      <c r="L31" s="8"/>
      <c r="M31" s="8">
        <v>0</v>
      </c>
      <c r="N31" s="8">
        <v>0</v>
      </c>
      <c r="O31" s="8">
        <v>18</v>
      </c>
      <c r="P31" s="8">
        <v>0</v>
      </c>
      <c r="Q31" s="8">
        <v>18</v>
      </c>
    </row>
    <row r="32" spans="1:17" ht="28.8" x14ac:dyDescent="0.3">
      <c r="A32" s="8">
        <v>20</v>
      </c>
      <c r="B32" s="8" t="s">
        <v>184</v>
      </c>
      <c r="C32" s="8" t="s">
        <v>187</v>
      </c>
      <c r="D32" s="8" t="s">
        <v>60</v>
      </c>
      <c r="E32" s="8" t="s">
        <v>118</v>
      </c>
      <c r="F32" s="8">
        <v>3</v>
      </c>
      <c r="G32" s="8" t="s">
        <v>188</v>
      </c>
      <c r="H32" s="8">
        <v>34</v>
      </c>
      <c r="I32" s="8">
        <v>24</v>
      </c>
      <c r="J32" s="8" t="s">
        <v>38</v>
      </c>
      <c r="K32" s="8">
        <v>18</v>
      </c>
      <c r="L32" s="8"/>
      <c r="M32" s="8">
        <v>0</v>
      </c>
      <c r="N32" s="8">
        <v>0</v>
      </c>
      <c r="O32" s="8">
        <v>18</v>
      </c>
      <c r="P32" s="8">
        <v>0</v>
      </c>
      <c r="Q32" s="8">
        <v>18</v>
      </c>
    </row>
    <row r="33" spans="1:17" ht="43.5" customHeight="1" x14ac:dyDescent="0.3">
      <c r="A33" s="8">
        <v>21</v>
      </c>
      <c r="B33" s="8" t="s">
        <v>184</v>
      </c>
      <c r="C33" s="8" t="s">
        <v>185</v>
      </c>
      <c r="D33" s="8" t="s">
        <v>60</v>
      </c>
      <c r="E33" s="8" t="s">
        <v>118</v>
      </c>
      <c r="F33" s="8">
        <v>3</v>
      </c>
      <c r="G33" s="8" t="s">
        <v>186</v>
      </c>
      <c r="H33" s="8">
        <v>29</v>
      </c>
      <c r="I33" s="8">
        <v>24</v>
      </c>
      <c r="J33" s="8" t="s">
        <v>42</v>
      </c>
      <c r="K33" s="8">
        <v>18</v>
      </c>
      <c r="L33" s="8"/>
      <c r="M33" s="8">
        <v>0</v>
      </c>
      <c r="N33" s="8">
        <v>0</v>
      </c>
      <c r="O33" s="8">
        <v>18</v>
      </c>
      <c r="P33" s="8">
        <v>0</v>
      </c>
      <c r="Q33" s="8">
        <v>18</v>
      </c>
    </row>
    <row r="34" spans="1:17" ht="42.75" customHeight="1" x14ac:dyDescent="0.3">
      <c r="A34" s="8">
        <v>22</v>
      </c>
      <c r="B34" s="8" t="s">
        <v>184</v>
      </c>
      <c r="C34" s="8" t="s">
        <v>187</v>
      </c>
      <c r="D34" s="8" t="s">
        <v>60</v>
      </c>
      <c r="E34" s="8" t="s">
        <v>118</v>
      </c>
      <c r="F34" s="8">
        <v>3</v>
      </c>
      <c r="G34" s="8" t="s">
        <v>188</v>
      </c>
      <c r="H34" s="8">
        <v>34</v>
      </c>
      <c r="I34" s="8">
        <v>24</v>
      </c>
      <c r="J34" s="8" t="s">
        <v>42</v>
      </c>
      <c r="K34" s="8">
        <v>18</v>
      </c>
      <c r="L34" s="8"/>
      <c r="M34" s="8">
        <v>0</v>
      </c>
      <c r="N34" s="8">
        <v>0</v>
      </c>
      <c r="O34" s="8">
        <v>18</v>
      </c>
      <c r="P34" s="8">
        <v>0</v>
      </c>
      <c r="Q34" s="8">
        <v>18</v>
      </c>
    </row>
    <row r="35" spans="1:17" ht="28.8" x14ac:dyDescent="0.3">
      <c r="A35" s="8">
        <v>23</v>
      </c>
      <c r="B35" s="8" t="s">
        <v>184</v>
      </c>
      <c r="C35" s="8" t="s">
        <v>185</v>
      </c>
      <c r="D35" s="8" t="s">
        <v>60</v>
      </c>
      <c r="E35" s="8" t="s">
        <v>118</v>
      </c>
      <c r="F35" s="8">
        <v>3</v>
      </c>
      <c r="G35" s="8" t="s">
        <v>186</v>
      </c>
      <c r="H35" s="8">
        <v>29</v>
      </c>
      <c r="I35" s="8">
        <v>24</v>
      </c>
      <c r="J35" s="8" t="s">
        <v>43</v>
      </c>
      <c r="K35" s="8">
        <v>0</v>
      </c>
      <c r="L35" s="8" t="s">
        <v>43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ht="28.8" x14ac:dyDescent="0.3">
      <c r="A36" s="8">
        <v>24</v>
      </c>
      <c r="B36" s="8" t="s">
        <v>184</v>
      </c>
      <c r="C36" s="8" t="s">
        <v>187</v>
      </c>
      <c r="D36" s="8" t="s">
        <v>60</v>
      </c>
      <c r="E36" s="8" t="s">
        <v>118</v>
      </c>
      <c r="F36" s="8">
        <v>3</v>
      </c>
      <c r="G36" s="8" t="s">
        <v>188</v>
      </c>
      <c r="H36" s="8">
        <v>34</v>
      </c>
      <c r="I36" s="8">
        <v>24</v>
      </c>
      <c r="J36" s="8" t="s">
        <v>43</v>
      </c>
      <c r="K36" s="8">
        <v>0</v>
      </c>
      <c r="L36" s="8" t="s">
        <v>43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72" x14ac:dyDescent="0.3">
      <c r="A37" s="11">
        <v>25</v>
      </c>
      <c r="B37" s="11" t="s">
        <v>189</v>
      </c>
      <c r="C37" s="11" t="s">
        <v>34</v>
      </c>
      <c r="D37" s="11" t="s">
        <v>49</v>
      </c>
      <c r="E37" s="11" t="s">
        <v>190</v>
      </c>
      <c r="F37" s="11">
        <v>1</v>
      </c>
      <c r="G37" s="11" t="s">
        <v>191</v>
      </c>
      <c r="H37" s="11">
        <v>49</v>
      </c>
      <c r="I37" s="11">
        <v>24</v>
      </c>
      <c r="J37" s="11" t="s">
        <v>38</v>
      </c>
      <c r="K37" s="11">
        <v>36</v>
      </c>
      <c r="L37" s="11"/>
      <c r="M37" s="11">
        <v>0</v>
      </c>
      <c r="N37" s="11">
        <v>0</v>
      </c>
      <c r="O37" s="11">
        <v>36</v>
      </c>
      <c r="P37" s="11">
        <v>0</v>
      </c>
      <c r="Q37" s="11">
        <v>36</v>
      </c>
    </row>
    <row r="38" spans="1:17" x14ac:dyDescent="0.3">
      <c r="A38" s="8"/>
      <c r="B38" s="13" t="s">
        <v>69</v>
      </c>
      <c r="C38" s="8"/>
      <c r="D38" s="8"/>
      <c r="E38" s="11"/>
      <c r="F38" s="11"/>
      <c r="G38" s="11"/>
      <c r="H38" s="11"/>
      <c r="I38" s="11"/>
      <c r="J38" s="11"/>
      <c r="K38" s="11"/>
      <c r="L38" s="11"/>
      <c r="M38" s="11"/>
      <c r="N38" s="8"/>
      <c r="O38" s="8">
        <f>SUM(O13:O37)</f>
        <v>412</v>
      </c>
      <c r="P38" s="8">
        <f>SUM(P13:P37)</f>
        <v>35</v>
      </c>
      <c r="Q38" s="8">
        <f>SUM(Q13:Q37)</f>
        <v>447</v>
      </c>
    </row>
    <row r="39" spans="1:17" x14ac:dyDescent="0.3">
      <c r="A39" s="4"/>
      <c r="B39" s="4"/>
      <c r="C39" s="4"/>
      <c r="D39" s="4"/>
      <c r="E39" s="11" t="s">
        <v>70</v>
      </c>
      <c r="F39" s="63">
        <f>SUMIF(J13:J37,"Лекция",Q13:Q37)</f>
        <v>154</v>
      </c>
      <c r="G39" s="63"/>
      <c r="H39" s="101" t="s">
        <v>71</v>
      </c>
      <c r="I39" s="101"/>
      <c r="J39" s="49">
        <f>SUMIF(J13:J37,"Практические (семинарские занятия)",Q13:Q37)</f>
        <v>186</v>
      </c>
      <c r="K39" s="102" t="s">
        <v>72</v>
      </c>
      <c r="L39" s="102"/>
      <c r="M39" s="8">
        <v>0</v>
      </c>
      <c r="N39" s="4"/>
      <c r="O39" s="4"/>
      <c r="P39" s="4"/>
      <c r="Q39" s="4"/>
    </row>
    <row r="40" spans="1:17" x14ac:dyDescent="0.3">
      <c r="A40" s="4"/>
      <c r="B40" s="4"/>
      <c r="C40" s="4"/>
      <c r="D40" s="4"/>
      <c r="E40" s="50" t="s">
        <v>73</v>
      </c>
      <c r="F40" s="107">
        <f>SUMIF(J13:J37,"Лабораторная",Q13:Q37)</f>
        <v>72</v>
      </c>
      <c r="G40" s="107"/>
      <c r="H40" s="106" t="s">
        <v>74</v>
      </c>
      <c r="I40" s="102"/>
      <c r="J40" s="8">
        <v>0</v>
      </c>
      <c r="K40" s="4"/>
      <c r="L40" s="4"/>
      <c r="M40" s="4"/>
      <c r="N40" s="4"/>
      <c r="O40" s="4"/>
      <c r="P40" s="4"/>
      <c r="Q40" s="4"/>
    </row>
    <row r="41" spans="1:17" ht="33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6" x14ac:dyDescent="0.4">
      <c r="A42" s="96" t="s">
        <v>75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1:17" ht="30" customHeight="1" x14ac:dyDescent="0.3">
      <c r="A43" s="97" t="s">
        <v>15</v>
      </c>
      <c r="B43" s="97" t="s">
        <v>16</v>
      </c>
      <c r="C43" s="99" t="s">
        <v>17</v>
      </c>
      <c r="D43" s="97" t="s">
        <v>18</v>
      </c>
      <c r="E43" s="97" t="s">
        <v>19</v>
      </c>
      <c r="F43" s="99" t="s">
        <v>20</v>
      </c>
      <c r="G43" s="97" t="s">
        <v>21</v>
      </c>
      <c r="H43" s="99" t="s">
        <v>22</v>
      </c>
      <c r="I43" s="99" t="s">
        <v>23</v>
      </c>
      <c r="J43" s="99" t="s">
        <v>24</v>
      </c>
      <c r="K43" s="99" t="s">
        <v>25</v>
      </c>
      <c r="L43" s="99" t="s">
        <v>26</v>
      </c>
      <c r="M43" s="99" t="s">
        <v>27</v>
      </c>
      <c r="N43" s="99" t="s">
        <v>28</v>
      </c>
      <c r="O43" s="97" t="s">
        <v>29</v>
      </c>
      <c r="P43" s="97"/>
      <c r="Q43" s="97"/>
    </row>
    <row r="44" spans="1:17" ht="63" customHeight="1" x14ac:dyDescent="0.3">
      <c r="A44" s="98"/>
      <c r="B44" s="98"/>
      <c r="C44" s="100"/>
      <c r="D44" s="98"/>
      <c r="E44" s="98"/>
      <c r="F44" s="100"/>
      <c r="G44" s="98"/>
      <c r="H44" s="100"/>
      <c r="I44" s="100"/>
      <c r="J44" s="100"/>
      <c r="K44" s="100"/>
      <c r="L44" s="100"/>
      <c r="M44" s="100"/>
      <c r="N44" s="100"/>
      <c r="O44" s="7" t="s">
        <v>30</v>
      </c>
      <c r="P44" s="7" t="s">
        <v>31</v>
      </c>
      <c r="Q44" s="7" t="s">
        <v>32</v>
      </c>
    </row>
    <row r="45" spans="1:17" ht="49.5" customHeight="1" x14ac:dyDescent="0.3">
      <c r="A45" s="8">
        <v>1</v>
      </c>
      <c r="B45" s="8" t="s">
        <v>129</v>
      </c>
      <c r="C45" s="8" t="s">
        <v>34</v>
      </c>
      <c r="D45" s="8" t="s">
        <v>49</v>
      </c>
      <c r="E45" s="8" t="s">
        <v>92</v>
      </c>
      <c r="F45" s="8">
        <v>4</v>
      </c>
      <c r="G45" s="8" t="s">
        <v>144</v>
      </c>
      <c r="H45" s="8">
        <v>21</v>
      </c>
      <c r="I45" s="8">
        <v>28</v>
      </c>
      <c r="J45" s="8" t="s">
        <v>38</v>
      </c>
      <c r="K45" s="8">
        <v>44</v>
      </c>
      <c r="L45" s="8"/>
      <c r="M45" s="8">
        <v>0</v>
      </c>
      <c r="N45" s="8">
        <v>0</v>
      </c>
      <c r="O45" s="8">
        <v>44</v>
      </c>
      <c r="P45" s="8">
        <v>0</v>
      </c>
      <c r="Q45" s="8">
        <v>44</v>
      </c>
    </row>
    <row r="46" spans="1:17" ht="47.25" customHeight="1" x14ac:dyDescent="0.3">
      <c r="A46" s="8">
        <v>2</v>
      </c>
      <c r="B46" s="8" t="s">
        <v>129</v>
      </c>
      <c r="C46" s="8" t="s">
        <v>34</v>
      </c>
      <c r="D46" s="8" t="s">
        <v>49</v>
      </c>
      <c r="E46" s="8" t="s">
        <v>92</v>
      </c>
      <c r="F46" s="8">
        <v>4</v>
      </c>
      <c r="G46" s="8" t="s">
        <v>144</v>
      </c>
      <c r="H46" s="8">
        <v>21</v>
      </c>
      <c r="I46" s="8">
        <v>28</v>
      </c>
      <c r="J46" s="8" t="s">
        <v>42</v>
      </c>
      <c r="K46" s="8">
        <v>44</v>
      </c>
      <c r="L46" s="8"/>
      <c r="M46" s="8">
        <v>0</v>
      </c>
      <c r="N46" s="8">
        <v>0</v>
      </c>
      <c r="O46" s="8">
        <v>44</v>
      </c>
      <c r="P46" s="8">
        <v>0</v>
      </c>
      <c r="Q46" s="8">
        <v>44</v>
      </c>
    </row>
    <row r="47" spans="1:17" ht="45" customHeight="1" x14ac:dyDescent="0.3">
      <c r="A47" s="8">
        <v>3</v>
      </c>
      <c r="B47" s="8" t="s">
        <v>129</v>
      </c>
      <c r="C47" s="8" t="s">
        <v>34</v>
      </c>
      <c r="D47" s="8" t="s">
        <v>49</v>
      </c>
      <c r="E47" s="8" t="s">
        <v>92</v>
      </c>
      <c r="F47" s="8">
        <v>4</v>
      </c>
      <c r="G47" s="8" t="s">
        <v>144</v>
      </c>
      <c r="H47" s="8">
        <v>21</v>
      </c>
      <c r="I47" s="8">
        <v>28</v>
      </c>
      <c r="J47" s="8" t="s">
        <v>44</v>
      </c>
      <c r="K47" s="8">
        <v>5.25</v>
      </c>
      <c r="L47" s="8" t="s">
        <v>44</v>
      </c>
      <c r="M47" s="8">
        <v>0</v>
      </c>
      <c r="N47" s="8">
        <v>0</v>
      </c>
      <c r="O47" s="8">
        <v>0</v>
      </c>
      <c r="P47" s="8">
        <v>5.25</v>
      </c>
      <c r="Q47" s="8">
        <v>5.25</v>
      </c>
    </row>
    <row r="48" spans="1:17" ht="46.5" customHeight="1" x14ac:dyDescent="0.3">
      <c r="A48" s="8">
        <v>4</v>
      </c>
      <c r="B48" s="8" t="s">
        <v>129</v>
      </c>
      <c r="C48" s="8" t="s">
        <v>34</v>
      </c>
      <c r="D48" s="8" t="s">
        <v>49</v>
      </c>
      <c r="E48" s="8" t="s">
        <v>92</v>
      </c>
      <c r="F48" s="8">
        <v>4</v>
      </c>
      <c r="G48" s="8" t="s">
        <v>144</v>
      </c>
      <c r="H48" s="8">
        <v>21</v>
      </c>
      <c r="I48" s="8">
        <v>28</v>
      </c>
      <c r="J48" s="8" t="s">
        <v>45</v>
      </c>
      <c r="K48" s="8">
        <v>2</v>
      </c>
      <c r="L48" s="8"/>
      <c r="M48" s="8">
        <v>0</v>
      </c>
      <c r="N48" s="8">
        <v>0</v>
      </c>
      <c r="O48" s="8">
        <v>0</v>
      </c>
      <c r="P48" s="8">
        <v>2</v>
      </c>
      <c r="Q48" s="8">
        <v>2</v>
      </c>
    </row>
    <row r="49" spans="1:17" x14ac:dyDescent="0.3">
      <c r="A49" s="8">
        <v>5</v>
      </c>
      <c r="B49" s="8" t="s">
        <v>91</v>
      </c>
      <c r="C49" s="8" t="s">
        <v>34</v>
      </c>
      <c r="D49" s="8" t="s">
        <v>49</v>
      </c>
      <c r="E49" s="8" t="s">
        <v>180</v>
      </c>
      <c r="F49" s="8">
        <v>2</v>
      </c>
      <c r="G49" s="8" t="s">
        <v>93</v>
      </c>
      <c r="H49" s="8">
        <v>10</v>
      </c>
      <c r="I49" s="8">
        <v>28</v>
      </c>
      <c r="J49" s="8" t="s">
        <v>38</v>
      </c>
      <c r="K49" s="8">
        <v>32</v>
      </c>
      <c r="L49" s="8"/>
      <c r="M49" s="8">
        <v>0</v>
      </c>
      <c r="N49" s="8">
        <v>0</v>
      </c>
      <c r="O49" s="8">
        <v>32</v>
      </c>
      <c r="P49" s="8">
        <v>0</v>
      </c>
      <c r="Q49" s="8">
        <v>32</v>
      </c>
    </row>
    <row r="50" spans="1:17" ht="48.75" customHeight="1" x14ac:dyDescent="0.3">
      <c r="A50" s="8">
        <v>6</v>
      </c>
      <c r="B50" s="8" t="s">
        <v>91</v>
      </c>
      <c r="C50" s="8" t="s">
        <v>34</v>
      </c>
      <c r="D50" s="8" t="s">
        <v>49</v>
      </c>
      <c r="E50" s="8" t="s">
        <v>180</v>
      </c>
      <c r="F50" s="8">
        <v>2</v>
      </c>
      <c r="G50" s="8" t="s">
        <v>93</v>
      </c>
      <c r="H50" s="8">
        <v>10</v>
      </c>
      <c r="I50" s="8">
        <v>28</v>
      </c>
      <c r="J50" s="8" t="s">
        <v>42</v>
      </c>
      <c r="K50" s="8">
        <v>32</v>
      </c>
      <c r="L50" s="8"/>
      <c r="M50" s="8">
        <v>0</v>
      </c>
      <c r="N50" s="8">
        <v>0</v>
      </c>
      <c r="O50" s="8">
        <v>32</v>
      </c>
      <c r="P50" s="8">
        <v>0</v>
      </c>
      <c r="Q50" s="8">
        <v>32</v>
      </c>
    </row>
    <row r="51" spans="1:17" x14ac:dyDescent="0.3">
      <c r="A51" s="8">
        <v>7</v>
      </c>
      <c r="B51" s="8" t="s">
        <v>91</v>
      </c>
      <c r="C51" s="8" t="s">
        <v>34</v>
      </c>
      <c r="D51" s="8" t="s">
        <v>49</v>
      </c>
      <c r="E51" s="8" t="s">
        <v>180</v>
      </c>
      <c r="F51" s="8">
        <v>2</v>
      </c>
      <c r="G51" s="8" t="s">
        <v>93</v>
      </c>
      <c r="H51" s="8">
        <v>10</v>
      </c>
      <c r="I51" s="8">
        <v>28</v>
      </c>
      <c r="J51" s="8" t="s">
        <v>44</v>
      </c>
      <c r="K51" s="8">
        <v>2.5</v>
      </c>
      <c r="L51" s="8" t="s">
        <v>44</v>
      </c>
      <c r="M51" s="8">
        <v>0</v>
      </c>
      <c r="N51" s="8">
        <v>0</v>
      </c>
      <c r="O51" s="8">
        <v>0</v>
      </c>
      <c r="P51" s="8">
        <v>2.5</v>
      </c>
      <c r="Q51" s="8">
        <v>2.5</v>
      </c>
    </row>
    <row r="52" spans="1:17" ht="33" customHeight="1" x14ac:dyDescent="0.3">
      <c r="A52" s="8">
        <v>8</v>
      </c>
      <c r="B52" s="8" t="s">
        <v>91</v>
      </c>
      <c r="C52" s="8" t="s">
        <v>34</v>
      </c>
      <c r="D52" s="8" t="s">
        <v>49</v>
      </c>
      <c r="E52" s="8" t="s">
        <v>180</v>
      </c>
      <c r="F52" s="8">
        <v>2</v>
      </c>
      <c r="G52" s="8" t="s">
        <v>93</v>
      </c>
      <c r="H52" s="8">
        <v>10</v>
      </c>
      <c r="I52" s="8">
        <v>28</v>
      </c>
      <c r="J52" s="8" t="s">
        <v>45</v>
      </c>
      <c r="K52" s="8">
        <v>2</v>
      </c>
      <c r="L52" s="8"/>
      <c r="M52" s="8">
        <v>0</v>
      </c>
      <c r="N52" s="8">
        <v>0</v>
      </c>
      <c r="O52" s="8">
        <v>0</v>
      </c>
      <c r="P52" s="8">
        <v>2</v>
      </c>
      <c r="Q52" s="8">
        <v>2</v>
      </c>
    </row>
    <row r="53" spans="1:17" ht="28.8" x14ac:dyDescent="0.3">
      <c r="A53" s="8">
        <v>9</v>
      </c>
      <c r="B53" s="8" t="s">
        <v>39</v>
      </c>
      <c r="C53" s="8" t="s">
        <v>34</v>
      </c>
      <c r="D53" s="8" t="s">
        <v>35</v>
      </c>
      <c r="E53" s="8" t="s">
        <v>192</v>
      </c>
      <c r="F53" s="8">
        <v>8</v>
      </c>
      <c r="G53" s="8" t="s">
        <v>41</v>
      </c>
      <c r="H53" s="8">
        <v>6</v>
      </c>
      <c r="I53" s="8">
        <v>28</v>
      </c>
      <c r="J53" s="8" t="s">
        <v>38</v>
      </c>
      <c r="K53" s="8">
        <v>26</v>
      </c>
      <c r="L53" s="8"/>
      <c r="M53" s="8">
        <v>0</v>
      </c>
      <c r="N53" s="8">
        <v>0</v>
      </c>
      <c r="O53" s="8">
        <v>26</v>
      </c>
      <c r="P53" s="8">
        <v>0</v>
      </c>
      <c r="Q53" s="8">
        <v>26</v>
      </c>
    </row>
    <row r="54" spans="1:17" ht="47.25" customHeight="1" x14ac:dyDescent="0.3">
      <c r="A54" s="8">
        <v>10</v>
      </c>
      <c r="B54" s="8" t="s">
        <v>39</v>
      </c>
      <c r="C54" s="8" t="s">
        <v>34</v>
      </c>
      <c r="D54" s="8" t="s">
        <v>35</v>
      </c>
      <c r="E54" s="8" t="s">
        <v>192</v>
      </c>
      <c r="F54" s="8">
        <v>8</v>
      </c>
      <c r="G54" s="8" t="s">
        <v>41</v>
      </c>
      <c r="H54" s="8">
        <v>6</v>
      </c>
      <c r="I54" s="8">
        <v>28</v>
      </c>
      <c r="J54" s="8" t="s">
        <v>42</v>
      </c>
      <c r="K54" s="8">
        <v>12</v>
      </c>
      <c r="L54" s="8"/>
      <c r="M54" s="8">
        <v>0</v>
      </c>
      <c r="N54" s="8">
        <v>0</v>
      </c>
      <c r="O54" s="8">
        <v>12</v>
      </c>
      <c r="P54" s="8">
        <v>0</v>
      </c>
      <c r="Q54" s="8">
        <v>12</v>
      </c>
    </row>
    <row r="55" spans="1:17" ht="28.8" x14ac:dyDescent="0.3">
      <c r="A55" s="8">
        <v>11</v>
      </c>
      <c r="B55" s="8" t="s">
        <v>39</v>
      </c>
      <c r="C55" s="8" t="s">
        <v>34</v>
      </c>
      <c r="D55" s="8" t="s">
        <v>35</v>
      </c>
      <c r="E55" s="8" t="s">
        <v>192</v>
      </c>
      <c r="F55" s="8">
        <v>8</v>
      </c>
      <c r="G55" s="8" t="s">
        <v>41</v>
      </c>
      <c r="H55" s="8">
        <v>6</v>
      </c>
      <c r="I55" s="8">
        <v>28</v>
      </c>
      <c r="J55" s="8" t="s">
        <v>43</v>
      </c>
      <c r="K55" s="8">
        <v>0</v>
      </c>
      <c r="L55" s="8" t="s">
        <v>43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 ht="57.6" x14ac:dyDescent="0.3">
      <c r="A56" s="8">
        <v>12</v>
      </c>
      <c r="B56" s="8" t="s">
        <v>181</v>
      </c>
      <c r="C56" s="8" t="s">
        <v>130</v>
      </c>
      <c r="D56" s="8" t="s">
        <v>35</v>
      </c>
      <c r="E56" s="8" t="s">
        <v>94</v>
      </c>
      <c r="F56" s="8">
        <v>6</v>
      </c>
      <c r="G56" s="8" t="s">
        <v>183</v>
      </c>
      <c r="H56" s="8">
        <v>10</v>
      </c>
      <c r="I56" s="8">
        <v>28</v>
      </c>
      <c r="J56" s="8" t="s">
        <v>38</v>
      </c>
      <c r="K56" s="8">
        <v>14</v>
      </c>
      <c r="L56" s="8"/>
      <c r="M56" s="8">
        <v>0</v>
      </c>
      <c r="N56" s="8">
        <v>0</v>
      </c>
      <c r="O56" s="8">
        <v>14</v>
      </c>
      <c r="P56" s="8">
        <v>0</v>
      </c>
      <c r="Q56" s="8">
        <v>14</v>
      </c>
    </row>
    <row r="57" spans="1:17" ht="60.75" customHeight="1" x14ac:dyDescent="0.3">
      <c r="A57" s="8">
        <v>13</v>
      </c>
      <c r="B57" s="8" t="s">
        <v>181</v>
      </c>
      <c r="C57" s="8" t="s">
        <v>130</v>
      </c>
      <c r="D57" s="8" t="s">
        <v>35</v>
      </c>
      <c r="E57" s="8" t="s">
        <v>94</v>
      </c>
      <c r="F57" s="8">
        <v>6</v>
      </c>
      <c r="G57" s="8" t="s">
        <v>183</v>
      </c>
      <c r="H57" s="8">
        <v>10</v>
      </c>
      <c r="I57" s="8">
        <v>28</v>
      </c>
      <c r="J57" s="8" t="s">
        <v>42</v>
      </c>
      <c r="K57" s="8">
        <v>30</v>
      </c>
      <c r="L57" s="8"/>
      <c r="M57" s="8">
        <v>0</v>
      </c>
      <c r="N57" s="8">
        <v>0</v>
      </c>
      <c r="O57" s="8">
        <v>30</v>
      </c>
      <c r="P57" s="8">
        <v>0</v>
      </c>
      <c r="Q57" s="8">
        <v>30</v>
      </c>
    </row>
    <row r="58" spans="1:17" ht="57.6" x14ac:dyDescent="0.3">
      <c r="A58" s="8">
        <v>14</v>
      </c>
      <c r="B58" s="8" t="s">
        <v>181</v>
      </c>
      <c r="C58" s="8" t="s">
        <v>130</v>
      </c>
      <c r="D58" s="8" t="s">
        <v>35</v>
      </c>
      <c r="E58" s="8" t="s">
        <v>94</v>
      </c>
      <c r="F58" s="8">
        <v>6</v>
      </c>
      <c r="G58" s="8" t="s">
        <v>183</v>
      </c>
      <c r="H58" s="8">
        <v>10</v>
      </c>
      <c r="I58" s="8">
        <v>28</v>
      </c>
      <c r="J58" s="8" t="s">
        <v>43</v>
      </c>
      <c r="K58" s="8">
        <v>0</v>
      </c>
      <c r="L58" s="8" t="s">
        <v>43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 ht="61.5" customHeight="1" x14ac:dyDescent="0.3">
      <c r="A59" s="8">
        <v>15</v>
      </c>
      <c r="B59" s="8" t="s">
        <v>181</v>
      </c>
      <c r="C59" s="8" t="s">
        <v>130</v>
      </c>
      <c r="D59" s="8" t="s">
        <v>35</v>
      </c>
      <c r="E59" s="8" t="s">
        <v>193</v>
      </c>
      <c r="F59" s="8">
        <v>6</v>
      </c>
      <c r="G59" s="8" t="s">
        <v>183</v>
      </c>
      <c r="H59" s="8">
        <v>10</v>
      </c>
      <c r="I59" s="8">
        <v>28</v>
      </c>
      <c r="J59" s="8" t="s">
        <v>42</v>
      </c>
      <c r="K59" s="8">
        <v>30</v>
      </c>
      <c r="L59" s="8"/>
      <c r="M59" s="8">
        <v>0</v>
      </c>
      <c r="N59" s="8">
        <v>0</v>
      </c>
      <c r="O59" s="8">
        <v>30</v>
      </c>
      <c r="P59" s="8">
        <v>0</v>
      </c>
      <c r="Q59" s="8">
        <v>30</v>
      </c>
    </row>
    <row r="60" spans="1:17" ht="57.6" x14ac:dyDescent="0.3">
      <c r="A60" s="8">
        <v>16</v>
      </c>
      <c r="B60" s="8" t="s">
        <v>181</v>
      </c>
      <c r="C60" s="8" t="s">
        <v>130</v>
      </c>
      <c r="D60" s="8" t="s">
        <v>35</v>
      </c>
      <c r="E60" s="8" t="s">
        <v>193</v>
      </c>
      <c r="F60" s="8">
        <v>6</v>
      </c>
      <c r="G60" s="8" t="s">
        <v>183</v>
      </c>
      <c r="H60" s="8">
        <v>10</v>
      </c>
      <c r="I60" s="8">
        <v>28</v>
      </c>
      <c r="J60" s="8" t="s">
        <v>43</v>
      </c>
      <c r="K60" s="8">
        <v>0</v>
      </c>
      <c r="L60" s="8" t="s">
        <v>43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 ht="28.8" x14ac:dyDescent="0.3">
      <c r="A61" s="8">
        <v>17</v>
      </c>
      <c r="B61" s="8" t="s">
        <v>184</v>
      </c>
      <c r="C61" s="8" t="s">
        <v>185</v>
      </c>
      <c r="D61" s="8" t="s">
        <v>60</v>
      </c>
      <c r="E61" s="8" t="s">
        <v>118</v>
      </c>
      <c r="F61" s="8">
        <v>4</v>
      </c>
      <c r="G61" s="8" t="s">
        <v>186</v>
      </c>
      <c r="H61" s="8">
        <v>29</v>
      </c>
      <c r="I61" s="8">
        <v>28</v>
      </c>
      <c r="J61" s="8" t="s">
        <v>38</v>
      </c>
      <c r="K61" s="8">
        <v>16</v>
      </c>
      <c r="L61" s="8"/>
      <c r="M61" s="8">
        <v>0</v>
      </c>
      <c r="N61" s="8">
        <v>0</v>
      </c>
      <c r="O61" s="8">
        <v>16</v>
      </c>
      <c r="P61" s="8">
        <v>0</v>
      </c>
      <c r="Q61" s="8">
        <v>16</v>
      </c>
    </row>
    <row r="62" spans="1:17" ht="28.8" x14ac:dyDescent="0.3">
      <c r="A62" s="8">
        <v>18</v>
      </c>
      <c r="B62" s="8" t="s">
        <v>184</v>
      </c>
      <c r="C62" s="8" t="s">
        <v>187</v>
      </c>
      <c r="D62" s="8" t="s">
        <v>60</v>
      </c>
      <c r="E62" s="8" t="s">
        <v>118</v>
      </c>
      <c r="F62" s="8">
        <v>4</v>
      </c>
      <c r="G62" s="8" t="s">
        <v>188</v>
      </c>
      <c r="H62" s="8">
        <v>34</v>
      </c>
      <c r="I62" s="8">
        <v>28</v>
      </c>
      <c r="J62" s="8" t="s">
        <v>38</v>
      </c>
      <c r="K62" s="8">
        <v>16</v>
      </c>
      <c r="L62" s="8"/>
      <c r="M62" s="8">
        <v>0</v>
      </c>
      <c r="N62" s="8">
        <v>0</v>
      </c>
      <c r="O62" s="8">
        <v>16</v>
      </c>
      <c r="P62" s="8">
        <v>0</v>
      </c>
      <c r="Q62" s="8">
        <v>16</v>
      </c>
    </row>
    <row r="63" spans="1:17" ht="44.25" customHeight="1" x14ac:dyDescent="0.3">
      <c r="A63" s="8">
        <v>19</v>
      </c>
      <c r="B63" s="8" t="s">
        <v>184</v>
      </c>
      <c r="C63" s="8" t="s">
        <v>185</v>
      </c>
      <c r="D63" s="8" t="s">
        <v>60</v>
      </c>
      <c r="E63" s="8" t="s">
        <v>118</v>
      </c>
      <c r="F63" s="8">
        <v>4</v>
      </c>
      <c r="G63" s="8" t="s">
        <v>186</v>
      </c>
      <c r="H63" s="8">
        <v>29</v>
      </c>
      <c r="I63" s="8">
        <v>28</v>
      </c>
      <c r="J63" s="8" t="s">
        <v>42</v>
      </c>
      <c r="K63" s="8">
        <v>34</v>
      </c>
      <c r="L63" s="8"/>
      <c r="M63" s="8">
        <v>0</v>
      </c>
      <c r="N63" s="8">
        <v>0</v>
      </c>
      <c r="O63" s="8">
        <v>34</v>
      </c>
      <c r="P63" s="8">
        <v>0</v>
      </c>
      <c r="Q63" s="8">
        <v>34</v>
      </c>
    </row>
    <row r="64" spans="1:17" ht="45" customHeight="1" x14ac:dyDescent="0.3">
      <c r="A64" s="8">
        <v>20</v>
      </c>
      <c r="B64" s="8" t="s">
        <v>184</v>
      </c>
      <c r="C64" s="8" t="s">
        <v>187</v>
      </c>
      <c r="D64" s="8" t="s">
        <v>60</v>
      </c>
      <c r="E64" s="8" t="s">
        <v>118</v>
      </c>
      <c r="F64" s="8">
        <v>4</v>
      </c>
      <c r="G64" s="8" t="s">
        <v>188</v>
      </c>
      <c r="H64" s="8">
        <v>34</v>
      </c>
      <c r="I64" s="8">
        <v>28</v>
      </c>
      <c r="J64" s="8" t="s">
        <v>42</v>
      </c>
      <c r="K64" s="8">
        <v>32</v>
      </c>
      <c r="L64" s="8"/>
      <c r="M64" s="8">
        <v>0</v>
      </c>
      <c r="N64" s="8">
        <v>0</v>
      </c>
      <c r="O64" s="8">
        <v>32</v>
      </c>
      <c r="P64" s="8">
        <v>0</v>
      </c>
      <c r="Q64" s="8">
        <v>32</v>
      </c>
    </row>
    <row r="65" spans="1:17" ht="28.8" x14ac:dyDescent="0.3">
      <c r="A65" s="8">
        <v>21</v>
      </c>
      <c r="B65" s="8" t="s">
        <v>184</v>
      </c>
      <c r="C65" s="8" t="s">
        <v>185</v>
      </c>
      <c r="D65" s="8" t="s">
        <v>60</v>
      </c>
      <c r="E65" s="8" t="s">
        <v>118</v>
      </c>
      <c r="F65" s="8">
        <v>4</v>
      </c>
      <c r="G65" s="8" t="s">
        <v>186</v>
      </c>
      <c r="H65" s="8">
        <v>29</v>
      </c>
      <c r="I65" s="8">
        <v>28</v>
      </c>
      <c r="J65" s="8" t="s">
        <v>43</v>
      </c>
      <c r="K65" s="8">
        <v>0</v>
      </c>
      <c r="L65" s="8" t="s">
        <v>43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 ht="28.8" x14ac:dyDescent="0.3">
      <c r="A66" s="8">
        <v>22</v>
      </c>
      <c r="B66" s="8" t="s">
        <v>184</v>
      </c>
      <c r="C66" s="8" t="s">
        <v>187</v>
      </c>
      <c r="D66" s="8" t="s">
        <v>60</v>
      </c>
      <c r="E66" s="8" t="s">
        <v>118</v>
      </c>
      <c r="F66" s="8">
        <v>4</v>
      </c>
      <c r="G66" s="8" t="s">
        <v>188</v>
      </c>
      <c r="H66" s="8">
        <v>34</v>
      </c>
      <c r="I66" s="8">
        <v>28</v>
      </c>
      <c r="J66" s="8" t="s">
        <v>43</v>
      </c>
      <c r="K66" s="8">
        <v>0</v>
      </c>
      <c r="L66" s="8" t="s">
        <v>43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7" spans="1:17" x14ac:dyDescent="0.3">
      <c r="A67" s="9"/>
      <c r="B67" s="10" t="s">
        <v>83</v>
      </c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9"/>
      <c r="O67" s="48">
        <f>SUM(O45:O66)</f>
        <v>362</v>
      </c>
      <c r="P67" s="48">
        <f>SUM(P45:P66)</f>
        <v>11.75</v>
      </c>
      <c r="Q67" s="9">
        <f>SUM(Q45:Q66)</f>
        <v>373.75</v>
      </c>
    </row>
    <row r="68" spans="1:17" x14ac:dyDescent="0.3">
      <c r="E68" s="12" t="s">
        <v>70</v>
      </c>
      <c r="F68" s="63">
        <f>SUMIF(J45:J66,"Лекция",Q45:Q66)</f>
        <v>148</v>
      </c>
      <c r="G68" s="63"/>
      <c r="H68" s="103" t="s">
        <v>71</v>
      </c>
      <c r="I68" s="103"/>
      <c r="J68" s="49">
        <f>SUMIF(J45:J66,"Практические (семинарские занятия)",Q45:Q66)</f>
        <v>214</v>
      </c>
      <c r="K68" s="104" t="s">
        <v>72</v>
      </c>
      <c r="L68" s="104"/>
      <c r="M68" s="9">
        <v>0</v>
      </c>
    </row>
    <row r="69" spans="1:17" x14ac:dyDescent="0.3">
      <c r="E69" s="12" t="s">
        <v>73</v>
      </c>
      <c r="F69" s="107">
        <f>SUMIF(J45:J66,"Лабораторная",Q45:Q66)</f>
        <v>0</v>
      </c>
      <c r="G69" s="107"/>
      <c r="H69" s="103" t="s">
        <v>74</v>
      </c>
      <c r="I69" s="103"/>
      <c r="J69" s="12">
        <v>0</v>
      </c>
    </row>
    <row r="70" spans="1:17" x14ac:dyDescent="0.3">
      <c r="A70" s="9"/>
      <c r="B70" s="10" t="s">
        <v>84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>
        <f>O67+O38</f>
        <v>774</v>
      </c>
      <c r="P70" s="9">
        <f>P67+P38</f>
        <v>46.75</v>
      </c>
      <c r="Q70" s="9">
        <f>Q67+Q38</f>
        <v>820.75</v>
      </c>
    </row>
    <row r="72" spans="1:17" x14ac:dyDescent="0.3">
      <c r="A72" s="82" t="s">
        <v>205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</sheetData>
  <mergeCells count="55">
    <mergeCell ref="A72:Q72"/>
    <mergeCell ref="F69:G69"/>
    <mergeCell ref="H69:I69"/>
    <mergeCell ref="M43:M44"/>
    <mergeCell ref="N43:N44"/>
    <mergeCell ref="O43:Q43"/>
    <mergeCell ref="F68:G68"/>
    <mergeCell ref="H68:I68"/>
    <mergeCell ref="K68:L68"/>
    <mergeCell ref="G43:G44"/>
    <mergeCell ref="H43:H44"/>
    <mergeCell ref="I43:I44"/>
    <mergeCell ref="J43:J44"/>
    <mergeCell ref="K43:K44"/>
    <mergeCell ref="L43:L44"/>
    <mergeCell ref="F43:F44"/>
    <mergeCell ref="A43:A44"/>
    <mergeCell ref="B43:B44"/>
    <mergeCell ref="C43:C44"/>
    <mergeCell ref="D43:D44"/>
    <mergeCell ref="E43:E44"/>
    <mergeCell ref="A42:Q42"/>
    <mergeCell ref="J11:J12"/>
    <mergeCell ref="K11:K12"/>
    <mergeCell ref="L11:L12"/>
    <mergeCell ref="M11:M12"/>
    <mergeCell ref="N11:N12"/>
    <mergeCell ref="O11:Q11"/>
    <mergeCell ref="F39:G39"/>
    <mergeCell ref="H39:I39"/>
    <mergeCell ref="K39:L39"/>
    <mergeCell ref="F40:G40"/>
    <mergeCell ref="H40:I40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scale="6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Гутнова  А.К.</vt:lpstr>
      <vt:lpstr>Джусоева  Н.А.</vt:lpstr>
      <vt:lpstr>Джусоева  Н.А._2</vt:lpstr>
      <vt:lpstr>Доев  Ф.Х._2</vt:lpstr>
      <vt:lpstr>Дряева  Р.Ю.</vt:lpstr>
      <vt:lpstr>Койбаев  В.А.</vt:lpstr>
      <vt:lpstr>Койбаев  В.А._2</vt:lpstr>
      <vt:lpstr>Константиниди  В.В.</vt:lpstr>
      <vt:lpstr>Секинаева  Б.Ш.</vt:lpstr>
      <vt:lpstr>Секинаева  Б.Ш._2</vt:lpstr>
      <vt:lpstr>Сводное поручение</vt:lpstr>
      <vt:lpstr>Сводное поручение - почасовка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Койбаев Владимир Амурханович</dc:creator>
  <cp:lastModifiedBy>PC</cp:lastModifiedBy>
  <cp:lastPrinted>2020-07-14T12:01:36Z</cp:lastPrinted>
  <dcterms:created xsi:type="dcterms:W3CDTF">2019-06-26T11:52:58Z</dcterms:created>
  <dcterms:modified xsi:type="dcterms:W3CDTF">2021-05-03T21:11:59Z</dcterms:modified>
</cp:coreProperties>
</file>