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<sst xmlns="http://schemas.openxmlformats.org/spreadsheetml/2006/main" count="39" uniqueCount="37">
  <si>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本月月份</t>
  </si>
  <si>
    <t>姓名
           日期</t>
  </si>
  <si>
    <t>日期</t>
  </si>
  <si>
    <t>时间段</t>
  </si>
  <si>
    <t>内容</t>
  </si>
  <si>
    <t>助教(h)</t>
  </si>
  <si>
    <t>讲师(h)</t>
  </si>
  <si>
    <t>班级人数</t>
  </si>
  <si>
    <t>实到人数</t>
  </si>
  <si>
    <t>课时标准</t>
  </si>
  <si>
    <t>薪资(元)</t>
  </si>
  <si>
    <t>合计</t>
  </si>
  <si>
    <t>上课时间序列</t>
  </si>
  <si>
    <t>上课地点序列</t>
  </si>
  <si>
    <t>课时序列</t>
  </si>
  <si>
    <t>日期序列</t>
  </si>
  <si>
    <t>08:30-11:30</t>
  </si>
  <si>
    <t>09:00-10:00</t>
  </si>
  <si>
    <t>09:00-12:00</t>
  </si>
  <si>
    <t>10:30-11:30</t>
  </si>
  <si>
    <t>14:00-15:00</t>
  </si>
  <si>
    <t>14:00-17:00</t>
  </si>
  <si>
    <t>14:30-15:30</t>
  </si>
  <si>
    <t>14:30-17:30</t>
  </si>
  <si>
    <t>15:00-17:00</t>
  </si>
  <si>
    <t>15:30-16:30</t>
  </si>
  <si>
    <t>15:35-17:35</t>
  </si>
  <si>
    <t>16:00-17:00</t>
  </si>
  <si>
    <t>16:40-18:40</t>
  </si>
  <si>
    <t>17:00-18:00</t>
  </si>
  <si>
    <t>17:00-19:00</t>
  </si>
  <si>
    <t>17:30-18:30</t>
  </si>
  <si>
    <t>17:30-19:00</t>
  </si>
  <si>
    <t>17:30-20:30</t>
  </si>
  <si>
    <t>17:40-19:40</t>
  </si>
  <si>
    <t>交通补助</t>
  </si>
  <si>
    <t>By：宇宙终极霸王超级牛逼的陈启航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</si>
</sst>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.00"/>
    <numFmt numFmtId="177" formatCode="0.00_ "/>
  </numFmts>
  <fonts count="28">
    <font>
      <sz val="11"/>
      <color theme="1"/>
      <name val="宋体"/>
      <charset val="134"/>
      <scheme val="minor"/>
    </font>
    <font>
      <b/>
      <sz val="20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等线"/>
      <charset val="134"/>
    </font>
    <font>
      <sz val="11"/>
      <color theme="1"/>
      <name val="等线"/>
      <charset val="134"/>
    </font>
    <font>
      <b/>
      <sz val="28"/>
      <color theme="1"/>
      <name val="等线"/>
      <charset val="134"/>
    </font>
    <font>
      <b/>
      <sz val="22"/>
      <color theme="1"/>
      <name val="等线"/>
      <charset val="134"/>
    </font>
    <font>
      <b/>
      <sz val="16"/>
      <color theme="1"/>
      <name val="等线"/>
      <charset val="134"/>
    </font>
    <font>
      <b/>
      <sz val="36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C00000"/>
      </left>
      <right style="thin">
        <color auto="1"/>
      </right>
      <top style="double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28" applyNumberFormat="0" applyAlignment="0" applyProtection="0">
      <alignment vertical="center"/>
    </xf>
    <xf numFmtId="0" fontId="18" fillId="5" borderId="29" applyNumberFormat="0" applyAlignment="0" applyProtection="0">
      <alignment vertical="center"/>
    </xf>
    <xf numFmtId="0" fontId="19" fillId="5" borderId="28" applyNumberFormat="0" applyAlignment="0" applyProtection="0">
      <alignment vertical="center"/>
    </xf>
    <xf numFmtId="0" fontId="20" fillId="6" borderId="30" applyNumberFormat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1</xdr:row>
      <xdr:rowOff>7620</xdr:rowOff>
    </xdr:from>
    <xdr:to>
      <xdr:col>2</xdr:col>
      <xdr:colOff>0</xdr:colOff>
      <xdr:row>2</xdr:row>
      <xdr:rowOff>342900</xdr:rowOff>
    </xdr:to>
    <xdr:cxnSp>
      <xdr:nvCxnSpPr>
        <xdr:cNvPr id="2" name="直接连接符 1"/>
        <xdr:cNvCxnSpPr/>
      </xdr:nvCxnSpPr>
      <xdr:spPr>
        <a:xfrm>
          <a:off x="15240" y="340995"/>
          <a:ext cx="1746885" cy="373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1</xdr:row>
      <xdr:rowOff>7620</xdr:rowOff>
    </xdr:from>
    <xdr:to>
      <xdr:col>2</xdr:col>
      <xdr:colOff>0</xdr:colOff>
      <xdr:row>2</xdr:row>
      <xdr:rowOff>342900</xdr:rowOff>
    </xdr:to>
    <xdr:cxnSp>
      <xdr:nvCxnSpPr>
        <xdr:cNvPr id="3" name="直接连接符 2"/>
        <xdr:cNvCxnSpPr/>
      </xdr:nvCxnSpPr>
      <xdr:spPr>
        <a:xfrm>
          <a:off x="15240" y="340995"/>
          <a:ext cx="1746885" cy="373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abSelected="1" workbookViewId="0">
      <selection activeCell="G4" sqref="G4"/>
    </sheetView>
  </sheetViews>
  <sheetFormatPr defaultColWidth="9" defaultRowHeight="13.5"/>
  <cols>
    <col min="1" max="1" width="12.875" customWidth="1"/>
    <col min="2" max="2" width="10.25" customWidth="1"/>
    <col min="3" max="3" width="5.75" customWidth="1"/>
    <col min="4" max="4" width="11.25" customWidth="1"/>
    <col min="5" max="5" width="19.75" customWidth="1"/>
    <col min="6" max="7" width="7.75" customWidth="1"/>
    <col min="8" max="10" width="9.375" customWidth="1"/>
    <col min="11" max="11" width="8.625" customWidth="1"/>
    <col min="12" max="12" width="17.125" customWidth="1"/>
    <col min="13" max="13" width="12.875" customWidth="1"/>
    <col min="14" max="14" width="17.125" customWidth="1"/>
    <col min="15" max="18" width="8.875" customWidth="1"/>
  </cols>
  <sheetData>
    <row r="1" ht="26.25" spans="1:17">
      <c r="A1" s="1" t="str">
        <f>("师资部")&amp;(Q1)&amp;("月份教师课时费记录汇总表")</f>
        <v>师资部5月份教师课时费记录汇总表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  <c r="M1" s="19" t="s">
        <v>0</v>
      </c>
      <c r="N1" s="20"/>
      <c r="O1" s="20"/>
      <c r="P1" s="21"/>
      <c r="Q1" s="37">
        <v>5</v>
      </c>
    </row>
    <row r="2" ht="14.25" spans="1:17">
      <c r="A2" s="3" t="s">
        <v>1</v>
      </c>
      <c r="B2" s="4"/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7" t="s">
        <v>8</v>
      </c>
      <c r="J2" s="7" t="s">
        <v>9</v>
      </c>
      <c r="K2" s="6" t="s">
        <v>10</v>
      </c>
      <c r="L2" s="22" t="s">
        <v>11</v>
      </c>
      <c r="M2" s="23"/>
      <c r="N2" s="24"/>
      <c r="O2" s="24"/>
      <c r="P2" s="25"/>
      <c r="Q2" s="38"/>
    </row>
    <row r="3" ht="15.75" spans="1:18">
      <c r="A3" s="4"/>
      <c r="B3" s="4"/>
      <c r="C3" s="5"/>
      <c r="D3" s="6"/>
      <c r="E3" s="6"/>
      <c r="F3" s="6"/>
      <c r="G3" s="6"/>
      <c r="H3" s="8"/>
      <c r="I3" s="8"/>
      <c r="J3" s="8"/>
      <c r="K3" s="6"/>
      <c r="L3" s="6"/>
      <c r="M3" s="26" t="s">
        <v>12</v>
      </c>
      <c r="N3" s="27" t="s">
        <v>13</v>
      </c>
      <c r="O3" s="26" t="s">
        <v>14</v>
      </c>
      <c r="P3" s="28" t="s">
        <v>15</v>
      </c>
      <c r="Q3" s="39" t="s">
        <v>9</v>
      </c>
      <c r="R3" s="9" t="s">
        <v>7</v>
      </c>
    </row>
    <row r="4" ht="15.75" spans="1:18">
      <c r="A4" s="9"/>
      <c r="B4" s="9"/>
      <c r="C4" s="10"/>
      <c r="D4" s="9"/>
      <c r="E4" s="11"/>
      <c r="F4" s="9"/>
      <c r="G4" s="9"/>
      <c r="H4" s="9">
        <v>0</v>
      </c>
      <c r="I4" s="9">
        <v>0</v>
      </c>
      <c r="J4" s="9">
        <f>IF(AND(G4&gt;0,MID(E4,1,3)&lt;&gt;"试听课"),$Q$4,$Q$5)*IF(I4&gt;=30,2,1)</f>
        <v>50</v>
      </c>
      <c r="K4" s="9">
        <f t="shared" ref="K4:K18" si="0">J4*G4+J4*F4</f>
        <v>0</v>
      </c>
      <c r="L4" s="29">
        <f>SUM(K4:K35)</f>
        <v>0</v>
      </c>
      <c r="M4" s="26" t="s">
        <v>16</v>
      </c>
      <c r="N4" s="9"/>
      <c r="O4" s="9">
        <v>3</v>
      </c>
      <c r="P4" s="30">
        <f>Q1+0.01</f>
        <v>5.01</v>
      </c>
      <c r="Q4" s="40">
        <v>100</v>
      </c>
      <c r="R4" s="41">
        <v>0</v>
      </c>
    </row>
    <row r="5" ht="15" spans="1:18">
      <c r="A5" s="9">
        <f>$A$4</f>
        <v>0</v>
      </c>
      <c r="B5" s="9"/>
      <c r="C5" s="10"/>
      <c r="D5" s="9"/>
      <c r="E5" s="11"/>
      <c r="F5" s="9"/>
      <c r="G5" s="9"/>
      <c r="H5" s="9">
        <v>0</v>
      </c>
      <c r="I5" s="9">
        <v>0</v>
      </c>
      <c r="J5" s="9">
        <f t="shared" ref="J5:J25" si="1">IF(AND(G5&gt;0,MID(E5,1,3)&lt;&gt;"试听课"),$Q$4,$Q$5)*IF(I5&gt;=30,2,1)</f>
        <v>50</v>
      </c>
      <c r="K5" s="9">
        <f t="shared" si="0"/>
        <v>0</v>
      </c>
      <c r="L5" s="29"/>
      <c r="M5" s="9" t="s">
        <v>17</v>
      </c>
      <c r="N5" s="9"/>
      <c r="O5" s="9">
        <v>2</v>
      </c>
      <c r="P5" s="30">
        <f t="shared" ref="P5:P34" si="2">P4+0.01</f>
        <v>5.02</v>
      </c>
      <c r="Q5" s="26">
        <f>0.5*Q4</f>
        <v>50</v>
      </c>
      <c r="R5" s="41">
        <v>1</v>
      </c>
    </row>
    <row r="6" ht="14.25" spans="1:18">
      <c r="A6" s="9">
        <f t="shared" ref="A6:A15" si="3">$A$4</f>
        <v>0</v>
      </c>
      <c r="B6" s="9"/>
      <c r="C6" s="10"/>
      <c r="D6" s="9"/>
      <c r="E6" s="11"/>
      <c r="F6" s="9"/>
      <c r="G6" s="9"/>
      <c r="H6" s="9">
        <v>0</v>
      </c>
      <c r="I6" s="9">
        <v>0</v>
      </c>
      <c r="J6" s="9">
        <f t="shared" si="1"/>
        <v>50</v>
      </c>
      <c r="K6" s="9">
        <f t="shared" si="0"/>
        <v>0</v>
      </c>
      <c r="L6" s="29"/>
      <c r="M6" s="9" t="s">
        <v>18</v>
      </c>
      <c r="N6" s="9"/>
      <c r="O6" s="9">
        <v>1.5</v>
      </c>
      <c r="P6" s="30">
        <f t="shared" si="2"/>
        <v>5.03</v>
      </c>
      <c r="Q6" s="9">
        <f>2*Q4</f>
        <v>200</v>
      </c>
      <c r="R6" s="41">
        <v>2</v>
      </c>
    </row>
    <row r="7" ht="14.25" spans="1:18">
      <c r="A7" s="9">
        <f t="shared" si="3"/>
        <v>0</v>
      </c>
      <c r="B7" s="9"/>
      <c r="C7" s="10"/>
      <c r="D7" s="9"/>
      <c r="E7" s="11"/>
      <c r="F7" s="9"/>
      <c r="G7" s="9"/>
      <c r="H7" s="9">
        <v>0</v>
      </c>
      <c r="I7" s="9">
        <v>0</v>
      </c>
      <c r="J7" s="9">
        <f t="shared" si="1"/>
        <v>50</v>
      </c>
      <c r="K7" s="9">
        <f t="shared" si="0"/>
        <v>0</v>
      </c>
      <c r="L7" s="29"/>
      <c r="M7" s="9" t="s">
        <v>19</v>
      </c>
      <c r="N7" s="9"/>
      <c r="O7" s="9">
        <v>1</v>
      </c>
      <c r="P7" s="30">
        <f t="shared" si="2"/>
        <v>5.04</v>
      </c>
      <c r="Q7" s="9"/>
      <c r="R7" s="41">
        <v>3</v>
      </c>
    </row>
    <row r="8" ht="14.25" spans="1:18">
      <c r="A8" s="9">
        <f t="shared" si="3"/>
        <v>0</v>
      </c>
      <c r="B8" s="9"/>
      <c r="C8" s="10"/>
      <c r="D8" s="9"/>
      <c r="E8" s="11"/>
      <c r="F8" s="9"/>
      <c r="G8" s="9"/>
      <c r="H8" s="9">
        <v>0</v>
      </c>
      <c r="I8" s="9">
        <v>0</v>
      </c>
      <c r="J8" s="9">
        <f t="shared" si="1"/>
        <v>50</v>
      </c>
      <c r="K8" s="9">
        <f t="shared" si="0"/>
        <v>0</v>
      </c>
      <c r="L8" s="29"/>
      <c r="M8" s="9" t="s">
        <v>20</v>
      </c>
      <c r="N8" s="9"/>
      <c r="O8" s="9"/>
      <c r="P8" s="30">
        <f t="shared" si="2"/>
        <v>5.05</v>
      </c>
      <c r="Q8" s="9"/>
      <c r="R8" s="41">
        <v>4</v>
      </c>
    </row>
    <row r="9" ht="14.25" spans="1:18">
      <c r="A9" s="9">
        <f t="shared" si="3"/>
        <v>0</v>
      </c>
      <c r="B9" s="9"/>
      <c r="C9" s="10"/>
      <c r="D9" s="9"/>
      <c r="E9" s="11"/>
      <c r="F9" s="9"/>
      <c r="G9" s="9"/>
      <c r="H9" s="9">
        <v>0</v>
      </c>
      <c r="I9" s="9">
        <v>0</v>
      </c>
      <c r="J9" s="9">
        <f t="shared" si="1"/>
        <v>50</v>
      </c>
      <c r="K9" s="9">
        <f t="shared" si="0"/>
        <v>0</v>
      </c>
      <c r="L9" s="29"/>
      <c r="M9" s="9" t="s">
        <v>21</v>
      </c>
      <c r="N9" s="9"/>
      <c r="O9" s="9"/>
      <c r="P9" s="30">
        <f t="shared" si="2"/>
        <v>5.06</v>
      </c>
      <c r="Q9" s="9"/>
      <c r="R9" s="41">
        <v>5</v>
      </c>
    </row>
    <row r="10" ht="14.25" spans="1:18">
      <c r="A10" s="9">
        <f t="shared" si="3"/>
        <v>0</v>
      </c>
      <c r="B10" s="9"/>
      <c r="C10" s="10"/>
      <c r="D10" s="9"/>
      <c r="E10" s="11"/>
      <c r="F10" s="9"/>
      <c r="G10" s="9"/>
      <c r="H10" s="9">
        <v>0</v>
      </c>
      <c r="I10" s="9">
        <v>0</v>
      </c>
      <c r="J10" s="9">
        <f t="shared" si="1"/>
        <v>50</v>
      </c>
      <c r="K10" s="9">
        <f t="shared" si="0"/>
        <v>0</v>
      </c>
      <c r="L10" s="29"/>
      <c r="M10" s="9" t="s">
        <v>22</v>
      </c>
      <c r="N10" s="9"/>
      <c r="O10" s="9"/>
      <c r="P10" s="30">
        <f t="shared" si="2"/>
        <v>5.07</v>
      </c>
      <c r="Q10" s="9"/>
      <c r="R10" s="41">
        <v>6</v>
      </c>
    </row>
    <row r="11" ht="14.25" spans="1:18">
      <c r="A11" s="9">
        <f t="shared" si="3"/>
        <v>0</v>
      </c>
      <c r="B11" s="9"/>
      <c r="C11" s="10"/>
      <c r="D11" s="9"/>
      <c r="E11" s="11"/>
      <c r="F11" s="9"/>
      <c r="G11" s="9"/>
      <c r="H11" s="9">
        <v>0</v>
      </c>
      <c r="I11" s="9">
        <v>0</v>
      </c>
      <c r="J11" s="9">
        <f t="shared" si="1"/>
        <v>50</v>
      </c>
      <c r="K11" s="9">
        <f t="shared" si="0"/>
        <v>0</v>
      </c>
      <c r="L11" s="29"/>
      <c r="M11" s="9" t="s">
        <v>23</v>
      </c>
      <c r="N11" s="9"/>
      <c r="O11" s="9"/>
      <c r="P11" s="30">
        <f t="shared" si="2"/>
        <v>5.08</v>
      </c>
      <c r="Q11" s="9"/>
      <c r="R11" s="41">
        <v>7</v>
      </c>
    </row>
    <row r="12" ht="14.25" spans="1:18">
      <c r="A12" s="9">
        <f t="shared" si="3"/>
        <v>0</v>
      </c>
      <c r="B12" s="9"/>
      <c r="C12" s="10"/>
      <c r="D12" s="9"/>
      <c r="E12" s="11"/>
      <c r="F12" s="9"/>
      <c r="G12" s="9"/>
      <c r="H12" s="9">
        <v>0</v>
      </c>
      <c r="I12" s="9">
        <v>0</v>
      </c>
      <c r="J12" s="9">
        <f t="shared" si="1"/>
        <v>50</v>
      </c>
      <c r="K12" s="9">
        <f t="shared" si="0"/>
        <v>0</v>
      </c>
      <c r="L12" s="29"/>
      <c r="M12" s="9" t="s">
        <v>24</v>
      </c>
      <c r="N12" s="9"/>
      <c r="O12" s="9"/>
      <c r="P12" s="30">
        <f t="shared" si="2"/>
        <v>5.09</v>
      </c>
      <c r="Q12" s="9"/>
      <c r="R12" s="41">
        <v>8</v>
      </c>
    </row>
    <row r="13" ht="14.25" spans="1:18">
      <c r="A13" s="9">
        <f t="shared" si="3"/>
        <v>0</v>
      </c>
      <c r="B13" s="9"/>
      <c r="C13" s="10"/>
      <c r="D13" s="9"/>
      <c r="E13" s="11"/>
      <c r="F13" s="9"/>
      <c r="G13" s="9"/>
      <c r="H13" s="9">
        <v>0</v>
      </c>
      <c r="I13" s="9">
        <v>0</v>
      </c>
      <c r="J13" s="9">
        <f t="shared" si="1"/>
        <v>50</v>
      </c>
      <c r="K13" s="9">
        <f t="shared" si="0"/>
        <v>0</v>
      </c>
      <c r="L13" s="29"/>
      <c r="M13" s="9" t="s">
        <v>25</v>
      </c>
      <c r="N13" s="9"/>
      <c r="O13" s="9"/>
      <c r="P13" s="30">
        <f t="shared" si="2"/>
        <v>5.1</v>
      </c>
      <c r="Q13" s="9"/>
      <c r="R13" s="41">
        <v>9</v>
      </c>
    </row>
    <row r="14" ht="14.25" spans="1:18">
      <c r="A14" s="9">
        <f t="shared" si="3"/>
        <v>0</v>
      </c>
      <c r="B14" s="9"/>
      <c r="C14" s="10"/>
      <c r="D14" s="9"/>
      <c r="E14" s="11"/>
      <c r="F14" s="9"/>
      <c r="G14" s="9"/>
      <c r="H14" s="9">
        <v>0</v>
      </c>
      <c r="I14" s="9">
        <v>0</v>
      </c>
      <c r="J14" s="9">
        <f t="shared" si="1"/>
        <v>50</v>
      </c>
      <c r="K14" s="9">
        <f t="shared" si="0"/>
        <v>0</v>
      </c>
      <c r="L14" s="29"/>
      <c r="M14" s="9" t="s">
        <v>26</v>
      </c>
      <c r="N14" s="9"/>
      <c r="O14" s="9"/>
      <c r="P14" s="30">
        <f t="shared" si="2"/>
        <v>5.11</v>
      </c>
      <c r="Q14" s="9"/>
      <c r="R14" s="41">
        <v>10</v>
      </c>
    </row>
    <row r="15" ht="14.25" spans="1:18">
      <c r="A15" s="9">
        <f t="shared" si="3"/>
        <v>0</v>
      </c>
      <c r="B15" s="9"/>
      <c r="C15" s="10"/>
      <c r="D15" s="9"/>
      <c r="E15" s="11"/>
      <c r="F15" s="9"/>
      <c r="G15" s="9"/>
      <c r="H15" s="9">
        <v>0</v>
      </c>
      <c r="I15" s="9">
        <v>0</v>
      </c>
      <c r="J15" s="9">
        <f t="shared" si="1"/>
        <v>50</v>
      </c>
      <c r="K15" s="9">
        <f t="shared" si="0"/>
        <v>0</v>
      </c>
      <c r="L15" s="29"/>
      <c r="M15" s="9" t="s">
        <v>27</v>
      </c>
      <c r="N15" s="9"/>
      <c r="O15" s="9"/>
      <c r="P15" s="30">
        <f t="shared" si="2"/>
        <v>5.12</v>
      </c>
      <c r="Q15" s="9"/>
      <c r="R15" s="41">
        <v>11</v>
      </c>
    </row>
    <row r="16" ht="14.25" spans="1:18">
      <c r="A16" s="9">
        <f t="shared" ref="A16:A28" si="4">$A$4</f>
        <v>0</v>
      </c>
      <c r="B16" s="9"/>
      <c r="C16" s="10"/>
      <c r="D16" s="9"/>
      <c r="E16" s="11"/>
      <c r="F16" s="9"/>
      <c r="G16" s="9"/>
      <c r="H16" s="9">
        <v>0</v>
      </c>
      <c r="I16" s="9">
        <v>0</v>
      </c>
      <c r="J16" s="9">
        <f t="shared" si="1"/>
        <v>50</v>
      </c>
      <c r="K16" s="9">
        <f t="shared" si="0"/>
        <v>0</v>
      </c>
      <c r="L16" s="29"/>
      <c r="M16" s="9" t="s">
        <v>28</v>
      </c>
      <c r="N16" s="9"/>
      <c r="O16" s="31"/>
      <c r="P16" s="30">
        <f t="shared" si="2"/>
        <v>5.13</v>
      </c>
      <c r="Q16" s="9"/>
      <c r="R16" s="41">
        <v>12</v>
      </c>
    </row>
    <row r="17" ht="14.25" spans="1:18">
      <c r="A17" s="9">
        <f t="shared" si="4"/>
        <v>0</v>
      </c>
      <c r="B17" s="9"/>
      <c r="C17" s="10"/>
      <c r="D17" s="9"/>
      <c r="E17" s="11"/>
      <c r="F17" s="9"/>
      <c r="G17" s="9"/>
      <c r="H17" s="9">
        <v>0</v>
      </c>
      <c r="I17" s="9">
        <v>0</v>
      </c>
      <c r="J17" s="9">
        <f t="shared" si="1"/>
        <v>50</v>
      </c>
      <c r="K17" s="9">
        <f t="shared" si="0"/>
        <v>0</v>
      </c>
      <c r="L17" s="29"/>
      <c r="M17" s="9" t="s">
        <v>29</v>
      </c>
      <c r="N17" s="9"/>
      <c r="O17" s="31"/>
      <c r="P17" s="30">
        <f t="shared" si="2"/>
        <v>5.14</v>
      </c>
      <c r="Q17" s="9"/>
      <c r="R17" s="41">
        <v>13</v>
      </c>
    </row>
    <row r="18" ht="14.25" spans="1:18">
      <c r="A18" s="9">
        <f t="shared" si="4"/>
        <v>0</v>
      </c>
      <c r="B18" s="9"/>
      <c r="C18" s="10"/>
      <c r="D18" s="9"/>
      <c r="E18" s="11"/>
      <c r="F18" s="9"/>
      <c r="G18" s="9"/>
      <c r="H18" s="9">
        <v>0</v>
      </c>
      <c r="I18" s="9">
        <v>0</v>
      </c>
      <c r="J18" s="9">
        <f t="shared" si="1"/>
        <v>50</v>
      </c>
      <c r="K18" s="9">
        <f t="shared" si="0"/>
        <v>0</v>
      </c>
      <c r="L18" s="29"/>
      <c r="M18" s="9" t="s">
        <v>30</v>
      </c>
      <c r="N18" s="9"/>
      <c r="O18" s="31"/>
      <c r="P18" s="28">
        <f t="shared" si="2"/>
        <v>5.15</v>
      </c>
      <c r="Q18" s="31"/>
      <c r="R18" s="26">
        <v>14</v>
      </c>
    </row>
    <row r="19" ht="14.25" spans="1:18">
      <c r="A19" s="9">
        <f t="shared" si="4"/>
        <v>0</v>
      </c>
      <c r="B19" s="9"/>
      <c r="C19" s="10"/>
      <c r="D19" s="9"/>
      <c r="E19" s="11"/>
      <c r="F19" s="9"/>
      <c r="G19" s="9"/>
      <c r="H19" s="9">
        <v>0</v>
      </c>
      <c r="I19" s="9">
        <v>0</v>
      </c>
      <c r="J19" s="9">
        <f t="shared" si="1"/>
        <v>50</v>
      </c>
      <c r="K19" s="9">
        <f t="shared" ref="K19:K28" si="5">F19*50+G19*100</f>
        <v>0</v>
      </c>
      <c r="L19" s="29"/>
      <c r="M19" s="9" t="s">
        <v>31</v>
      </c>
      <c r="N19" s="9"/>
      <c r="O19" s="31"/>
      <c r="P19" s="28">
        <f t="shared" si="2"/>
        <v>5.16</v>
      </c>
      <c r="Q19" s="31"/>
      <c r="R19" s="26">
        <v>15</v>
      </c>
    </row>
    <row r="20" ht="14.25" spans="1:18">
      <c r="A20" s="9">
        <f t="shared" si="4"/>
        <v>0</v>
      </c>
      <c r="B20" s="9"/>
      <c r="C20" s="10"/>
      <c r="D20" s="9"/>
      <c r="E20" s="11"/>
      <c r="F20" s="9"/>
      <c r="G20" s="9"/>
      <c r="H20" s="9">
        <v>0</v>
      </c>
      <c r="I20" s="9">
        <v>0</v>
      </c>
      <c r="J20" s="9">
        <f t="shared" si="1"/>
        <v>50</v>
      </c>
      <c r="K20" s="9">
        <f>F20*50+G20*100/2</f>
        <v>0</v>
      </c>
      <c r="L20" s="29"/>
      <c r="M20" s="9" t="s">
        <v>32</v>
      </c>
      <c r="N20" s="9"/>
      <c r="O20" s="31"/>
      <c r="P20" s="28">
        <f t="shared" si="2"/>
        <v>5.17</v>
      </c>
      <c r="Q20" s="31"/>
      <c r="R20" s="26">
        <v>16</v>
      </c>
    </row>
    <row r="21" ht="14.25" spans="1:18">
      <c r="A21" s="9">
        <f t="shared" si="4"/>
        <v>0</v>
      </c>
      <c r="B21" s="9"/>
      <c r="C21" s="10"/>
      <c r="D21" s="9"/>
      <c r="E21" s="11"/>
      <c r="F21" s="9"/>
      <c r="G21" s="9"/>
      <c r="H21" s="9">
        <v>0</v>
      </c>
      <c r="I21" s="9">
        <v>0</v>
      </c>
      <c r="J21" s="9">
        <f t="shared" si="1"/>
        <v>50</v>
      </c>
      <c r="K21" s="9">
        <f>F21*50+G21*100/2</f>
        <v>0</v>
      </c>
      <c r="L21" s="29"/>
      <c r="M21" s="9" t="s">
        <v>33</v>
      </c>
      <c r="N21" s="9"/>
      <c r="O21" s="31"/>
      <c r="P21" s="28">
        <f t="shared" si="2"/>
        <v>5.18</v>
      </c>
      <c r="Q21" s="31"/>
      <c r="R21" s="26">
        <v>17</v>
      </c>
    </row>
    <row r="22" ht="14.25" spans="1:18">
      <c r="A22" s="9">
        <f t="shared" si="4"/>
        <v>0</v>
      </c>
      <c r="B22" s="9"/>
      <c r="C22" s="10"/>
      <c r="D22" s="9"/>
      <c r="E22" s="11"/>
      <c r="F22" s="9"/>
      <c r="G22" s="9"/>
      <c r="H22" s="9">
        <v>0</v>
      </c>
      <c r="I22" s="9">
        <v>0</v>
      </c>
      <c r="J22" s="9">
        <f t="shared" si="1"/>
        <v>50</v>
      </c>
      <c r="K22" s="9">
        <f>F22*50+G22*100*2</f>
        <v>0</v>
      </c>
      <c r="L22" s="29"/>
      <c r="M22" s="9" t="s">
        <v>34</v>
      </c>
      <c r="N22" s="9"/>
      <c r="O22" s="31"/>
      <c r="P22" s="28">
        <f t="shared" si="2"/>
        <v>5.19</v>
      </c>
      <c r="Q22" s="31"/>
      <c r="R22" s="26">
        <v>18</v>
      </c>
    </row>
    <row r="23" ht="14.25" spans="1:18">
      <c r="A23" s="9">
        <f t="shared" si="4"/>
        <v>0</v>
      </c>
      <c r="B23" s="9"/>
      <c r="C23" s="10"/>
      <c r="D23" s="9"/>
      <c r="E23" s="11"/>
      <c r="F23" s="9"/>
      <c r="G23" s="9"/>
      <c r="H23" s="9">
        <v>0</v>
      </c>
      <c r="I23" s="9">
        <v>0</v>
      </c>
      <c r="J23" s="9">
        <f t="shared" si="1"/>
        <v>50</v>
      </c>
      <c r="K23" s="9">
        <f t="shared" si="5"/>
        <v>0</v>
      </c>
      <c r="L23" s="29"/>
      <c r="M23" s="9"/>
      <c r="N23" s="9"/>
      <c r="O23" s="31"/>
      <c r="P23" s="28">
        <f t="shared" si="2"/>
        <v>5.2</v>
      </c>
      <c r="Q23" s="31"/>
      <c r="R23" s="26">
        <v>19</v>
      </c>
    </row>
    <row r="24" ht="14.25" spans="1:18">
      <c r="A24" s="9">
        <f t="shared" si="4"/>
        <v>0</v>
      </c>
      <c r="B24" s="9"/>
      <c r="C24" s="10"/>
      <c r="D24" s="9"/>
      <c r="E24" s="11"/>
      <c r="F24" s="9"/>
      <c r="G24" s="9"/>
      <c r="H24" s="9">
        <v>0</v>
      </c>
      <c r="I24" s="9">
        <v>0</v>
      </c>
      <c r="J24" s="9">
        <f t="shared" si="1"/>
        <v>50</v>
      </c>
      <c r="K24" s="9">
        <f t="shared" si="5"/>
        <v>0</v>
      </c>
      <c r="L24" s="29"/>
      <c r="M24" s="9"/>
      <c r="N24" s="9"/>
      <c r="O24" s="31"/>
      <c r="P24" s="28">
        <f t="shared" si="2"/>
        <v>5.21</v>
      </c>
      <c r="Q24" s="31"/>
      <c r="R24" s="26">
        <v>20</v>
      </c>
    </row>
    <row r="25" ht="14.25" spans="1:18">
      <c r="A25" s="9">
        <f t="shared" si="4"/>
        <v>0</v>
      </c>
      <c r="B25" s="9"/>
      <c r="C25" s="10"/>
      <c r="D25" s="9"/>
      <c r="E25" s="11"/>
      <c r="F25" s="9"/>
      <c r="G25" s="9"/>
      <c r="H25" s="9">
        <v>0</v>
      </c>
      <c r="I25" s="9">
        <v>0</v>
      </c>
      <c r="J25" s="9">
        <f t="shared" si="1"/>
        <v>50</v>
      </c>
      <c r="K25" s="9">
        <f t="shared" si="5"/>
        <v>0</v>
      </c>
      <c r="L25" s="29"/>
      <c r="M25" s="9"/>
      <c r="N25" s="9"/>
      <c r="O25" s="31"/>
      <c r="P25" s="28">
        <f t="shared" si="2"/>
        <v>5.22</v>
      </c>
      <c r="Q25" s="31"/>
      <c r="R25" s="26">
        <v>21</v>
      </c>
    </row>
    <row r="26" ht="14.25" spans="1:18">
      <c r="A26" s="9">
        <f t="shared" si="4"/>
        <v>0</v>
      </c>
      <c r="B26" s="9"/>
      <c r="C26" s="10"/>
      <c r="D26" s="9"/>
      <c r="E26" s="11"/>
      <c r="F26" s="9"/>
      <c r="G26" s="9"/>
      <c r="H26" s="9"/>
      <c r="I26" s="9"/>
      <c r="J26" s="9"/>
      <c r="K26" s="9">
        <f t="shared" si="5"/>
        <v>0</v>
      </c>
      <c r="L26" s="29"/>
      <c r="M26" s="9"/>
      <c r="N26" s="9"/>
      <c r="O26" s="31"/>
      <c r="P26" s="28">
        <f t="shared" si="2"/>
        <v>5.23</v>
      </c>
      <c r="Q26" s="31"/>
      <c r="R26" s="26">
        <v>22</v>
      </c>
    </row>
    <row r="27" ht="14.25" spans="1:18">
      <c r="A27" s="9">
        <f t="shared" si="4"/>
        <v>0</v>
      </c>
      <c r="B27" s="9"/>
      <c r="C27" s="10"/>
      <c r="D27" s="9"/>
      <c r="E27" s="9"/>
      <c r="F27" s="9"/>
      <c r="G27" s="9"/>
      <c r="H27" s="9"/>
      <c r="I27" s="9"/>
      <c r="J27" s="9"/>
      <c r="K27" s="9">
        <f t="shared" si="5"/>
        <v>0</v>
      </c>
      <c r="L27" s="29"/>
      <c r="M27" s="9"/>
      <c r="N27" s="9"/>
      <c r="O27" s="31"/>
      <c r="P27" s="28">
        <f t="shared" si="2"/>
        <v>5.23999999999999</v>
      </c>
      <c r="Q27" s="31"/>
      <c r="R27" s="26">
        <v>23</v>
      </c>
    </row>
    <row r="28" ht="14.25" spans="1:18">
      <c r="A28" s="9">
        <f t="shared" si="4"/>
        <v>0</v>
      </c>
      <c r="B28" s="9"/>
      <c r="C28" s="10"/>
      <c r="D28" s="9"/>
      <c r="E28" s="9"/>
      <c r="F28" s="9"/>
      <c r="G28" s="9"/>
      <c r="H28" s="9"/>
      <c r="I28" s="9"/>
      <c r="J28" s="9"/>
      <c r="K28" s="9">
        <f t="shared" si="5"/>
        <v>0</v>
      </c>
      <c r="L28" s="29"/>
      <c r="M28" s="9"/>
      <c r="N28" s="9"/>
      <c r="O28" s="31"/>
      <c r="P28" s="28">
        <f t="shared" si="2"/>
        <v>5.24999999999999</v>
      </c>
      <c r="Q28" s="31"/>
      <c r="R28" s="26">
        <v>24</v>
      </c>
    </row>
    <row r="29" ht="14.25" spans="1:18">
      <c r="A29" s="9"/>
      <c r="B29" s="9"/>
      <c r="C29" s="10"/>
      <c r="D29" s="9"/>
      <c r="E29" s="9" t="s">
        <v>35</v>
      </c>
      <c r="F29" s="9"/>
      <c r="G29" s="9"/>
      <c r="H29" s="9"/>
      <c r="I29" s="9"/>
      <c r="J29" s="9"/>
      <c r="K29" s="9">
        <f>COUNTIF(E4:E28,"阎良(7人)")*70</f>
        <v>0</v>
      </c>
      <c r="L29" s="29"/>
      <c r="M29" s="9"/>
      <c r="N29" s="9"/>
      <c r="O29" s="31"/>
      <c r="P29" s="28">
        <f t="shared" si="2"/>
        <v>5.25999999999999</v>
      </c>
      <c r="Q29" s="31"/>
      <c r="R29" s="26">
        <v>25</v>
      </c>
    </row>
    <row r="30" ht="14.25" spans="1:18">
      <c r="A30" s="9"/>
      <c r="B30" s="9"/>
      <c r="C30" s="10"/>
      <c r="D30" s="9"/>
      <c r="E30" s="9"/>
      <c r="F30" s="9"/>
      <c r="G30" s="9"/>
      <c r="H30" s="9"/>
      <c r="I30" s="9"/>
      <c r="J30" s="9"/>
      <c r="K30" s="9">
        <f t="shared" ref="K30:K35" si="6">F30*50+G30*100</f>
        <v>0</v>
      </c>
      <c r="L30" s="29"/>
      <c r="M30" s="9"/>
      <c r="N30" s="9"/>
      <c r="O30" s="31"/>
      <c r="P30" s="28">
        <f t="shared" si="2"/>
        <v>5.26999999999999</v>
      </c>
      <c r="Q30" s="31"/>
      <c r="R30" s="26">
        <v>26</v>
      </c>
    </row>
    <row r="31" ht="14.25" spans="1:18">
      <c r="A31" s="9"/>
      <c r="B31" s="9"/>
      <c r="C31" s="10"/>
      <c r="D31" s="9"/>
      <c r="E31" s="9"/>
      <c r="F31" s="9"/>
      <c r="G31" s="9"/>
      <c r="H31" s="9"/>
      <c r="I31" s="9"/>
      <c r="J31" s="9"/>
      <c r="K31" s="9">
        <f t="shared" si="6"/>
        <v>0</v>
      </c>
      <c r="L31" s="29"/>
      <c r="M31" s="9"/>
      <c r="N31" s="9"/>
      <c r="O31" s="31"/>
      <c r="P31" s="28">
        <f t="shared" si="2"/>
        <v>5.27999999999999</v>
      </c>
      <c r="Q31" s="31"/>
      <c r="R31" s="26">
        <v>27</v>
      </c>
    </row>
    <row r="32" ht="14.25" spans="1:18">
      <c r="A32" s="9"/>
      <c r="B32" s="9"/>
      <c r="C32" s="10"/>
      <c r="D32" s="9"/>
      <c r="E32" s="9"/>
      <c r="F32" s="9"/>
      <c r="G32" s="9"/>
      <c r="H32" s="9"/>
      <c r="I32" s="9"/>
      <c r="J32" s="9"/>
      <c r="K32" s="9">
        <f t="shared" si="6"/>
        <v>0</v>
      </c>
      <c r="L32" s="29"/>
      <c r="M32" s="9"/>
      <c r="N32" s="9"/>
      <c r="O32" s="31"/>
      <c r="P32" s="28">
        <f t="shared" si="2"/>
        <v>5.28999999999999</v>
      </c>
      <c r="Q32" s="31"/>
      <c r="R32" s="26">
        <v>28</v>
      </c>
    </row>
    <row r="33" ht="14.25" spans="1:18">
      <c r="A33" s="9"/>
      <c r="B33" s="9"/>
      <c r="C33" s="10"/>
      <c r="D33" s="9"/>
      <c r="E33" s="9"/>
      <c r="F33" s="9"/>
      <c r="G33" s="9"/>
      <c r="H33" s="9"/>
      <c r="I33" s="9"/>
      <c r="J33" s="9"/>
      <c r="K33" s="9">
        <f t="shared" si="6"/>
        <v>0</v>
      </c>
      <c r="L33" s="29"/>
      <c r="M33" s="9"/>
      <c r="N33" s="9"/>
      <c r="O33" s="31"/>
      <c r="P33" s="28">
        <f t="shared" si="2"/>
        <v>5.29999999999999</v>
      </c>
      <c r="Q33" s="31"/>
      <c r="R33" s="26">
        <v>29</v>
      </c>
    </row>
    <row r="34" ht="14.25" spans="1:18">
      <c r="A34" s="9"/>
      <c r="B34" s="9"/>
      <c r="C34" s="10"/>
      <c r="D34" s="9"/>
      <c r="E34" s="9"/>
      <c r="F34" s="9"/>
      <c r="G34" s="9"/>
      <c r="H34" s="9"/>
      <c r="I34" s="9"/>
      <c r="J34" s="9"/>
      <c r="K34" s="9">
        <f t="shared" si="6"/>
        <v>0</v>
      </c>
      <c r="L34" s="29"/>
      <c r="M34" s="31"/>
      <c r="N34" s="31"/>
      <c r="O34" s="31"/>
      <c r="P34" s="28">
        <f t="shared" si="2"/>
        <v>5.30999999999999</v>
      </c>
      <c r="Q34" s="31"/>
      <c r="R34" s="26">
        <v>30</v>
      </c>
    </row>
    <row r="35" ht="14.25" spans="1:18">
      <c r="A35" s="9"/>
      <c r="B35" s="9"/>
      <c r="C35" s="10"/>
      <c r="D35" s="9"/>
      <c r="E35" s="9"/>
      <c r="F35" s="9"/>
      <c r="G35" s="9"/>
      <c r="H35" s="9"/>
      <c r="I35" s="9"/>
      <c r="J35" s="9"/>
      <c r="K35" s="9">
        <f t="shared" si="6"/>
        <v>0</v>
      </c>
      <c r="L35" s="29"/>
      <c r="M35" s="31"/>
      <c r="N35" s="31"/>
      <c r="O35" s="31"/>
      <c r="P35" s="28"/>
      <c r="Q35" s="32"/>
      <c r="R35" s="26">
        <v>31</v>
      </c>
    </row>
    <row r="36" ht="14.25" spans="13:18">
      <c r="M36" s="32"/>
      <c r="N36" s="32"/>
      <c r="O36" s="32"/>
      <c r="P36" s="33"/>
      <c r="R36" s="26">
        <v>32</v>
      </c>
    </row>
    <row r="37" ht="15" spans="13:18">
      <c r="M37" s="32"/>
      <c r="N37" s="32"/>
      <c r="O37" s="32"/>
      <c r="P37" s="33"/>
      <c r="R37" s="26">
        <v>33</v>
      </c>
    </row>
    <row r="38" ht="15" spans="2:18">
      <c r="B38" s="12" t="s">
        <v>36</v>
      </c>
      <c r="C38" s="13"/>
      <c r="D38" s="13"/>
      <c r="E38" s="13"/>
      <c r="F38" s="13"/>
      <c r="G38" s="13"/>
      <c r="H38" s="13"/>
      <c r="I38" s="13"/>
      <c r="J38" s="13"/>
      <c r="K38" s="13"/>
      <c r="L38" s="34"/>
      <c r="M38" s="32"/>
      <c r="N38" s="32"/>
      <c r="O38" s="32"/>
      <c r="P38" s="33"/>
      <c r="R38" s="26">
        <v>34</v>
      </c>
    </row>
    <row r="39" ht="14.25" spans="2:18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35"/>
      <c r="M39" s="32"/>
      <c r="N39" s="32"/>
      <c r="O39" s="32"/>
      <c r="P39" s="33"/>
      <c r="R39" s="26">
        <v>35</v>
      </c>
    </row>
    <row r="40" ht="14.25" spans="2:18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35"/>
      <c r="M40" s="32"/>
      <c r="N40" s="32"/>
      <c r="O40" s="32"/>
      <c r="P40" s="33"/>
      <c r="R40" s="26">
        <v>36</v>
      </c>
    </row>
    <row r="41" ht="14.25" spans="2:1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35"/>
      <c r="M41" s="32"/>
      <c r="N41" s="32"/>
      <c r="O41" s="32"/>
      <c r="P41" s="33"/>
      <c r="R41" s="26">
        <v>37</v>
      </c>
    </row>
    <row r="42" ht="15" spans="2:18"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36"/>
      <c r="M42" s="32"/>
      <c r="N42" s="32"/>
      <c r="O42" s="32"/>
      <c r="P42" s="33"/>
      <c r="R42" s="26">
        <v>38</v>
      </c>
    </row>
    <row r="43" ht="15" spans="13:18">
      <c r="M43" s="32"/>
      <c r="N43" s="32"/>
      <c r="O43" s="32"/>
      <c r="P43" s="33"/>
      <c r="R43" s="26">
        <v>39</v>
      </c>
    </row>
    <row r="44" ht="14.25" spans="13:18">
      <c r="M44" s="32"/>
      <c r="N44" s="32"/>
      <c r="O44" s="32"/>
      <c r="P44" s="33"/>
      <c r="R44" s="26">
        <v>40</v>
      </c>
    </row>
  </sheetData>
  <mergeCells count="16">
    <mergeCell ref="A1:L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L4:L35"/>
    <mergeCell ref="Q1:Q2"/>
    <mergeCell ref="M1:P2"/>
    <mergeCell ref="A2:B3"/>
    <mergeCell ref="B38:L42"/>
  </mergeCells>
  <dataValidations count="10">
    <dataValidation type="list" allowBlank="1" showInputMessage="1" showErrorMessage="1" sqref="I6 H4:H6 I4:I5 H7:I35">
      <formula1>$R$4:$R$44</formula1>
    </dataValidation>
    <dataValidation type="list" allowBlank="1" showInputMessage="1" showErrorMessage="1" sqref="F26 G26 F27:G29 F30:G32 F33:G35">
      <formula1>$O$3:$O$13</formula1>
    </dataValidation>
    <dataValidation type="list" allowBlank="1" showInputMessage="1" sqref="E29">
      <formula1>$N$3:$N$30</formula1>
    </dataValidation>
    <dataValidation type="list" allowBlank="1" showInputMessage="1" sqref="C4:C8 C9:C16 C17:C36">
      <formula1>$P$4:$P$35</formula1>
    </dataValidation>
    <dataValidation type="list" allowBlank="1" showInputMessage="1" sqref="D4:D11 D12:D35">
      <formula1>$M$4:$M$33</formula1>
    </dataValidation>
    <dataValidation type="list" allowBlank="1" showInputMessage="1" sqref="E4:E9 E10:E28">
      <formula1>$N$4:$N$33</formula1>
    </dataValidation>
    <dataValidation type="list" allowBlank="1" showInputMessage="1" sqref="E30:E35">
      <formula1>$N$3:$N$17</formula1>
    </dataValidation>
    <dataValidation type="list" allowBlank="1" showInputMessage="1" sqref="J4:J25">
      <formula1>$Q$4:$Q$17</formula1>
    </dataValidation>
    <dataValidation type="list" allowBlank="1" showInputMessage="1" sqref="J26:J35">
      <formula1>$Q$4:$Q$8</formula1>
    </dataValidation>
    <dataValidation type="list" allowBlank="1" showInputMessage="1" showErrorMessage="1" sqref="F4:G25">
      <formula1>$O$4:$O$15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2024-05-04T16:06:06Z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FD5D499F7FFE4303A33D9994CB638F51_12</vt:lpwstr>
  </property>
  <property fmtid="{D5CDD505-2E9C-101B-9397-08002B2CF9AE}" pid="4" name="KSOReadingLayout">
    <vt:bool>true</vt:bool>
  </property>
</Properties>
</file>