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j\Documents\Clermont\ClermontPlumes\"/>
    </mc:Choice>
  </mc:AlternateContent>
  <xr:revisionPtr revIDLastSave="0" documentId="13_ncr:1_{37C23461-41DA-493F-846E-15046914258A}" xr6:coauthVersionLast="47" xr6:coauthVersionMax="47" xr10:uidLastSave="{00000000-0000-0000-0000-000000000000}"/>
  <bookViews>
    <workbookView xWindow="-98" yWindow="-98" windowWidth="24196" windowHeight="13096" activeTab="1" xr2:uid="{F0E4307D-ED95-4AEF-AD05-B718AFF01049}"/>
  </bookViews>
  <sheets>
    <sheet name="round_nozzle" sheetId="1" r:id="rId1"/>
    <sheet name="slit_nozzle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K3" i="4"/>
  <c r="K4" i="4"/>
  <c r="K5" i="4"/>
  <c r="K6" i="4"/>
  <c r="K7" i="4"/>
  <c r="K2" i="4"/>
  <c r="J3" i="4"/>
  <c r="J4" i="4"/>
  <c r="J5" i="4"/>
  <c r="J6" i="4"/>
  <c r="J7" i="4"/>
  <c r="J2" i="4"/>
  <c r="I3" i="4"/>
  <c r="I4" i="4"/>
  <c r="I5" i="4"/>
  <c r="I6" i="4"/>
  <c r="I7" i="4"/>
  <c r="I2" i="4"/>
  <c r="I3" i="1"/>
  <c r="I4" i="1"/>
  <c r="I5" i="1"/>
  <c r="I6" i="1"/>
  <c r="I7" i="1"/>
  <c r="I8" i="1"/>
  <c r="I9" i="1"/>
  <c r="J9" i="1" s="1"/>
  <c r="I10" i="1"/>
  <c r="I11" i="1"/>
  <c r="I12" i="1"/>
  <c r="I13" i="1"/>
  <c r="J13" i="1" s="1"/>
  <c r="I14" i="1"/>
  <c r="I15" i="1"/>
  <c r="I16" i="1"/>
  <c r="I17" i="1"/>
  <c r="J17" i="1" s="1"/>
  <c r="I2" i="1"/>
  <c r="E7" i="4"/>
  <c r="E6" i="4"/>
  <c r="E5" i="4"/>
  <c r="G3" i="4"/>
  <c r="G4" i="4"/>
  <c r="G5" i="4"/>
  <c r="G6" i="4"/>
  <c r="G7" i="4"/>
  <c r="H7" i="4" s="1"/>
  <c r="G8" i="4"/>
  <c r="E3" i="4"/>
  <c r="E4" i="4"/>
  <c r="G2" i="4"/>
  <c r="E2" i="4"/>
  <c r="G3" i="1"/>
  <c r="G4" i="1"/>
  <c r="J4" i="1" s="1"/>
  <c r="G5" i="1"/>
  <c r="G6" i="1"/>
  <c r="J6" i="1" s="1"/>
  <c r="G7" i="1"/>
  <c r="J7" i="1" s="1"/>
  <c r="G8" i="1"/>
  <c r="J8" i="1" s="1"/>
  <c r="G9" i="1"/>
  <c r="G10" i="1"/>
  <c r="J10" i="1" s="1"/>
  <c r="G11" i="1"/>
  <c r="J11" i="1" s="1"/>
  <c r="G12" i="1"/>
  <c r="J12" i="1" s="1"/>
  <c r="G13" i="1"/>
  <c r="G14" i="1"/>
  <c r="J14" i="1" s="1"/>
  <c r="G15" i="1"/>
  <c r="J15" i="1" s="1"/>
  <c r="G16" i="1"/>
  <c r="J16" i="1" s="1"/>
  <c r="G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S1" i="1"/>
  <c r="G2" i="1"/>
  <c r="J2" i="1" s="1"/>
  <c r="J5" i="1" l="1"/>
  <c r="J3" i="1"/>
  <c r="L3" i="1" s="1"/>
  <c r="H8" i="4"/>
  <c r="H3" i="4"/>
  <c r="H5" i="4"/>
  <c r="H2" i="4"/>
  <c r="H4" i="4"/>
  <c r="L10" i="1"/>
  <c r="L6" i="1"/>
  <c r="L17" i="1"/>
  <c r="L13" i="1"/>
  <c r="L9" i="1"/>
  <c r="L5" i="1"/>
  <c r="L14" i="1"/>
  <c r="K17" i="1"/>
  <c r="K13" i="1"/>
  <c r="K9" i="1"/>
  <c r="L2" i="1"/>
  <c r="L7" i="1"/>
  <c r="K14" i="1"/>
  <c r="K10" i="1"/>
  <c r="K6" i="1"/>
  <c r="L16" i="1"/>
  <c r="L12" i="1"/>
  <c r="L8" i="1"/>
  <c r="L4" i="1"/>
  <c r="L15" i="1"/>
  <c r="L11" i="1"/>
  <c r="K15" i="1"/>
  <c r="K11" i="1"/>
  <c r="K7" i="1"/>
  <c r="K3" i="1"/>
  <c r="K2" i="1"/>
  <c r="K5" i="1"/>
  <c r="K16" i="1"/>
  <c r="K12" i="1"/>
  <c r="K8" i="1"/>
  <c r="K4" i="1"/>
  <c r="H6" i="4"/>
</calcChain>
</file>

<file path=xl/sharedStrings.xml><?xml version="1.0" encoding="utf-8"?>
<sst xmlns="http://schemas.openxmlformats.org/spreadsheetml/2006/main" count="84" uniqueCount="45">
  <si>
    <t>Ambient density (kg/m3)</t>
  </si>
  <si>
    <t>Source denisty (kg/m3)</t>
  </si>
  <si>
    <t>Nozzle radius (m)</t>
  </si>
  <si>
    <t>g' (m/s2)</t>
  </si>
  <si>
    <t>Date_exp</t>
  </si>
  <si>
    <t>Flow rate (mL/s)</t>
  </si>
  <si>
    <t>V (m3/s)</t>
  </si>
  <si>
    <t>Constant</t>
  </si>
  <si>
    <t>min 10</t>
  </si>
  <si>
    <t>max 160</t>
  </si>
  <si>
    <t>no_exp</t>
  </si>
  <si>
    <t>01</t>
  </si>
  <si>
    <t>02</t>
  </si>
  <si>
    <t>03</t>
  </si>
  <si>
    <t>04</t>
  </si>
  <si>
    <t>05</t>
  </si>
  <si>
    <t>Notes</t>
  </si>
  <si>
    <t>filmed</t>
  </si>
  <si>
    <t>filmed, fluoroscene</t>
  </si>
  <si>
    <t>filmed, fluoroscene, filming not great (wrong exposure)</t>
  </si>
  <si>
    <t>fr</t>
  </si>
  <si>
    <t>filmed, fluoroscein</t>
  </si>
  <si>
    <t>filmed, fluoroscein, filming didn’t start so lots in tank…</t>
  </si>
  <si>
    <t>B m3/s3</t>
  </si>
  <si>
    <t>side film with fluoroscein</t>
  </si>
  <si>
    <t>Name</t>
  </si>
  <si>
    <t>B m4/s3</t>
  </si>
  <si>
    <t>side film with fluoroscein, didn’t actually measure speed</t>
  </si>
  <si>
    <t>Try lower flow rate (already some salt in tank) But started too low</t>
  </si>
  <si>
    <t>Moved laser closer so less lines similar to above. Too much in tank now I think</t>
  </si>
  <si>
    <t>slit parallel to view, ended up falling very quickly and you couldn't see much due to the amount of salt in it</t>
  </si>
  <si>
    <t>slit parallel to view, same problem with view at the bottom</t>
  </si>
  <si>
    <t>slit perpendicular to view</t>
  </si>
  <si>
    <t>50mm lens more zoomed in on one side - better to do over the whole slit</t>
  </si>
  <si>
    <t>50mm lens but now centrally aligned. First puff goes above range of camera but steady state lower</t>
  </si>
  <si>
    <t>M m4/s-2</t>
  </si>
  <si>
    <t>Q (m3/s)</t>
  </si>
  <si>
    <t>velocity (m/s)</t>
  </si>
  <si>
    <t>Nozzle area (m2)</t>
  </si>
  <si>
    <t>M (m4/s2)</t>
  </si>
  <si>
    <t>v (m/s)</t>
  </si>
  <si>
    <t>Very zoomed in side film - plume height above camera view at points</t>
  </si>
  <si>
    <t>Very zoomed in side film. Started at 61 ended around 58 - plume height above camera view</t>
  </si>
  <si>
    <t>Bottom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</si>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</sst>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9745-8058-4B9A-BF75-340F306D3EB7}">
  <dimension ref="A1:S17"/>
  <sheetViews>
    <sheetView workbookViewId="0">
      <selection activeCell="N7" sqref="N7"/>
    </sheetView>
  </sheetViews>
  <sheetFormatPr defaultRowHeight="14.25" x14ac:dyDescent="0.45"/>
  <cols>
    <col min="1" max="1" width="14.6640625" customWidth="1"/>
    <col min="2" max="2" width="9.06640625" style="4"/>
    <col min="3" max="3" width="13.86328125" style="6" customWidth="1"/>
    <col min="4" max="4" width="12.06640625" style="6" customWidth="1"/>
    <col min="5" max="5" width="11" customWidth="1"/>
    <col min="8" max="9" width="14.46484375" customWidth="1"/>
    <col min="10" max="10" width="14.3984375" customWidth="1"/>
    <col min="11" max="11" width="9.59765625" bestFit="1" customWidth="1"/>
    <col min="12" max="12" width="9.59765625" customWidth="1"/>
  </cols>
  <sheetData>
    <row r="1" spans="1:19" x14ac:dyDescent="0.45">
      <c r="A1" t="s">
        <v>4</v>
      </c>
      <c r="B1" s="4" t="s">
        <v>10</v>
      </c>
      <c r="C1" s="5" t="s">
        <v>0</v>
      </c>
      <c r="D1" s="5" t="s">
        <v>1</v>
      </c>
      <c r="E1" s="1" t="s">
        <v>3</v>
      </c>
      <c r="F1" s="1" t="s">
        <v>5</v>
      </c>
      <c r="G1" s="1" t="s">
        <v>36</v>
      </c>
      <c r="H1" s="1" t="s">
        <v>2</v>
      </c>
      <c r="I1" s="1" t="s">
        <v>38</v>
      </c>
      <c r="J1" s="1" t="s">
        <v>37</v>
      </c>
      <c r="K1" s="1" t="s">
        <v>26</v>
      </c>
      <c r="L1" s="1" t="s">
        <v>35</v>
      </c>
      <c r="M1" s="1" t="s">
        <v>20</v>
      </c>
      <c r="N1" s="1" t="s">
        <v>43</v>
      </c>
      <c r="O1" s="1" t="s">
        <v>44</v>
      </c>
      <c r="P1" s="1" t="s">
        <v>16</v>
      </c>
      <c r="Q1" s="1"/>
      <c r="R1" s="1" t="s">
        <v>7</v>
      </c>
      <c r="S1" s="3">
        <f>1.85*PI()^(-0.75)</f>
        <v>0.78398783502895153</v>
      </c>
    </row>
    <row r="2" spans="1:19" x14ac:dyDescent="0.45">
      <c r="A2" s="2">
        <v>44481</v>
      </c>
      <c r="B2" s="4" t="s">
        <v>11</v>
      </c>
      <c r="C2" s="6">
        <v>996.9</v>
      </c>
      <c r="D2" s="6">
        <v>1011.3</v>
      </c>
      <c r="E2">
        <f>(D2-C2)/C2</f>
        <v>1.4444778814324382E-2</v>
      </c>
      <c r="F2">
        <v>34.4</v>
      </c>
      <c r="G2">
        <f>F2/1000000</f>
        <v>3.4399999999999996E-5</v>
      </c>
      <c r="H2">
        <v>4.0000000000000001E-3</v>
      </c>
      <c r="I2">
        <f>(H2^2)*3.141</f>
        <v>5.0256000000000001E-5</v>
      </c>
      <c r="J2">
        <f>G2/I2</f>
        <v>0.68449538363578466</v>
      </c>
      <c r="K2">
        <f>E2*G2</f>
        <v>4.9690039121275869E-7</v>
      </c>
      <c r="L2">
        <f>G2*J2</f>
        <v>2.3546641197070988E-5</v>
      </c>
      <c r="R2" t="s">
        <v>8</v>
      </c>
    </row>
    <row r="3" spans="1:19" x14ac:dyDescent="0.45">
      <c r="A3" s="2">
        <v>44481</v>
      </c>
      <c r="B3" s="4" t="s">
        <v>12</v>
      </c>
      <c r="C3" s="6">
        <v>997</v>
      </c>
      <c r="D3" s="6">
        <v>1011.3</v>
      </c>
      <c r="E3">
        <f t="shared" ref="E3:E17" si="0">(D3-C3)/C3</f>
        <v>1.434302908726174E-2</v>
      </c>
      <c r="F3">
        <v>33</v>
      </c>
      <c r="G3">
        <f t="shared" ref="G3:G17" si="1">F3/1000000</f>
        <v>3.3000000000000003E-5</v>
      </c>
      <c r="H3">
        <v>4.0000000000000001E-3</v>
      </c>
      <c r="I3">
        <f t="shared" ref="I3:I17" si="2">(H3^2)*3.141</f>
        <v>5.0256000000000001E-5</v>
      </c>
      <c r="J3">
        <f t="shared" ref="J3:J17" si="3">G3/I3</f>
        <v>0.65663801337153771</v>
      </c>
      <c r="K3">
        <f t="shared" ref="K3:K17" si="4">E3*G3</f>
        <v>4.7331995987963743E-7</v>
      </c>
      <c r="L3">
        <f t="shared" ref="L3:L17" si="5">G3*J3</f>
        <v>2.1669054441260746E-5</v>
      </c>
      <c r="R3" t="s">
        <v>9</v>
      </c>
    </row>
    <row r="4" spans="1:19" x14ac:dyDescent="0.45">
      <c r="A4" s="2">
        <v>44481</v>
      </c>
      <c r="B4" s="4" t="s">
        <v>13</v>
      </c>
      <c r="C4" s="6">
        <v>997.1</v>
      </c>
      <c r="D4" s="6">
        <v>1010.6</v>
      </c>
      <c r="E4">
        <f t="shared" si="0"/>
        <v>1.3539263865209107E-2</v>
      </c>
      <c r="F4">
        <v>28</v>
      </c>
      <c r="G4">
        <f t="shared" si="1"/>
        <v>2.8E-5</v>
      </c>
      <c r="H4">
        <v>4.0000000000000001E-3</v>
      </c>
      <c r="I4">
        <f t="shared" si="2"/>
        <v>5.0256000000000001E-5</v>
      </c>
      <c r="J4">
        <f t="shared" si="3"/>
        <v>0.55714740528494111</v>
      </c>
      <c r="K4">
        <f t="shared" si="4"/>
        <v>3.7909938822585499E-7</v>
      </c>
      <c r="L4">
        <f t="shared" si="5"/>
        <v>1.560012734797835E-5</v>
      </c>
    </row>
    <row r="5" spans="1:19" x14ac:dyDescent="0.45">
      <c r="A5" s="2">
        <v>44482</v>
      </c>
      <c r="B5" s="4" t="s">
        <v>14</v>
      </c>
      <c r="C5" s="6">
        <v>997</v>
      </c>
      <c r="D5" s="6">
        <v>1052.2</v>
      </c>
      <c r="E5">
        <f t="shared" si="0"/>
        <v>5.5366098294884702E-2</v>
      </c>
      <c r="F5">
        <v>65</v>
      </c>
      <c r="G5">
        <f t="shared" si="1"/>
        <v>6.4999999999999994E-5</v>
      </c>
      <c r="H5">
        <v>4.0000000000000001E-3</v>
      </c>
      <c r="I5">
        <f t="shared" si="2"/>
        <v>5.0256000000000001E-5</v>
      </c>
      <c r="J5">
        <f t="shared" si="3"/>
        <v>1.2933779051257559</v>
      </c>
      <c r="K5">
        <f t="shared" si="4"/>
        <v>3.5987963891675055E-6</v>
      </c>
      <c r="L5">
        <f t="shared" si="5"/>
        <v>8.4069563833174131E-5</v>
      </c>
      <c r="P5" t="s">
        <v>17</v>
      </c>
    </row>
    <row r="6" spans="1:19" x14ac:dyDescent="0.45">
      <c r="A6" s="2">
        <v>44482</v>
      </c>
      <c r="B6" s="4" t="s">
        <v>15</v>
      </c>
      <c r="C6" s="6">
        <v>997</v>
      </c>
      <c r="D6" s="6">
        <v>1052.2</v>
      </c>
      <c r="E6">
        <f t="shared" si="0"/>
        <v>5.5366098294884702E-2</v>
      </c>
      <c r="F6">
        <v>63.5</v>
      </c>
      <c r="G6">
        <f t="shared" si="1"/>
        <v>6.3499999999999999E-5</v>
      </c>
      <c r="H6">
        <v>4.0000000000000001E-3</v>
      </c>
      <c r="I6">
        <f t="shared" si="2"/>
        <v>5.0256000000000001E-5</v>
      </c>
      <c r="J6">
        <f t="shared" si="3"/>
        <v>1.2635307226997772</v>
      </c>
      <c r="K6">
        <f t="shared" si="4"/>
        <v>3.5157472417251786E-6</v>
      </c>
      <c r="L6">
        <f t="shared" si="5"/>
        <v>8.0234200891435842E-5</v>
      </c>
      <c r="P6" t="s">
        <v>17</v>
      </c>
    </row>
    <row r="7" spans="1:19" x14ac:dyDescent="0.45">
      <c r="A7" s="11">
        <v>44484</v>
      </c>
      <c r="B7" s="4" t="s">
        <v>11</v>
      </c>
      <c r="C7" s="6">
        <v>997</v>
      </c>
      <c r="D7" s="6">
        <v>1126</v>
      </c>
      <c r="E7">
        <f t="shared" si="0"/>
        <v>0.12938816449348045</v>
      </c>
      <c r="F7">
        <v>48</v>
      </c>
      <c r="G7">
        <f t="shared" si="1"/>
        <v>4.8000000000000001E-5</v>
      </c>
      <c r="H7">
        <v>4.0000000000000001E-3</v>
      </c>
      <c r="I7">
        <f t="shared" si="2"/>
        <v>5.0256000000000001E-5</v>
      </c>
      <c r="J7">
        <f t="shared" si="3"/>
        <v>0.95510983763132762</v>
      </c>
      <c r="K7">
        <f t="shared" si="4"/>
        <v>6.2106318956870619E-6</v>
      </c>
      <c r="L7">
        <f t="shared" si="5"/>
        <v>4.5845272206303727E-5</v>
      </c>
      <c r="M7">
        <v>125</v>
      </c>
      <c r="P7" t="s">
        <v>18</v>
      </c>
    </row>
    <row r="8" spans="1:19" x14ac:dyDescent="0.45">
      <c r="A8" s="2">
        <v>44484</v>
      </c>
      <c r="B8" s="4" t="s">
        <v>12</v>
      </c>
      <c r="C8" s="6">
        <v>997.1</v>
      </c>
      <c r="D8" s="6">
        <v>1125.9000000000001</v>
      </c>
      <c r="E8">
        <f t="shared" si="0"/>
        <v>0.12917460635843955</v>
      </c>
      <c r="F8">
        <v>54.9</v>
      </c>
      <c r="G8">
        <f t="shared" si="1"/>
        <v>5.49E-5</v>
      </c>
      <c r="H8">
        <v>4.0000000000000001E-3</v>
      </c>
      <c r="I8">
        <f t="shared" si="2"/>
        <v>5.0256000000000001E-5</v>
      </c>
      <c r="J8">
        <f t="shared" si="3"/>
        <v>1.0924068767908308</v>
      </c>
      <c r="K8">
        <f t="shared" si="4"/>
        <v>7.0916858890783312E-6</v>
      </c>
      <c r="L8">
        <f t="shared" si="5"/>
        <v>5.9973137535816608E-5</v>
      </c>
      <c r="M8">
        <v>125</v>
      </c>
      <c r="P8" t="s">
        <v>19</v>
      </c>
    </row>
    <row r="9" spans="1:19" x14ac:dyDescent="0.45">
      <c r="A9" s="11">
        <v>44490</v>
      </c>
      <c r="B9" s="4" t="s">
        <v>11</v>
      </c>
      <c r="C9" s="6">
        <v>996.6</v>
      </c>
      <c r="D9" s="6">
        <v>1085</v>
      </c>
      <c r="E9">
        <f t="shared" si="0"/>
        <v>8.870158539032709E-2</v>
      </c>
      <c r="F9">
        <v>59.2</v>
      </c>
      <c r="G9">
        <f t="shared" si="1"/>
        <v>5.9200000000000002E-5</v>
      </c>
      <c r="H9">
        <v>4.0000000000000001E-3</v>
      </c>
      <c r="I9">
        <f t="shared" si="2"/>
        <v>5.0256000000000001E-5</v>
      </c>
      <c r="J9">
        <f t="shared" si="3"/>
        <v>1.1779687997453041</v>
      </c>
      <c r="K9">
        <f t="shared" si="4"/>
        <v>5.2511338551073641E-6</v>
      </c>
      <c r="L9">
        <f t="shared" si="5"/>
        <v>6.973575294492201E-5</v>
      </c>
      <c r="M9">
        <v>125</v>
      </c>
      <c r="P9" t="s">
        <v>21</v>
      </c>
    </row>
    <row r="10" spans="1:19" x14ac:dyDescent="0.45">
      <c r="A10" s="11">
        <v>44490</v>
      </c>
      <c r="B10" s="4" t="s">
        <v>12</v>
      </c>
      <c r="C10" s="6">
        <v>996.8</v>
      </c>
      <c r="D10" s="6">
        <v>1073.8</v>
      </c>
      <c r="E10">
        <f t="shared" si="0"/>
        <v>7.7247191011235963E-2</v>
      </c>
      <c r="F10">
        <v>55.8</v>
      </c>
      <c r="G10">
        <f t="shared" si="1"/>
        <v>5.5799999999999994E-5</v>
      </c>
      <c r="H10">
        <v>4.0000000000000001E-3</v>
      </c>
      <c r="I10">
        <f t="shared" si="2"/>
        <v>5.0256000000000001E-5</v>
      </c>
      <c r="J10">
        <f t="shared" si="3"/>
        <v>1.1103151862464182</v>
      </c>
      <c r="K10">
        <f t="shared" si="4"/>
        <v>4.3103932584269666E-6</v>
      </c>
      <c r="L10">
        <f t="shared" si="5"/>
        <v>6.1955587392550126E-5</v>
      </c>
      <c r="M10">
        <v>125</v>
      </c>
      <c r="P10" t="s">
        <v>22</v>
      </c>
    </row>
    <row r="11" spans="1:19" x14ac:dyDescent="0.45">
      <c r="A11" s="11">
        <v>44490</v>
      </c>
      <c r="B11" s="4" t="s">
        <v>13</v>
      </c>
      <c r="C11" s="6">
        <v>997.1</v>
      </c>
      <c r="D11" s="6">
        <v>1061.9000000000001</v>
      </c>
      <c r="E11">
        <f t="shared" si="0"/>
        <v>6.4988466553003776E-2</v>
      </c>
      <c r="F11">
        <v>54.5</v>
      </c>
      <c r="G11">
        <f t="shared" si="1"/>
        <v>5.4500000000000003E-5</v>
      </c>
      <c r="H11">
        <v>4.0000000000000001E-3</v>
      </c>
      <c r="I11">
        <f t="shared" si="2"/>
        <v>5.0256000000000001E-5</v>
      </c>
      <c r="J11">
        <f t="shared" si="3"/>
        <v>1.0844476281439033</v>
      </c>
      <c r="K11">
        <f t="shared" si="4"/>
        <v>3.541871427138706E-6</v>
      </c>
      <c r="L11">
        <f t="shared" si="5"/>
        <v>5.9102395733842733E-5</v>
      </c>
      <c r="M11">
        <v>125</v>
      </c>
      <c r="P11" t="s">
        <v>21</v>
      </c>
    </row>
    <row r="12" spans="1:19" x14ac:dyDescent="0.45">
      <c r="A12" s="11">
        <v>44502</v>
      </c>
      <c r="B12" s="4" t="s">
        <v>11</v>
      </c>
      <c r="C12" s="6">
        <v>997.3</v>
      </c>
      <c r="D12" s="6">
        <v>1066.8</v>
      </c>
      <c r="E12">
        <f t="shared" si="0"/>
        <v>6.9688158026672012E-2</v>
      </c>
      <c r="F12">
        <v>54.8</v>
      </c>
      <c r="G12">
        <f t="shared" si="1"/>
        <v>5.4799999999999997E-5</v>
      </c>
      <c r="H12">
        <v>4.0000000000000001E-3</v>
      </c>
      <c r="I12">
        <f t="shared" si="2"/>
        <v>5.0256000000000001E-5</v>
      </c>
      <c r="J12">
        <f t="shared" si="3"/>
        <v>1.0904170646290989</v>
      </c>
      <c r="K12">
        <f t="shared" si="4"/>
        <v>3.818911059861626E-6</v>
      </c>
      <c r="L12">
        <f t="shared" si="5"/>
        <v>5.9754855141674619E-5</v>
      </c>
      <c r="M12">
        <v>250</v>
      </c>
      <c r="P12" t="s">
        <v>24</v>
      </c>
    </row>
    <row r="13" spans="1:19" x14ac:dyDescent="0.45">
      <c r="A13" s="11">
        <v>44502</v>
      </c>
      <c r="B13" s="4" t="s">
        <v>12</v>
      </c>
      <c r="C13" s="6">
        <v>997.2</v>
      </c>
      <c r="D13" s="6">
        <v>1096.5999999999999</v>
      </c>
      <c r="E13">
        <f t="shared" si="0"/>
        <v>9.96791014841555E-2</v>
      </c>
      <c r="F13">
        <v>55</v>
      </c>
      <c r="G13">
        <f t="shared" si="1"/>
        <v>5.5000000000000002E-5</v>
      </c>
      <c r="H13">
        <v>4.0000000000000001E-3</v>
      </c>
      <c r="I13">
        <f t="shared" si="2"/>
        <v>5.0256000000000001E-5</v>
      </c>
      <c r="J13">
        <f t="shared" si="3"/>
        <v>1.0943966889525629</v>
      </c>
      <c r="K13">
        <f t="shared" si="4"/>
        <v>5.4823505816285531E-6</v>
      </c>
      <c r="L13">
        <f t="shared" si="5"/>
        <v>6.019181789239096E-5</v>
      </c>
      <c r="M13">
        <v>250</v>
      </c>
      <c r="P13" t="s">
        <v>27</v>
      </c>
    </row>
    <row r="14" spans="1:19" x14ac:dyDescent="0.45">
      <c r="A14" s="11">
        <v>44503</v>
      </c>
      <c r="B14" s="4" t="s">
        <v>11</v>
      </c>
      <c r="C14" s="6">
        <v>997</v>
      </c>
      <c r="D14" s="6">
        <v>1097.0999999999999</v>
      </c>
      <c r="E14">
        <f t="shared" si="0"/>
        <v>0.10040120361083241</v>
      </c>
      <c r="F14">
        <v>53</v>
      </c>
      <c r="G14">
        <f t="shared" si="1"/>
        <v>5.3000000000000001E-5</v>
      </c>
      <c r="H14">
        <v>4.0000000000000001E-3</v>
      </c>
      <c r="I14">
        <f t="shared" si="2"/>
        <v>5.0256000000000001E-5</v>
      </c>
      <c r="J14">
        <f t="shared" si="3"/>
        <v>1.0546004457179241</v>
      </c>
      <c r="K14">
        <f t="shared" si="4"/>
        <v>5.3212637913741173E-6</v>
      </c>
      <c r="L14">
        <f t="shared" si="5"/>
        <v>5.5893823623049978E-5</v>
      </c>
      <c r="M14">
        <v>250</v>
      </c>
      <c r="P14" t="s">
        <v>41</v>
      </c>
    </row>
    <row r="15" spans="1:19" x14ac:dyDescent="0.45">
      <c r="A15" s="12">
        <v>44509</v>
      </c>
      <c r="B15" s="8" t="s">
        <v>11</v>
      </c>
      <c r="C15" s="9">
        <v>997.1</v>
      </c>
      <c r="D15" s="9">
        <v>1114.5</v>
      </c>
      <c r="E15" s="10">
        <f t="shared" si="0"/>
        <v>0.1177414502055962</v>
      </c>
      <c r="F15" s="10">
        <v>60</v>
      </c>
      <c r="G15" s="10">
        <f t="shared" si="1"/>
        <v>6.0000000000000002E-5</v>
      </c>
      <c r="H15" s="10">
        <v>4.0000000000000001E-3</v>
      </c>
      <c r="I15">
        <f t="shared" si="2"/>
        <v>5.0256000000000001E-5</v>
      </c>
      <c r="J15">
        <f t="shared" si="3"/>
        <v>1.1938872970391594</v>
      </c>
      <c r="K15">
        <f t="shared" si="4"/>
        <v>7.0644870123357721E-6</v>
      </c>
      <c r="L15">
        <f t="shared" si="5"/>
        <v>7.1633237822349565E-5</v>
      </c>
      <c r="M15" s="10">
        <v>250</v>
      </c>
      <c r="N15" s="10"/>
      <c r="O15" s="10"/>
      <c r="P15" s="10" t="s">
        <v>42</v>
      </c>
    </row>
    <row r="16" spans="1:19" x14ac:dyDescent="0.45">
      <c r="A16" s="11">
        <v>44509</v>
      </c>
      <c r="B16" s="4" t="s">
        <v>12</v>
      </c>
      <c r="C16" s="6">
        <v>997.1</v>
      </c>
      <c r="D16" s="6">
        <v>1114.5</v>
      </c>
      <c r="E16">
        <f t="shared" si="0"/>
        <v>0.1177414502055962</v>
      </c>
      <c r="F16" s="10">
        <v>41</v>
      </c>
      <c r="G16">
        <f t="shared" si="1"/>
        <v>4.1E-5</v>
      </c>
      <c r="H16">
        <v>4.0000000000000001E-3</v>
      </c>
      <c r="I16">
        <f t="shared" si="2"/>
        <v>5.0256000000000001E-5</v>
      </c>
      <c r="J16">
        <f t="shared" si="3"/>
        <v>0.81582298631009231</v>
      </c>
      <c r="K16">
        <f t="shared" si="4"/>
        <v>4.8273994584294441E-6</v>
      </c>
      <c r="L16">
        <f t="shared" si="5"/>
        <v>3.3448742438713788E-5</v>
      </c>
      <c r="M16" s="10">
        <v>250</v>
      </c>
      <c r="N16" s="10"/>
      <c r="O16" s="10"/>
      <c r="P16" s="10" t="s">
        <v>28</v>
      </c>
    </row>
    <row r="17" spans="1:16" x14ac:dyDescent="0.45">
      <c r="A17" s="11">
        <v>44509</v>
      </c>
      <c r="B17" s="4" t="s">
        <v>13</v>
      </c>
      <c r="C17" s="6">
        <v>997.1</v>
      </c>
      <c r="D17" s="6">
        <v>1114.5</v>
      </c>
      <c r="E17">
        <f t="shared" si="0"/>
        <v>0.1177414502055962</v>
      </c>
      <c r="F17" s="10">
        <v>36</v>
      </c>
      <c r="G17">
        <f t="shared" si="1"/>
        <v>3.6000000000000001E-5</v>
      </c>
      <c r="H17">
        <v>4.0000000000000001E-3</v>
      </c>
      <c r="I17">
        <f t="shared" si="2"/>
        <v>5.0256000000000001E-5</v>
      </c>
      <c r="J17">
        <f t="shared" si="3"/>
        <v>0.71633237822349571</v>
      </c>
      <c r="K17">
        <f t="shared" si="4"/>
        <v>4.2386922074014631E-6</v>
      </c>
      <c r="L17">
        <f t="shared" si="5"/>
        <v>2.5787965616045845E-5</v>
      </c>
      <c r="M17">
        <v>250</v>
      </c>
      <c r="P17" s="10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4B9B-7C00-47BF-8732-DD8E1BE30F53}">
  <dimension ref="A1:O12"/>
  <sheetViews>
    <sheetView tabSelected="1" workbookViewId="0">
      <selection activeCell="D16" sqref="D16"/>
    </sheetView>
  </sheetViews>
  <sheetFormatPr defaultRowHeight="14.25" x14ac:dyDescent="0.45"/>
  <cols>
    <col min="1" max="1" width="12.6640625" customWidth="1"/>
    <col min="3" max="3" width="23.1328125" customWidth="1"/>
    <col min="9" max="11" width="16.53125" customWidth="1"/>
    <col min="13" max="13" width="18.265625" customWidth="1"/>
  </cols>
  <sheetData>
    <row r="1" spans="1:15" x14ac:dyDescent="0.45">
      <c r="A1" t="s">
        <v>4</v>
      </c>
      <c r="B1" s="4" t="s">
        <v>10</v>
      </c>
      <c r="C1" s="5" t="s">
        <v>0</v>
      </c>
      <c r="D1" s="5" t="s">
        <v>1</v>
      </c>
      <c r="E1" s="1" t="s">
        <v>3</v>
      </c>
      <c r="F1" s="1" t="s">
        <v>5</v>
      </c>
      <c r="G1" s="1" t="s">
        <v>36</v>
      </c>
      <c r="H1" s="1" t="s">
        <v>23</v>
      </c>
      <c r="I1" s="1" t="s">
        <v>38</v>
      </c>
      <c r="J1" s="1" t="s">
        <v>40</v>
      </c>
      <c r="K1" s="1" t="s">
        <v>39</v>
      </c>
      <c r="L1" s="1" t="s">
        <v>20</v>
      </c>
      <c r="M1" s="1" t="s">
        <v>16</v>
      </c>
      <c r="N1" s="1"/>
      <c r="O1" s="1"/>
    </row>
    <row r="2" spans="1:15" x14ac:dyDescent="0.45">
      <c r="A2" s="11">
        <v>44515</v>
      </c>
      <c r="B2" s="4" t="s">
        <v>11</v>
      </c>
      <c r="C2" s="6">
        <v>997.2</v>
      </c>
      <c r="D2" s="6">
        <v>1116.7</v>
      </c>
      <c r="E2">
        <f>(D2-C2)/C2</f>
        <v>0.11983553951062975</v>
      </c>
      <c r="F2">
        <v>96.6</v>
      </c>
      <c r="G2">
        <f>F2/1000000</f>
        <v>9.659999999999999E-5</v>
      </c>
      <c r="H2">
        <f>E2*G2</f>
        <v>1.1576113116726834E-5</v>
      </c>
      <c r="I2">
        <f>0.004*0.06</f>
        <v>2.4000000000000001E-4</v>
      </c>
      <c r="J2">
        <f>G2/I2</f>
        <v>0.40249999999999997</v>
      </c>
      <c r="K2">
        <f>G2*J2</f>
        <v>3.888149999999999E-5</v>
      </c>
      <c r="L2">
        <v>125</v>
      </c>
      <c r="M2" t="s">
        <v>30</v>
      </c>
    </row>
    <row r="3" spans="1:15" x14ac:dyDescent="0.45">
      <c r="A3" s="11">
        <v>44515</v>
      </c>
      <c r="B3" s="4" t="s">
        <v>12</v>
      </c>
      <c r="C3" s="6">
        <v>997.2</v>
      </c>
      <c r="D3" s="6">
        <v>1078.5</v>
      </c>
      <c r="E3">
        <f t="shared" ref="E3:E8" si="0">(D3-C3)/C3</f>
        <v>8.152827918170874E-2</v>
      </c>
      <c r="F3">
        <v>96.6</v>
      </c>
      <c r="G3">
        <f t="shared" ref="G3:G8" si="1">F3/1000000</f>
        <v>9.659999999999999E-5</v>
      </c>
      <c r="H3">
        <f t="shared" ref="H3:H8" si="2">E3*G3</f>
        <v>7.8756317689530633E-6</v>
      </c>
      <c r="I3">
        <f t="shared" ref="I3:I7" si="3">0.004*0.06</f>
        <v>2.4000000000000001E-4</v>
      </c>
      <c r="J3">
        <f t="shared" ref="J3:J7" si="4">G3/I3</f>
        <v>0.40249999999999997</v>
      </c>
      <c r="K3">
        <f t="shared" ref="K3:K7" si="5">G3*J3</f>
        <v>3.888149999999999E-5</v>
      </c>
      <c r="L3">
        <v>125</v>
      </c>
      <c r="M3" t="s">
        <v>31</v>
      </c>
    </row>
    <row r="4" spans="1:15" x14ac:dyDescent="0.45">
      <c r="A4" s="11">
        <v>44515</v>
      </c>
      <c r="B4" s="4" t="s">
        <v>13</v>
      </c>
      <c r="C4" s="6">
        <v>997.4</v>
      </c>
      <c r="D4" s="6">
        <v>1078.5999999999999</v>
      </c>
      <c r="E4">
        <f t="shared" si="0"/>
        <v>8.1411670342891457E-2</v>
      </c>
      <c r="F4">
        <v>99.5</v>
      </c>
      <c r="G4">
        <f t="shared" si="1"/>
        <v>9.9500000000000006E-5</v>
      </c>
      <c r="H4">
        <f t="shared" si="2"/>
        <v>8.1004611991176996E-6</v>
      </c>
      <c r="I4">
        <f t="shared" si="3"/>
        <v>2.4000000000000001E-4</v>
      </c>
      <c r="J4">
        <f t="shared" si="4"/>
        <v>0.41458333333333336</v>
      </c>
      <c r="K4">
        <f t="shared" si="5"/>
        <v>4.1251041666666674E-5</v>
      </c>
      <c r="L4">
        <v>125</v>
      </c>
      <c r="M4" t="s">
        <v>32</v>
      </c>
    </row>
    <row r="5" spans="1:15" x14ac:dyDescent="0.45">
      <c r="A5" s="11">
        <v>44516</v>
      </c>
      <c r="B5" s="4" t="s">
        <v>11</v>
      </c>
      <c r="C5" s="6">
        <v>997.1</v>
      </c>
      <c r="D5" s="6">
        <v>1057.4000000000001</v>
      </c>
      <c r="E5">
        <f t="shared" si="0"/>
        <v>6.0475378597934074E-2</v>
      </c>
      <c r="F5">
        <v>105</v>
      </c>
      <c r="G5">
        <f t="shared" si="1"/>
        <v>1.05E-4</v>
      </c>
      <c r="H5">
        <f t="shared" si="2"/>
        <v>6.3499147527830778E-6</v>
      </c>
      <c r="I5">
        <f t="shared" si="3"/>
        <v>2.4000000000000001E-4</v>
      </c>
      <c r="J5">
        <f t="shared" si="4"/>
        <v>0.4375</v>
      </c>
      <c r="K5">
        <f t="shared" si="5"/>
        <v>4.5937499999999999E-5</v>
      </c>
      <c r="L5">
        <v>125</v>
      </c>
      <c r="M5" t="s">
        <v>32</v>
      </c>
    </row>
    <row r="6" spans="1:15" x14ac:dyDescent="0.45">
      <c r="A6" s="11">
        <v>44516</v>
      </c>
      <c r="B6" s="4" t="s">
        <v>12</v>
      </c>
      <c r="C6" s="6">
        <v>997.4</v>
      </c>
      <c r="D6" s="6">
        <v>1057.8</v>
      </c>
      <c r="E6">
        <f t="shared" si="0"/>
        <v>6.0557449368357712E-2</v>
      </c>
      <c r="F6">
        <v>94</v>
      </c>
      <c r="G6">
        <f t="shared" si="1"/>
        <v>9.3999999999999994E-5</v>
      </c>
      <c r="H6">
        <f t="shared" si="2"/>
        <v>5.6924002406256244E-6</v>
      </c>
      <c r="I6">
        <f t="shared" si="3"/>
        <v>2.4000000000000001E-4</v>
      </c>
      <c r="J6">
        <f t="shared" si="4"/>
        <v>0.39166666666666661</v>
      </c>
      <c r="K6">
        <f t="shared" si="5"/>
        <v>3.6816666666666656E-5</v>
      </c>
      <c r="L6">
        <v>125</v>
      </c>
      <c r="M6" t="s">
        <v>33</v>
      </c>
    </row>
    <row r="7" spans="1:15" x14ac:dyDescent="0.45">
      <c r="A7" s="2">
        <v>44517</v>
      </c>
      <c r="B7" s="4" t="s">
        <v>11</v>
      </c>
      <c r="C7" s="6">
        <v>997.1</v>
      </c>
      <c r="D7" s="6">
        <v>1058.0999999999999</v>
      </c>
      <c r="E7">
        <f t="shared" si="0"/>
        <v>6.1177414502055848E-2</v>
      </c>
      <c r="F7">
        <v>93</v>
      </c>
      <c r="G7">
        <f t="shared" si="1"/>
        <v>9.2999999999999997E-5</v>
      </c>
      <c r="H7">
        <f t="shared" si="2"/>
        <v>5.6894995486911932E-6</v>
      </c>
      <c r="I7">
        <f t="shared" si="3"/>
        <v>2.4000000000000001E-4</v>
      </c>
      <c r="J7">
        <f t="shared" si="4"/>
        <v>0.38749999999999996</v>
      </c>
      <c r="K7">
        <f t="shared" si="5"/>
        <v>3.6037499999999995E-5</v>
      </c>
      <c r="L7">
        <v>250</v>
      </c>
      <c r="M7" t="s">
        <v>34</v>
      </c>
    </row>
    <row r="8" spans="1:15" x14ac:dyDescent="0.45">
      <c r="A8" s="2">
        <v>44524</v>
      </c>
      <c r="B8" s="4" t="s">
        <v>11</v>
      </c>
      <c r="C8" s="6">
        <v>997.2</v>
      </c>
      <c r="D8" s="6">
        <v>1071.4000000000001</v>
      </c>
      <c r="E8">
        <f t="shared" si="0"/>
        <v>7.4408343361411999E-2</v>
      </c>
      <c r="F8">
        <v>100</v>
      </c>
      <c r="G8">
        <f t="shared" si="1"/>
        <v>1E-4</v>
      </c>
      <c r="H8">
        <f t="shared" si="2"/>
        <v>7.4408343361412004E-6</v>
      </c>
    </row>
    <row r="9" spans="1:15" x14ac:dyDescent="0.45">
      <c r="A9" s="2"/>
      <c r="B9" s="4"/>
      <c r="C9" s="6"/>
      <c r="D9" s="6"/>
    </row>
    <row r="10" spans="1:15" x14ac:dyDescent="0.45">
      <c r="A10" s="2"/>
      <c r="B10" s="4"/>
      <c r="C10" s="6"/>
      <c r="D10" s="6"/>
    </row>
    <row r="11" spans="1:15" x14ac:dyDescent="0.45">
      <c r="A11" s="2"/>
      <c r="B11" s="4"/>
      <c r="C11" s="6"/>
      <c r="D11" s="6"/>
    </row>
    <row r="12" spans="1:15" x14ac:dyDescent="0.45">
      <c r="A12" s="2"/>
      <c r="B12" s="4"/>
      <c r="C12" s="6"/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CE96-A1EB-4A37-B0BF-BB6CB3D2F4C5}">
  <dimension ref="A1:F5"/>
  <sheetViews>
    <sheetView workbookViewId="0">
      <selection activeCell="G14" sqref="G14"/>
    </sheetView>
  </sheetViews>
  <sheetFormatPr defaultRowHeight="14.25" x14ac:dyDescent="0.45"/>
  <cols>
    <col min="2" max="2" width="13.6640625" customWidth="1"/>
    <col min="4" max="4" width="11.06640625" customWidth="1"/>
    <col min="5" max="5" width="10.1328125" customWidth="1"/>
    <col min="6" max="6" width="11.265625" customWidth="1"/>
  </cols>
  <sheetData>
    <row r="1" spans="1:6" x14ac:dyDescent="0.45">
      <c r="A1" t="s">
        <v>25</v>
      </c>
      <c r="B1" s="1" t="s">
        <v>4</v>
      </c>
      <c r="C1" s="7" t="s">
        <v>10</v>
      </c>
      <c r="D1" s="1" t="s">
        <v>3</v>
      </c>
      <c r="E1" s="1" t="s">
        <v>6</v>
      </c>
      <c r="F1" s="1" t="s">
        <v>26</v>
      </c>
    </row>
    <row r="2" spans="1:6" x14ac:dyDescent="0.45">
      <c r="A2">
        <v>1</v>
      </c>
      <c r="B2" s="2">
        <v>44490</v>
      </c>
      <c r="C2" s="4" t="s">
        <v>11</v>
      </c>
      <c r="D2">
        <v>8.870158539032709E-2</v>
      </c>
      <c r="E2">
        <v>5.9200000000000002E-5</v>
      </c>
      <c r="F2">
        <v>5.2511338551073641E-6</v>
      </c>
    </row>
    <row r="3" spans="1:6" x14ac:dyDescent="0.45">
      <c r="A3">
        <v>2</v>
      </c>
      <c r="B3" s="2">
        <v>44490</v>
      </c>
      <c r="C3" s="4" t="s">
        <v>12</v>
      </c>
      <c r="D3">
        <v>7.7247191011235963E-2</v>
      </c>
      <c r="E3">
        <v>5.5799999999999994E-5</v>
      </c>
      <c r="F3">
        <v>4.3103932584269666E-6</v>
      </c>
    </row>
    <row r="4" spans="1:6" x14ac:dyDescent="0.45">
      <c r="A4">
        <v>3</v>
      </c>
      <c r="B4" s="2">
        <v>44490</v>
      </c>
      <c r="C4" s="4" t="s">
        <v>13</v>
      </c>
      <c r="D4">
        <v>6.4988466553003776E-2</v>
      </c>
      <c r="E4">
        <v>5.4500000000000003E-5</v>
      </c>
      <c r="F4">
        <v>3.541871427138706E-6</v>
      </c>
    </row>
    <row r="5" spans="1:6" x14ac:dyDescent="0.45">
      <c r="A5">
        <v>4</v>
      </c>
      <c r="B5" s="2">
        <v>44484</v>
      </c>
      <c r="C5" s="4" t="s">
        <v>11</v>
      </c>
      <c r="D5">
        <v>0.12938816449348045</v>
      </c>
      <c r="E5">
        <v>4.8000000000000001E-5</v>
      </c>
      <c r="F5">
        <v>6.2106318956870619E-6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round_nozzle</vt:lpstr>
      <vt:lpstr>slit_nozzle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James</dc:creator>
  <cp:lastModifiedBy>Cara James</cp:lastModifiedBy>
  <dcterms:created xsi:type="dcterms:W3CDTF">2021-10-11T12:57:48Z</dcterms:created>
  <dcterms:modified xsi:type="dcterms:W3CDTF">2021-11-25T14:13:50Z</dcterms:modified>
</cp:coreProperties>
</file>