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I" sheetId="1" r:id="rId3"/>
    <sheet state="visible" name="Base" sheetId="2" r:id="rId4"/>
    <sheet state="visible" name="Referencias" sheetId="3" r:id="rId5"/>
    <sheet state="visible" name="VerifVehicular" sheetId="4" r:id="rId6"/>
    <sheet state="visible" name="NOMs" sheetId="5" r:id="rId7"/>
  </sheets>
  <definedNames>
    <definedName hidden="1" localSheetId="1" name="_xlnm._FilterDatabase">Base!$A$4:$AW$63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5">
      <text>
        <t xml:space="preserve">Agua: AG
Aire: AI
Uso de Suelo: US
Industria: IN
Edificaciones: ED
Movilidad: MO
Energía: EN
Bienes y Servicios Ambientales: BS
Habitabilidad: HA
Residuos Sólidos Urbanos: RE</t>
      </text>
    </comment>
    <comment authorId="0" ref="C6">
      <text>
        <t xml:space="preserve">Consultor6:
Agua: AG
Aire: AI
Uso de Suelo: US
Industria: IN
Edificaciones: ED
Movilidad: MO
Energía: EN
Bienes y Servicios Ambientales: BS
Habitabilidad: HA
Residuos Sólidos Urbanos: RE</t>
      </text>
    </comment>
    <comment authorId="0" ref="B14">
      <text>
        <t xml:space="preserve">Propiedad que puede ser medida u observada</t>
      </text>
    </comment>
    <comment authorId="0" ref="F14">
      <text>
        <t xml:space="preserve">Fuente oficial
Autores
Publicación 
Liga para descarga de datos o consulta</t>
      </text>
    </comment>
    <comment authorId="0" ref="K14">
      <text>
        <t xml:space="preserve">__.__
Clave.número consecutivo
Ej. AI.01, AI.02, AI.03, AI.n</t>
      </text>
    </comment>
    <comment authorId="0" ref="M14">
      <text>
        <t xml:space="preserve">Consultor6:
Método de cálculo del indicador.</t>
      </text>
    </comment>
    <comment authorId="0" ref="N14">
      <text>
        <t xml:space="preserve">Incluir fuente de justificación. </t>
      </text>
    </comment>
    <comment authorId="0" ref="G15">
      <text>
        <t xml:space="preserve">Detalllar si el parámetro se encuentra pro localidad, ciudad, entidad, etc. </t>
      </text>
    </comment>
    <comment authorId="0" ref="H15">
      <text>
        <t xml:space="preserve">Incluir periodicidad de actualización de información</t>
      </text>
    </comment>
    <comment authorId="0" ref="V15">
      <text>
        <t xml:space="preserve">¿Cómo se asgina la calificación?</t>
      </text>
    </comment>
  </commentList>
</comments>
</file>

<file path=xl/sharedStrings.xml><?xml version="1.0" encoding="utf-8"?>
<sst xmlns="http://schemas.openxmlformats.org/spreadsheetml/2006/main" count="719" uniqueCount="417">
  <si>
    <t>Dimensión</t>
  </si>
  <si>
    <t>Clave</t>
  </si>
  <si>
    <t>Nombre</t>
  </si>
  <si>
    <t>Definición</t>
  </si>
  <si>
    <t>AI</t>
  </si>
  <si>
    <t xml:space="preserve">Aire </t>
  </si>
  <si>
    <t>Referencias</t>
  </si>
  <si>
    <t>Distribución de días buenos regulares y malos</t>
  </si>
  <si>
    <t>La calidad del aire en es fundamental para la salud humana y se refiere al estado que guarda el aire en el entorno, tanto el atmosférico como en interiores, en función de sus efectos en la salud humana. De acuerdo con la Organización Mundial de la Salud (OMS), la contaminación de la atmósfera representa un grave riesgo medioambiental, tanto en países en desarrollo como en los desarrollados (OMS, 2015). La contaminación del aire en las ciudades proviene de fuentes móviles (como los escapes de los vehículos o las estacionarias (columnas de humo),  y en gran parte proviene de la quema de combustibles fósiles (OMS, 2017).</t>
  </si>
  <si>
    <t>No.</t>
  </si>
  <si>
    <t>Partículas suspendidas PM10</t>
  </si>
  <si>
    <t>Cita</t>
  </si>
  <si>
    <t>Referencia</t>
  </si>
  <si>
    <t>NOM-156-SEMARNAT-201</t>
  </si>
  <si>
    <r>
      <rPr/>
      <t xml:space="preserve">DOF. (2012). </t>
    </r>
    <r>
      <rPr>
        <rFont val="Calibri"/>
        <i/>
        <color rgb="FF000000"/>
        <sz val="11.0"/>
      </rPr>
      <t>Norma Oficial Mexicana NOM-156-SEMARNAT-2012, Establecimiento y operación de sistemas de monitoreo de la calidad del aire.</t>
    </r>
    <r>
      <rPr>
        <rFont val="Calibri"/>
        <color rgb="FF000000"/>
        <sz val="11.0"/>
      </rPr>
      <t>SEMARNAT. México.</t>
    </r>
  </si>
  <si>
    <t>NOM-025-SSA1-2014</t>
  </si>
  <si>
    <r>
      <rPr/>
      <t xml:space="preserve">DOF. (2014). </t>
    </r>
    <r>
      <rPr>
        <rFont val="Calibri"/>
        <i/>
        <color rgb="FF000000"/>
        <sz val="11.0"/>
      </rPr>
      <t>NORMA Oficial Mexicana NOM-025-SSA1-2014, Salud ambiental. Valores límite permisibles para la concentración de partículas suspendidas PM10 y PM2.5 en el aire ambiente y criterios para su evaluación.</t>
    </r>
    <r>
      <rPr>
        <rFont val="Calibri"/>
        <color rgb="FF000000"/>
        <sz val="11.0"/>
      </rPr>
      <t xml:space="preserve"> Secretaría de Salud. México. Obtenido de</t>
    </r>
    <r>
      <rPr>
        <rFont val="Calibri"/>
        <i/>
        <color rgb="FF000000"/>
        <sz val="11.0"/>
      </rPr>
      <t xml:space="preserve"> http://sinaica.inecc.gob.mx/archivo/noms/NOM-025-SSA1-2014%20PMs.pdf </t>
    </r>
  </si>
  <si>
    <t>NOM-021-SSA1-1993</t>
  </si>
  <si>
    <r>
      <rPr/>
      <t>DOF. (1994).</t>
    </r>
    <r>
      <rPr>
        <rFont val="Calibri"/>
        <i/>
        <color rgb="FF000000"/>
        <sz val="11.0"/>
      </rPr>
      <t xml:space="preserve"> NORMA Oficial Mexicana NOM-021-SSA1-1993, Salud ambiental. Criterio para evaluar la calidad del aire ambiente con respecto al monóxido de carbono (CO). Valor permisible para la concentración de monóxido de carbono (CO) en el aire ambiente como medida de protección a la salud de la población.</t>
    </r>
    <r>
      <rPr>
        <rFont val="Calibri"/>
        <color rgb="FF000000"/>
        <sz val="11.0"/>
      </rPr>
      <t xml:space="preserve">Secretaría de Salud. México. Obtenido de http://sinaica.inecc.gob.mx/archivo/noms/NOM%20021%20SSA%201993%20CO.pdf </t>
    </r>
  </si>
  <si>
    <t>NOM-020-SSA1-2014</t>
  </si>
  <si>
    <r>
      <rPr/>
      <t xml:space="preserve">DOF. (2014). </t>
    </r>
    <r>
      <rPr>
        <rFont val="Calibri"/>
        <i/>
        <color rgb="FF000000"/>
        <sz val="11.0"/>
      </rPr>
      <t>NORMA Oficial Mexicana NOM-020-SSA1-2014, Salud ambiental. Valor límite permisible para la concentración de ozono (O3) en el aire ambiente y criterios para su evaluación.</t>
    </r>
    <r>
      <rPr>
        <rFont val="Calibri"/>
        <color rgb="FF000000"/>
        <sz val="11.0"/>
      </rPr>
      <t xml:space="preserve">Secretaría de Salud. México. Obtenido de http://sinaica.inecc.gob.mx/archivo/noms/NOM-020-SSA1-2014%20O3.pdf </t>
    </r>
  </si>
  <si>
    <t>Partículas suspendidas PM2.5</t>
  </si>
  <si>
    <t>NOM-023-SSA1-1993</t>
  </si>
  <si>
    <t>CO</t>
  </si>
  <si>
    <r>
      <rPr/>
      <t xml:space="preserve">DOF. (1994). </t>
    </r>
    <r>
      <rPr>
        <rFont val="Calibri"/>
        <i/>
        <color rgb="FF000000"/>
        <sz val="11.0"/>
      </rPr>
      <t>NORMA Oficial Mexicana NOM-023-SSA1-1993, Salud ambiental. Criterio para evaluar la calidad del aire ambiente con respecto al bióxido de nitrógeno (NO2). Valor normado para la concentración de bióxido de nitrógeno (NO2) en el aire ambiente como medida de protección a la salud de la población.</t>
    </r>
    <r>
      <rPr>
        <rFont val="Calibri"/>
        <color rgb="FF000000"/>
        <sz val="11.0"/>
      </rPr>
      <t xml:space="preserve">Secretaría de Salud. México. Obtenido de: </t>
    </r>
    <r>
      <rPr>
        <rFont val="Calibri"/>
        <i/>
        <color rgb="FF000000"/>
        <sz val="11.0"/>
      </rPr>
      <t>http://sinaica.inecc.gob.mx/archivo/noms/NOM%20023%20SSA%201993%20NO2.pdf</t>
    </r>
  </si>
  <si>
    <t>O3</t>
  </si>
  <si>
    <t>NOM-022-SSA1-2010</t>
  </si>
  <si>
    <r>
      <rPr/>
      <t xml:space="preserve">DOF. (2010). </t>
    </r>
    <r>
      <rPr>
        <rFont val="Calibri"/>
        <i/>
        <color rgb="FF000000"/>
        <sz val="11.0"/>
      </rPr>
      <t xml:space="preserve">NORMA Oficial Mexicana NOM-022-SSA1-2010, Salud ambiental. Criterio para evaluar la calidad del aire ambiente, con respecto al dióxido de azufre (SO2). Valor normado para la concentración de dióxido de azufre (SO2) en el aire ambiente, como medida de protección a la salud de la población. </t>
    </r>
    <r>
      <rPr>
        <rFont val="Calibri"/>
        <color rgb="FF000000"/>
        <sz val="11.0"/>
      </rPr>
      <t xml:space="preserve">Secretaría de Salud. México. Obtenido de </t>
    </r>
    <r>
      <rPr>
        <rFont val="Calibri"/>
        <i/>
        <color rgb="FF000000"/>
        <sz val="11.0"/>
      </rPr>
      <t>http://sinaica.inecc.gob.mx/archivo/noms/NOM%20022%20SSA%202010%20SO2.pdf</t>
    </r>
  </si>
  <si>
    <t>SO2</t>
  </si>
  <si>
    <t>Gobierno de la República, 2016</t>
  </si>
  <si>
    <t>NO2</t>
  </si>
  <si>
    <r>
      <rPr/>
      <t xml:space="preserve">Gobierno de la República. (2016). </t>
    </r>
    <r>
      <rPr>
        <rFont val="Calibri"/>
        <i/>
        <color rgb="FF000000"/>
        <sz val="11.0"/>
      </rPr>
      <t>Estrategia Nacional de la Calidad del Aire. Visión 2017-2030.</t>
    </r>
    <r>
      <rPr>
        <rFont val="Calibri"/>
        <color rgb="FF000000"/>
        <sz val="11.0"/>
      </rPr>
      <t xml:space="preserve"> Obtenido de: </t>
    </r>
    <r>
      <rPr>
        <rFont val="Calibri"/>
        <i/>
        <color rgb="FF000000"/>
        <sz val="11.0"/>
      </rPr>
      <t>https://www.gob.mx/cms/uploads/attachment/file/195809/Estrategia_Nacional_Calidad_del_Aire.pdf</t>
    </r>
  </si>
  <si>
    <t>SUN</t>
  </si>
  <si>
    <t>IMCO, 2016</t>
  </si>
  <si>
    <t>Entidad</t>
  </si>
  <si>
    <t>CVE_LOC</t>
  </si>
  <si>
    <t>Ciudad</t>
  </si>
  <si>
    <t>Tipo</t>
  </si>
  <si>
    <t>Existencia de Programa de Gestión para Mejorar la Calidad del Aire (ProAire)</t>
  </si>
  <si>
    <r>
      <rPr/>
      <t xml:space="preserve">IMCO. (2016). </t>
    </r>
    <r>
      <rPr>
        <rFont val="Calibri"/>
        <i/>
        <color rgb="FF000000"/>
        <sz val="11.0"/>
      </rPr>
      <t>Índice de Competitividad Urbana 2016.</t>
    </r>
    <r>
      <rPr>
        <rFont val="Calibri"/>
        <color rgb="FF000000"/>
        <sz val="11.0"/>
      </rPr>
      <t xml:space="preserve"> México.</t>
    </r>
  </si>
  <si>
    <t>INECC, 2015</t>
  </si>
  <si>
    <r>
      <rPr/>
      <t xml:space="preserve">INECC. (2015). </t>
    </r>
    <r>
      <rPr>
        <rFont val="Calibri"/>
        <i/>
        <color rgb="FF000000"/>
        <sz val="11.0"/>
      </rPr>
      <t>Informe Nacional de Calidad del Aire 2014</t>
    </r>
    <r>
      <rPr>
        <rFont val="Calibri"/>
        <color rgb="FF000000"/>
        <sz val="11.0"/>
      </rPr>
      <t>. Obtenido de http://www.inecc.gob.mx/descargas/calaire/2015_Informe_nacional_calidad_aire_2014_Final.pdf</t>
    </r>
  </si>
  <si>
    <t>SCEEM, 2017</t>
  </si>
  <si>
    <t>Valor</t>
  </si>
  <si>
    <t>Calificación</t>
  </si>
  <si>
    <t>Parámetros</t>
  </si>
  <si>
    <r>
      <rPr/>
      <t xml:space="preserve">SCEEM. (2017). </t>
    </r>
    <r>
      <rPr>
        <rFont val="Calibri"/>
        <i/>
        <color rgb="FF000000"/>
        <sz val="11.0"/>
      </rPr>
      <t>PIB y Cuentas Nacionales de México. Económicas y Ecológicas</t>
    </r>
    <r>
      <rPr>
        <rFont val="Calibri"/>
        <color rgb="FF000000"/>
        <sz val="11.0"/>
      </rPr>
      <t xml:space="preserve">. INEGI. Disponible en: </t>
    </r>
    <r>
      <rPr>
        <rFont val="Calibri"/>
        <i/>
        <color rgb="FF000000"/>
        <sz val="11.0"/>
      </rPr>
      <t>http://www.inegi.org.mx/est/contenidos/proyectos/cn/ee/</t>
    </r>
  </si>
  <si>
    <t>Programa de verificación vehicular obligatoria 
SI=1 NO=0</t>
  </si>
  <si>
    <t>SEDEMA, 2017</t>
  </si>
  <si>
    <t>¿Cuenta con sistema de monitoreo de la calidad del aire?
SI=1 NO=0</t>
  </si>
  <si>
    <t>¿Valida datos con el INECC?
SI=1 NO=0</t>
  </si>
  <si>
    <t>¿Brinda recomendaciones a la población asociadas a la calidad del aire?
SI=1 NO=0</t>
  </si>
  <si>
    <t>Buenos</t>
  </si>
  <si>
    <t>Regulares</t>
  </si>
  <si>
    <t>Malos</t>
  </si>
  <si>
    <t>Días insuficientes</t>
  </si>
  <si>
    <r>
      <rPr/>
      <t xml:space="preserve">SEDEMA. (2017). </t>
    </r>
    <r>
      <rPr>
        <rFont val="Calibri"/>
        <i/>
        <color rgb="FF000000"/>
        <sz val="11.0"/>
      </rPr>
      <t>Verificación vehicular</t>
    </r>
    <r>
      <rPr>
        <rFont val="Calibri"/>
        <color rgb="FF000000"/>
        <sz val="11.0"/>
      </rPr>
      <t>. Obtenido de http://www.sedema.cdmx.gob.mx/programas/programa/verificacion-vehicular</t>
    </r>
  </si>
  <si>
    <t>SEMARNAT, 2013</t>
  </si>
  <si>
    <t>CALIFICACIÓN FINAL</t>
  </si>
  <si>
    <r>
      <rPr/>
      <t xml:space="preserve">SEMARNAT. (2013). </t>
    </r>
    <r>
      <rPr>
        <rFont val="Calibri"/>
        <i/>
        <color rgb="FF000000"/>
        <sz val="11.0"/>
      </rPr>
      <t>Calidad del Aire: Una Práctica de Vida.</t>
    </r>
    <r>
      <rPr>
        <rFont val="Calibri"/>
        <color rgb="FF000000"/>
        <sz val="11.0"/>
      </rPr>
      <t xml:space="preserve"> México.</t>
    </r>
  </si>
  <si>
    <t>SEMARNAT, 2017</t>
  </si>
  <si>
    <t>Casos especiales</t>
  </si>
  <si>
    <t>Indicadores</t>
  </si>
  <si>
    <r>
      <rPr/>
      <t xml:space="preserve">SEMARNAT. (2017). </t>
    </r>
    <r>
      <rPr>
        <rFont val="Calibri"/>
        <i/>
        <color rgb="FF000000"/>
        <sz val="11.0"/>
      </rPr>
      <t>Programas de Gestión para Mejorar la Calidad del Aire</t>
    </r>
    <r>
      <rPr>
        <rFont val="Calibri"/>
        <color rgb="FF000000"/>
        <sz val="11.0"/>
      </rPr>
      <t>. Obtenido de https://www.gob.mx/semarnat/acciones-y-programas/programas-de-gestion-para-mejorar-la-calidad-del-aire?idiom=es</t>
    </r>
  </si>
  <si>
    <t>Calificación Cuantitativos</t>
  </si>
  <si>
    <t>Calificación Cualitativos</t>
  </si>
  <si>
    <t>SINAICA, 2017</t>
  </si>
  <si>
    <t>Aguascalientes</t>
  </si>
  <si>
    <r>
      <rPr/>
      <t xml:space="preserve">SINAICA. (2017). </t>
    </r>
    <r>
      <rPr>
        <rFont val="Calibri"/>
        <i/>
        <color rgb="FF000000"/>
        <sz val="11.0"/>
      </rPr>
      <t>Sistema Nacional de Información de la Calidad del Aire</t>
    </r>
    <r>
      <rPr>
        <rFont val="Calibri"/>
        <color rgb="FF000000"/>
        <sz val="11.0"/>
      </rPr>
      <t>. Obtenido de http://sinaica.inecc.gob.mx/index.php</t>
    </r>
  </si>
  <si>
    <t>Sin ProAire</t>
  </si>
  <si>
    <t>SMAGDF, SMAGEM, SEMARNAT y Secretaría de Salud, 2010</t>
  </si>
  <si>
    <r>
      <rPr/>
      <t xml:space="preserve">SMAGDF, SMAGEM, SEMARNAT y Secretaría de Salud. (2010). </t>
    </r>
    <r>
      <rPr>
        <rFont val="Calibri"/>
        <i/>
        <color rgb="FF000000"/>
        <sz val="11.0"/>
      </rPr>
      <t>Programa para la mejora de la calidad del aire de la Zona Metropolitana del Valle de México 2011-2020.</t>
    </r>
    <r>
      <rPr>
        <rFont val="Calibri"/>
        <color rgb="FF000000"/>
        <sz val="11.0"/>
      </rPr>
      <t xml:space="preserve"> México.</t>
    </r>
  </si>
  <si>
    <t xml:space="preserve">Código </t>
  </si>
  <si>
    <t>Parámetro</t>
  </si>
  <si>
    <t>Definición y explicación</t>
  </si>
  <si>
    <t>Fuente</t>
  </si>
  <si>
    <t>Disponibilidad de datos</t>
  </si>
  <si>
    <t>Unidades</t>
  </si>
  <si>
    <t>Indicador</t>
  </si>
  <si>
    <t>Descripción</t>
  </si>
  <si>
    <t>Metodología</t>
  </si>
  <si>
    <t>Justificación</t>
  </si>
  <si>
    <t xml:space="preserve">Tipo </t>
  </si>
  <si>
    <t>Observaciones</t>
  </si>
  <si>
    <t>Espacial</t>
  </si>
  <si>
    <t>Temporal</t>
  </si>
  <si>
    <t xml:space="preserve">Valores de referencia </t>
  </si>
  <si>
    <t>Algoritmo para asignar calificación</t>
  </si>
  <si>
    <t>P0201</t>
  </si>
  <si>
    <t>Programas de Gestión para Mejorar la Calidad del Aire (Proaire)</t>
  </si>
  <si>
    <t xml:space="preserve">Se refiere a la existencia de Proaires.
Este Programa que integra medidas, estrategias y acciones en aras de fortalecer la gestión de la calidad del aire, permitiendo mejorar su condición actual (SMAGDF, SMAGEM, SEMARNAT y Secretaría de Salud, 2010).  </t>
  </si>
  <si>
    <r>
      <rPr>
        <rFont val="Calibri"/>
        <sz val="10.0"/>
      </rPr>
      <t xml:space="preserve">SEMARNAT Programas de Gestión para Mejorar la Calidad del Aire. </t>
    </r>
    <r>
      <rPr>
        <rFont val="Calibri"/>
        <sz val="10.0"/>
        <u/>
      </rPr>
      <t xml:space="preserve">
https://www.gob.mx/semarnat/acciones-y-programas/programas-de-gestion-para-mejorar-la-calidad-del-aire</t>
    </r>
  </si>
  <si>
    <t>Los programas ProAire pueden comprender una entidad federativa completa, una ciudad o un conjunto de ciudades. Información disponible para todas las ciudades.</t>
  </si>
  <si>
    <t>No existe periodicidad de la publicación, la última actualización se realizó el 22 de julio de 2017.</t>
  </si>
  <si>
    <t>No/Vigente/En elaboración</t>
  </si>
  <si>
    <t>AI01</t>
  </si>
  <si>
    <r>
      <rPr/>
      <t xml:space="preserve">Verificar si cuenta con Programa de Gestión para Mejorar la Calidad del Aire (ProAire).
</t>
    </r>
    <r>
      <rPr>
        <rFont val="Calibri"/>
        <b/>
        <color rgb="FF000000"/>
        <sz val="10.0"/>
      </rPr>
      <t>AI01=P0201
P0201</t>
    </r>
    <r>
      <rPr>
        <rFont val="Calibri"/>
        <color rgb="FF000000"/>
        <sz val="10.0"/>
      </rPr>
      <t>= Programa de Gestión para Mejorar la Calidad del Aire (ProAire)</t>
    </r>
  </si>
  <si>
    <t>Estos indicadores nos sirven para valorar los esfuerzos que dedica la administración de cada ciudad a la gestión de la calidad del aire.</t>
  </si>
  <si>
    <t>En 2015 el costo de la degradación del aire representó el 3.2% (577,698  millones de pesos) del Producto Interno Bruto (SCEEM, 2017).  Contar con un programa que integre estratégias y acciones para mejorar la calidad del aire, permite que los gobiernos de las ciudades dirijan de manera más eficiente los recursos destinados a gestionar la calidad del aire.</t>
  </si>
  <si>
    <t>Notas</t>
  </si>
  <si>
    <t>No= 0
En elaboración= 1
Vigente= 2</t>
  </si>
  <si>
    <t>Cualitativo</t>
  </si>
  <si>
    <t>No: A 2017 la ciudad no cuenta con ProAire</t>
  </si>
  <si>
    <t xml:space="preserve">En elaboración: A 2017 la ciudad cuenta con ProAire en proceso de elaboración </t>
  </si>
  <si>
    <t>Vigente: A 2017 cuenta con ProAire vigente</t>
  </si>
  <si>
    <t>Baja California</t>
  </si>
  <si>
    <t>Valor del indicador*10</t>
  </si>
  <si>
    <t>Tijuana</t>
  </si>
  <si>
    <t>Vigente</t>
  </si>
  <si>
    <t>P0202</t>
  </si>
  <si>
    <t xml:space="preserve">Programa de verificación vehicular </t>
  </si>
  <si>
    <t>-</t>
  </si>
  <si>
    <t>Programa que establece el calendario y los lineamientos conforme a los cuales, los vehículos automotores deberán ser verificados en sus emisiones contaminantes, con la finalidad de monitorear el desempeño ambiental de los vehículos (SEDEMA, 2017).</t>
  </si>
  <si>
    <t>ND</t>
  </si>
  <si>
    <t>Secretarías de medio ambiente o afines por entidad federativa</t>
  </si>
  <si>
    <t>Los programas de verificación vehicular se delimitan a nivel entidad federativa.  Información disponible para todas las ciudades.</t>
  </si>
  <si>
    <t>No existe periodicidad, los cambios se pueden realizar cuando surga una nueva legislación en la materia.  La última revisión se realizó el 20 de julio de 2017.</t>
  </si>
  <si>
    <t>Si/No</t>
  </si>
  <si>
    <t>AI02</t>
  </si>
  <si>
    <t>Existencia de Programa de Verificación Vehicular</t>
  </si>
  <si>
    <r>
      <rPr/>
      <t xml:space="preserve">Verifica la existencia de un Programa de Verificación Vehicular.
</t>
    </r>
    <r>
      <rPr>
        <rFont val="Calibri"/>
        <b/>
        <color rgb="FF000000"/>
        <sz val="10.0"/>
      </rPr>
      <t>AI02=P0202
P0202</t>
    </r>
    <r>
      <rPr>
        <rFont val="Calibri"/>
        <color rgb="FF000000"/>
        <sz val="10.0"/>
      </rPr>
      <t>= Programa de verificación vehicular</t>
    </r>
  </si>
  <si>
    <t>Los Programas de Verificación Vehicular establecen las medidas de circulación que deben seguir los automóviles, con la finalidad de prevenir, minimizar y controlar la emisión de contaminantes que provienen de los vehículos (SEDEMA, 2017).
Por lo tanto, su existencia muestra el compromiso del gobierno por controlar las emisiones de contaminantes provenientes de los vehículos automotores.</t>
  </si>
  <si>
    <t>No= 0
Si= 1</t>
  </si>
  <si>
    <t>No: A 2017 la verificación en vehículos automotores no es obligatoria</t>
  </si>
  <si>
    <t>Si: A 2017 la verificación en vehículos automotores es obligatoria</t>
  </si>
  <si>
    <t>P0203</t>
  </si>
  <si>
    <t>Sistema de Monitoreo de la Calidad del Aire (SMCA)</t>
  </si>
  <si>
    <t>Conjunto organizado de recursos humanos, técnicos y administrativos empleados para operar una o un conjunto de estaciones de monitoreo y/o muestreo que miden la calidad del aire en una zona o región (INECC, 2015).</t>
  </si>
  <si>
    <r>
      <rPr>
        <rFont val="Calibri"/>
        <sz val="10.0"/>
      </rPr>
      <t xml:space="preserve">Sistema Nacional de Información de la Calidad del Aire (SINAICA)
</t>
    </r>
    <r>
      <rPr>
        <rFont val="Calibri"/>
        <sz val="10.0"/>
        <u/>
      </rPr>
      <t xml:space="preserve">
http://sinaica.inecc.gob.mx/
</t>
    </r>
    <r>
      <rPr>
        <rFont val="Calibri"/>
        <sz val="10.0"/>
      </rPr>
      <t>Redes de monitoreo</t>
    </r>
  </si>
  <si>
    <t>Los sistemas de monitoreo se encuentran a nivel ciudad. De las 59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Información disponible para todas las ciudades.</t>
  </si>
  <si>
    <r>
      <rPr>
        <rFont val="Calibri"/>
        <sz val="10.0"/>
      </rPr>
      <t xml:space="preserve">No existe periodicidad. La última revisión se realizó el 20 de julio de 2017.
</t>
    </r>
    <r>
      <rPr>
        <rFont val="Calibri"/>
        <sz val="10.0"/>
        <u/>
      </rPr>
      <t xml:space="preserve">
http://sinaica.inecc.gob.mx/</t>
    </r>
  </si>
  <si>
    <t>AI03</t>
  </si>
  <si>
    <t>¿Cuenta con sistema de monitoreo de la calidad del aire?</t>
  </si>
  <si>
    <r>
      <rPr/>
      <t xml:space="preserve">Verificar si cuenta con sistema de monitoreo de la calidad del aire.
</t>
    </r>
    <r>
      <rPr>
        <rFont val="Calibri"/>
        <b/>
        <color rgb="FF000000"/>
        <sz val="10.0"/>
      </rPr>
      <t>AI03=P0203
P0203</t>
    </r>
    <r>
      <rPr>
        <rFont val="Calibri"/>
        <color rgb="FF000000"/>
        <sz val="10.0"/>
      </rPr>
      <t>= Sistema de Monitoreo de la Calidad del Aire</t>
    </r>
  </si>
  <si>
    <t>La normatividad mexicana prevé que todas las ciudades que cuentan con más de 500 mil habitantes, o con una determinada carga industrial y automovilística, deben monitorear la concentración de emisiones a la atmósfera y generar informes periódicos  (NOM-156-SEMARNAT-2012). Sin embargo, existen ciudades que no reportan información y otras que nisiquiera cuentan con SMCA.
Por tal razón, la existencia de SMCA y la validación de datos con el INECC, nos permite evaluar el compromiso por parte del gobierno de la ciudad con la gestión de la calidad del aire.</t>
  </si>
  <si>
    <t>No entregó información relacionada a este contaminante</t>
  </si>
  <si>
    <t>No: A 2017 no cuenta con SMCA</t>
  </si>
  <si>
    <t>Si: A 2017 cuenta con SMCA</t>
  </si>
  <si>
    <t>Mexicali</t>
  </si>
  <si>
    <t>[(Valor del indicador AI.03.01)*(5)]+[(Valor del indicador AI.03.02)*(5)]</t>
  </si>
  <si>
    <t>P0204</t>
  </si>
  <si>
    <t>Recomendaciones a la población asociadas a la calidad del aire</t>
  </si>
  <si>
    <t>Recomendaciones a la población sobre la calidad del aire por parte del gobierno de la ciudad.</t>
  </si>
  <si>
    <r>
      <rPr>
        <rFont val="Calibri"/>
        <sz val="10.0"/>
      </rPr>
      <t>Índice de Competitividad Urbana. Reelección municipal y rención de cuentas: ¿Cómo lograr el circulo vicioso?</t>
    </r>
    <r>
      <rPr>
        <rFont val="Calibri"/>
        <sz val="10.0"/>
        <u/>
      </rPr>
      <t xml:space="preserve">
http://imco.org.mx/indices/#!/reeleccion-municipal-y-rendicion-de-cuentas/introduccion</t>
    </r>
  </si>
  <si>
    <t xml:space="preserve"> Información disponible para todas las ciudades.</t>
  </si>
  <si>
    <t>El informe del IMCO se publica cada dos años. El último informe se publicó en 2016.</t>
  </si>
  <si>
    <t>AI04</t>
  </si>
  <si>
    <t>¿El SMCA valida datos con el INECC de manera constante?</t>
  </si>
  <si>
    <r>
      <rPr/>
      <t xml:space="preserve">Verificar si la institución encargada de monitorear la calidad del aire por ciudad valida sus datos con el INECC, si los datos son validados se encontrarán publicados en el SINAICA.
</t>
    </r>
    <r>
      <rPr>
        <rFont val="Calibri"/>
        <b/>
        <color rgb="FF000000"/>
        <sz val="10.0"/>
      </rPr>
      <t>AI04=P0217
P0217</t>
    </r>
    <r>
      <rPr>
        <rFont val="Calibri"/>
        <color rgb="FF000000"/>
        <sz val="10.0"/>
      </rPr>
      <t>= Validación de datos del SMCA con el INECC</t>
    </r>
  </si>
  <si>
    <t>No: Los datos obtenidos mediante el SMCA no son validados por el INECC</t>
  </si>
  <si>
    <t>Si: Los datos obtenidos mediante el SMCA son validados por el INECC</t>
  </si>
  <si>
    <t>P0205</t>
  </si>
  <si>
    <t xml:space="preserve">Concentración de partículas suspendidas PM10 </t>
  </si>
  <si>
    <t>Se refiere a la concentración de partículas suspendidas de diámetro aerodinámico igual o inferior a los 10 µm (PM10) .
Las partículas suspendidas representab el material respirable presente en la atmósfera en forma sólida o líquida (polvo, cenizas, hollín, partículas metálicas, cemento y polen, entre otras). Surgen de fuentes naturales (sal de los océanos o las cenizas volcánicas) y antropogénicas (las industrias o los vehículos)  (SEMARNAT, 2013)</t>
  </si>
  <si>
    <r>
      <rPr>
        <rFont val="Calibri"/>
        <sz val="10.0"/>
      </rPr>
      <t xml:space="preserve">Sistema Nacional de Información de la Calidad del Aire (SINAICA) 
</t>
    </r>
    <r>
      <rPr>
        <rFont val="Calibri"/>
        <sz val="10.0"/>
        <u/>
      </rPr>
      <t xml:space="preserve">
http://sinaica.inecc.gob.mx/
</t>
    </r>
    <r>
      <rPr>
        <rFont val="Calibri"/>
        <sz val="10.0"/>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</si>
  <si>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Ciudad Juárez, Cuernavaca, Tula de Allende y Querétaro no entregaron información. Mientras que Mérida no cuenta con la tecnología para monitorear este contaminante.</t>
  </si>
  <si>
    <t>En general se tomó el año de 2014. Para Tijuana y Mexicalli se tomó el dato de 2008; para Pachuca el de 2012; y para Minatitlán el de 2013, en los casos anteriores, se tomó el último dato disponible.</t>
  </si>
  <si>
    <t>Microgramos por metro cúbico (μg/m3)</t>
  </si>
  <si>
    <t>AI05</t>
  </si>
  <si>
    <t>¿El gobierno de la ciudad brinda recomendaciones a la población asociadas a la calidad del aire? 
Parámetro P0204</t>
  </si>
  <si>
    <r>
      <rPr/>
      <t xml:space="preserve">Verificar si el gobierno de la ciudad brinda información asociada a la calidad del aire a su población.
</t>
    </r>
    <r>
      <rPr>
        <rFont val="Calibri"/>
        <b/>
        <color rgb="FF000000"/>
        <sz val="10.0"/>
      </rPr>
      <t>AI05=P0204
P0204</t>
    </r>
    <r>
      <rPr>
        <rFont val="Calibri"/>
        <color rgb="FF000000"/>
        <sz val="10.0"/>
      </rPr>
      <t>= Recomendaciones a la población asociadas a la calidad del aire</t>
    </r>
  </si>
  <si>
    <t>Las afectaciones a la salud asociadas a la contaminación atmosférica incrementan el ausentismo y las incapacidades laborales, el gasto en
medicinas y consultas médicas de las familias, entre otros, por lo que su impacto económico es importante (Gobierno de la República, 2016).
Por lo tanto, cuando la población de una ciudad cuenta con información sobre la calidad del aire, le permite tomar desiciones que disminuyan sus costos y sus emisiones de contaminantes.</t>
  </si>
  <si>
    <t>No: Las autoridades de la ciudad no brindan recomendaciones a la población asociadas a la calidad del aire</t>
  </si>
  <si>
    <t>Si: Las autoridades de la ciudad brindan recomendaciones a la población asociadas a la calidad del aire</t>
  </si>
  <si>
    <t>P0206</t>
  </si>
  <si>
    <t>Concentración de partículas suspendidas PM2.5</t>
  </si>
  <si>
    <t>Se refiere a la concentración de partículas suspendidas de diámetro aerodinámico igual o inferior a los 2.5 µm (PM2.5).
Las partículas suspendidas representab el material respirable presente en la atmósfera en forma sólida o líquida (polvo, cenizas, hollín, partículas metálicas, cemento y polen, entre otras). Surgen de fuentes naturales (sal de los océanos o las cenizas volcánicas) y antropogénicas (las industrias o los vehículos)  (SEMARNAT, 2013)</t>
  </si>
  <si>
    <t>No cuenta con la tecnología necesaria para monitorear este contaminante</t>
  </si>
  <si>
    <r>
      <rPr>
        <rFont val="Calibri"/>
        <sz val="10.0"/>
      </rPr>
      <t xml:space="preserve">Sistema Nacional de Información de la Calidad del Aire (SINAICA) 
</t>
    </r>
    <r>
      <rPr>
        <rFont val="Calibri"/>
        <sz val="10.0"/>
        <u/>
      </rPr>
      <t xml:space="preserve">
http://sinaica.inecc.gob.mx/
</t>
    </r>
    <r>
      <rPr>
        <rFont val="Calibri"/>
        <sz val="10.0"/>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</si>
  <si>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Coahuila de Zaragoza</t>
  </si>
  <si>
    <t>De las 21 ciudades con información disponible, Tijuana y Tula de Allende no entregaron información. Mientras que Ciudad Juárez, Chihuahua, León y Cuernavaca no cuenta con la tecnología para monitorear este contaminante.</t>
  </si>
  <si>
    <t>En general se tomó el año de 2014. Para Pachuca y Minatitlán el de 2013, en los casos anteriores, se tomó el último dato disponible.</t>
  </si>
  <si>
    <t>AI06</t>
  </si>
  <si>
    <t>Distribución de los días buenos, regulares y malos con respecto a la concentración de PM10</t>
  </si>
  <si>
    <t>La Laguna (Torreón)</t>
  </si>
  <si>
    <r>
      <rPr>
        <rFont val="Calibri"/>
        <b/>
        <color rgb="FF000000"/>
        <sz val="10.0"/>
      </rPr>
      <t>AI06=P0211
P0211=</t>
    </r>
    <r>
      <rPr>
        <rFont val="Calibri"/>
        <color rgb="FF000000"/>
        <sz val="10.0"/>
      </rPr>
      <t xml:space="preserve"> Distribución de los días buenos, regulares y malos con respecto a la concentración de PM11</t>
    </r>
  </si>
  <si>
    <t>Estos indicadores nos permiten conocer el comportamiento de la contaminación atmosférica con respecto a la normatividad vigente en materia de calidad del aire  en nuestro país.</t>
  </si>
  <si>
    <t>La exposición a los contaminantes atmosféricos como el material particulado, se asocia con diferentes daños a la salud humana y la magnitud de los efectos depende de las concentraciones que se encuentran en el aire, de la dosis que se inhala, del tiempo y la frecuencia de exposición, así como de las características de la población expuesta. 
La mayoría de los estudios apuntan a que el mayor impacto en la salud por partículas, lo originan compuestos altamente tóxicos y carcinogénicos como el carbono elemental, compuestos orgánicos (especialmente los hidrocarburos aromáticos policíclicos), sulfatos, nitratos y determinados metales (arsénico, cadmio, fierro, zinc y níquel) (NOM-025-SSA1-2014).
Por lo tanto, se considera que la distribución de días con calidad del aire buena, regular y mala, en relación a este contaminante, es un buen indicativo para calificar la sustentabilidad de una ciudad bajo la dimensión de Aire.</t>
  </si>
  <si>
    <t>Días</t>
  </si>
  <si>
    <t>Cuantitativo</t>
  </si>
  <si>
    <t xml:space="preserve">DB: (0,37.5] μg/m³ promedio diario </t>
  </si>
  <si>
    <t xml:space="preserve">DR: (37.5,75] μg/m³ promedio diario </t>
  </si>
  <si>
    <t xml:space="preserve">DM: &gt; 75 μg/m³ promedio diario  </t>
  </si>
  <si>
    <t>P0207</t>
  </si>
  <si>
    <t>Concentración de ozono (O3)</t>
  </si>
  <si>
    <t>Se refiere a la concentración de ozono (O3) en la atmósfera.
El ozono es un gas incoloro que se forma a partir de las reacciones en las que participan los óxidos de nitrógeno, los hidrocarburos y la radiación solar. Forma parte de la composición de la atmósfera, sin embargo a baja altura (O3 troposférico) resulta perjudicial por su carácter oxidante, reactivo, corrosivo y tóxico. Algunas fuentes de contaminación son la quema de hidrocarburos en combustibles (la gasolina o el diésel) (SEMARNAT, 2013; SINAICA, 2017)</t>
  </si>
  <si>
    <r>
      <rPr>
        <rFont val="Calibri"/>
        <sz val="10.0"/>
      </rPr>
      <t xml:space="preserve">Sistema Nacional de Información de la Calidad del Aire (SINAICA) 
</t>
    </r>
    <r>
      <rPr>
        <rFont val="Calibri"/>
        <sz val="10.0"/>
        <u/>
      </rPr>
      <t xml:space="preserve">
http://sinaica.inecc.gob.mx/
</t>
    </r>
    <r>
      <rPr>
        <rFont val="Calibri"/>
        <sz val="10.0"/>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</si>
  <si>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todas entregaron información.</t>
  </si>
  <si>
    <t>En general se tomó el año de 2014. Para Ciudad Juárez, Chihuahua y Tula de Allende se tomó el dato de 2013, en los casos anteriores, se tomó el último dato disponible.</t>
  </si>
  <si>
    <t>Partes por millón (ppm)</t>
  </si>
  <si>
    <t>AI07</t>
  </si>
  <si>
    <t>Distribución de los días buenos, regulares y malos con respecto a la concentración de PM2.5</t>
  </si>
  <si>
    <r>
      <rPr>
        <rFont val="Calibri"/>
        <b/>
        <color rgb="FF000000"/>
        <sz val="10.0"/>
      </rPr>
      <t>AI07=P0212
P0212=</t>
    </r>
    <r>
      <rPr>
        <rFont val="Calibri"/>
        <color rgb="FF000000"/>
        <sz val="10.0"/>
      </rPr>
      <t xml:space="preserve"> Distribución de los días buenos, regulares y malos con respecto a la concentración de PM2.6</t>
    </r>
  </si>
  <si>
    <t>No cuenta con SMCA</t>
  </si>
  <si>
    <t xml:space="preserve">DB: (0,22.5] μg/m³ promedio diario </t>
  </si>
  <si>
    <t xml:space="preserve">DR: (22.5,45] μg/m³ promedio diario </t>
  </si>
  <si>
    <t>DM: &gt; 45 μg/m³ promedio diario</t>
  </si>
  <si>
    <t>Saltillo</t>
  </si>
  <si>
    <t xml:space="preserve">{[(DB/365)*(1)]+[(DR/365)*(0.5)]+[(DM)/365*(−0.5)]+[(DI/365)*(1/3)]}*10
</t>
  </si>
  <si>
    <t>P0208</t>
  </si>
  <si>
    <t>Concentración de dióxido de azufre (SO2)</t>
  </si>
  <si>
    <t>Se refiere a la concentración de dióxido de azufre (SO2) en la atmósfera.
El dióxido de azufre es un gas incoloro que se forma al quemar azufre y tiende a disolverse fácilmente en agua. Se forma por la combustión del azufre presente en el carbón y el petróleo (SEMARNAT, 2013; SINAICA, 2017)</t>
  </si>
  <si>
    <r>
      <rPr>
        <rFont val="Calibri"/>
        <sz val="10.0"/>
      </rPr>
      <t xml:space="preserve">Sistema Nacional de Información de la Calidad del Aire (SINAICA) 
</t>
    </r>
    <r>
      <rPr>
        <rFont val="Calibri"/>
        <sz val="10.0"/>
        <u/>
      </rPr>
      <t xml:space="preserve">
http://sinaica.inecc.gob.mx/
</t>
    </r>
    <r>
      <rPr>
        <rFont val="Calibri"/>
        <sz val="10.0"/>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</si>
  <si>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solo Ciudad Juárez no cuenta con la tecnología para monitorear este contaminante. Todas las demás entregaron información.</t>
  </si>
  <si>
    <t>En general se tomó el año de 2014. Para Mexicalli se tomó el dato de 2010; para Tijuana el de 2012; y para Minatitlán y Mérida el de 2013, en los casos anteriores, se tomó el último dato disponible.</t>
  </si>
  <si>
    <t>AI08</t>
  </si>
  <si>
    <t>Distribución de los días buenos, regulares y malos con respecto a la concentración de O3</t>
  </si>
  <si>
    <t>Monclova-Frontera</t>
  </si>
  <si>
    <r>
      <rPr>
        <rFont val="Calibri"/>
        <b/>
        <color rgb="FF000000"/>
        <sz val="10.0"/>
      </rPr>
      <t>AI08=P0213
P0213=</t>
    </r>
    <r>
      <rPr>
        <rFont val="Calibri"/>
        <color rgb="FF000000"/>
        <sz val="10.0"/>
      </rPr>
      <t xml:space="preserve"> Distribución de los días buenos, regulares y malos con respecto a la concentración de O3</t>
    </r>
  </si>
  <si>
    <t>La exposición a los contaminantes atmosféricos como el ozono, se asocian con diferentes daños a la salud humana y la magnitud de los efectos depende de las concentraciones que se encuentran en el aire, de la dosis que se inhala, del tiempo y la frecuencia de exposición, así como de las características de la población expuesta (NOM-020-SSA1-2014).
Por lo tanto, se considera que la distribución de días con calidad del aire buena, regular y mala, en relación a este contaminante, es un buen indicativo para calificar la sustentabilidad de una ciudad bajo la dimensión de Aire.</t>
  </si>
  <si>
    <t xml:space="preserve">DB: (0,0.0475] ppm máximo diario </t>
  </si>
  <si>
    <t xml:space="preserve">DR: (0.0475,0.095] ppm máximo diario </t>
  </si>
  <si>
    <t xml:space="preserve">DM: &gt; 0.095 ppm máximo diario </t>
  </si>
  <si>
    <t xml:space="preserve">{[(días buenos)/365*(1)]+[(días regulares)/365*(0.5)]+[(días malos)/365*(−0.5)]+[(días insuficientes)/365*(1/3)]}*10
</t>
  </si>
  <si>
    <t>P0209</t>
  </si>
  <si>
    <t>Concentración de dióxido de nitrógeno (NO2)</t>
  </si>
  <si>
    <t>Se refiere a la concentración de dióxido de nitrógeno (NO2) en la atmosfera.
El dióxido de nitrógeno es un gas color marrón, amarillento y tóxico. Juega un doble papel en materia medio ambiental ya que se le reconoce efecto potencialmente dañino de manera directa, pero también es uno de los precursores del ozono. El NO2 se deriva principalmente de los procesos de combustión (SINAICA, 2017).</t>
  </si>
  <si>
    <t>Piedras Negras</t>
  </si>
  <si>
    <r>
      <rPr>
        <rFont val="Calibri"/>
        <sz val="10.0"/>
      </rPr>
      <t xml:space="preserve">Sistema Nacional de Información de la Calidad del Aire (SINAICA) 
</t>
    </r>
    <r>
      <rPr>
        <rFont val="Calibri"/>
        <sz val="10.0"/>
        <u/>
      </rPr>
      <t xml:space="preserve">
http://sinaica.inecc.gob.mx/
</t>
    </r>
    <r>
      <rPr>
        <rFont val="Calibri"/>
        <sz val="10.0"/>
      </rPr>
      <t xml:space="preserve">
</t>
    </r>
    <r>
      <rPr>
        <rFont val="Calibri"/>
        <b/>
        <sz val="10.0"/>
      </rPr>
      <t xml:space="preserve">Módulo: Indicadores
Indicador de cumplimiento: Días buenos, regulares y malos. </t>
    </r>
    <r>
      <rPr>
        <rFont val="Calibri"/>
        <sz val="10.0"/>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</si>
  <si>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Tula de Allende no entregó información. Mientras que Chihuahua no cuenta con la tecnología para monitorear este contaminante.</t>
  </si>
  <si>
    <t>En general se tomó el año de 2014. Para Tijuana se tomó el dato de 2011; para Mexicalli el de 2012; y para Xalapa y Minatitlán el de 2013, en los casos anteriores, se tomó el último dato disponible.</t>
  </si>
  <si>
    <t>AI09</t>
  </si>
  <si>
    <t>Distribución de los días buenos, regulares y malos con respecto a la concentración de CO</t>
  </si>
  <si>
    <r>
      <rPr>
        <rFont val="Calibri"/>
        <b/>
        <color rgb="FF000000"/>
        <sz val="10.0"/>
      </rPr>
      <t>AI09=P0214
P0214=</t>
    </r>
    <r>
      <rPr>
        <rFont val="Calibri"/>
        <color rgb="FF000000"/>
        <sz val="10.0"/>
      </rPr>
      <t xml:space="preserve"> Distribución de los días buenos, regulares y malos con respecto a la concentración de CO</t>
    </r>
  </si>
  <si>
    <t>El riesgo de la exposición al CO varía desde el efecto de pequeñas cantidades atmosféricas en individuos que padecen deficiencias circulatorias (siendo particularmente susceptibles los enfermos con angina de pecho, así como aquellos con arterioesclerosis), hasta una intoxicación aguda por inhalación de grandes cantidades del contaminante en espacios cerrados y/o en un lapso de tiempo corto (NOM-021-SSA1-1993).
Por lo tanto, se considera que la distribución de días con calidad del aire buena, regular y mala, en relación a este contaminante, es un buen indicativo para calificar la sustentabilidad de una ciudad bajo la dimensión de Aire.</t>
  </si>
  <si>
    <t>DB: (0,5.5] ppm máximo promedio móvil 8 horas</t>
  </si>
  <si>
    <t>DR: (5.5,11] ppm máximo promedio móvil 8 horas</t>
  </si>
  <si>
    <t>DM: &gt; 11 ppm máximo promedio móvil 8 horas</t>
  </si>
  <si>
    <t>P0210</t>
  </si>
  <si>
    <t>Concentración de monóxido de carbono (CO)</t>
  </si>
  <si>
    <t>Colima</t>
  </si>
  <si>
    <t>Colima-Villa de Álvarez</t>
  </si>
  <si>
    <t>En elaboración</t>
  </si>
  <si>
    <t>Se refiere a la concentración de monóxido de carbono (CO) en la atmósfera. 
Se produce por la combustión incompleta de compuestos de carbono. Es un gas inestable que se oxida generando dióxido de carbono (CO2). Es el contaminante más abundante en la capa inferior de la atmósfera. Alrededor del 70 por ciento del CO provienen de los vehículos que utilizan combustibles fósiles (SEMARNAT, 2013).</t>
  </si>
  <si>
    <r>
      <rPr>
        <rFont val="Calibri"/>
        <sz val="10.0"/>
      </rPr>
      <t xml:space="preserve">Sistema Nacional de Información de la Calidad del Aire (SINAICA) 
</t>
    </r>
    <r>
      <rPr>
        <rFont val="Calibri"/>
        <sz val="10.0"/>
        <u/>
      </rPr>
      <t xml:space="preserve">
http://sinaica.inecc.gob.mx/
</t>
    </r>
    <r>
      <rPr>
        <rFont val="Calibri"/>
        <sz val="10.0"/>
      </rPr>
      <t xml:space="preserve">
Módulo: Datos validados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</si>
  <si>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De las 21 ciudades con información disponible, Tula de Allende no entregó información.</t>
  </si>
  <si>
    <t>En general se tomó el año de 2014. Para Mexicalli se tomó el dato de 2012; y para Tijuana y Minatitlán el de 2013, en los casos anteriores, se tomó el último dato disponible.</t>
  </si>
  <si>
    <t>AI10</t>
  </si>
  <si>
    <t>Distribución de los días buenos, regulares y malos con respecto a la concentración de NO2</t>
  </si>
  <si>
    <r>
      <rPr>
        <rFont val="Calibri"/>
        <b/>
        <color rgb="FF000000"/>
        <sz val="10.0"/>
      </rPr>
      <t>AI10=P0215
P0215=</t>
    </r>
    <r>
      <rPr>
        <rFont val="Calibri"/>
        <color rgb="FF000000"/>
        <sz val="10.0"/>
      </rPr>
      <t xml:space="preserve"> Distribución de los días buenos, regulares y malos con respecto a la concentración de NO2</t>
    </r>
  </si>
  <si>
    <t>La acumulación de bióxido de nitrógeno (NO2 ), en el cuerpo humano, constituye un riesgo para las vías respiratorias ya que se ha comprobado que: inicia, reactiva y puede alterar la capacidad de respuesta de las células en el proceso inflamatorio, como sucede con las células polimorfonucleares, macrófagos alveolares y los linfocitos, siendo más frecuente en casos de bronquitis crónica (NOM-023-SSA1-1993).
Por lo tanto, se considera que la distribución de días con calidad del aire buena, regular y mala, en relación a este contaminante, es un buen indicativo para calificar la sustentabilidad de una ciudad bajo la dimensión de Aire.</t>
  </si>
  <si>
    <t>DB: (0,0.105] ppm máximo diario</t>
  </si>
  <si>
    <t>DR: (0.105,0.21] ppm máximo diario</t>
  </si>
  <si>
    <t>DM: &gt; 0.21 ppm máximo diario</t>
  </si>
  <si>
    <t>Tecomán</t>
  </si>
  <si>
    <t>P0211</t>
  </si>
  <si>
    <r>
      <rPr>
        <rFont val="Calibri"/>
        <sz val="10.0"/>
      </rPr>
      <t xml:space="preserve">Se determina mediante el promedio diario considerando lo siguiente:
Días con calidad del aire buena (DB): cuando el dato diario obtenido se ubica en el intervalo definido entre cero y la mitad del límite respectivo especificado en las </t>
    </r>
    <r>
      <rPr>
        <rFont val="Calibri"/>
        <sz val="10.0"/>
      </rPr>
      <t>NOM de salud</t>
    </r>
    <r>
      <rPr>
        <rFont val="Calibri"/>
        <sz val="10.0"/>
      </rPr>
      <t xml:space="preserve">. 
Días con calidad del aire regular (DR): cuando el dato diario obtenido se ubica en el intervalo definido entre la mitad del límite respectivo especificado en la </t>
    </r>
    <r>
      <rPr>
        <rFont val="Calibri"/>
        <sz val="10.0"/>
      </rPr>
      <t>NOM de salud</t>
    </r>
    <r>
      <rPr>
        <rFont val="Calibri"/>
        <sz val="10.0"/>
      </rPr>
      <t xml:space="preserve"> y el límite mismo. 
Días con mala calidad del aire (DM): cuando el dato diario obtenido rebasa el límite especificado en la </t>
    </r>
    <r>
      <rPr>
        <rFont val="Calibri"/>
        <sz val="10.0"/>
      </rPr>
      <t>NOM respectiva</t>
    </r>
    <r>
      <rPr>
        <rFont val="Calibri"/>
        <sz val="10.0"/>
      </rPr>
      <t>.
Fuente: Informe Nacional de Calidad del Aire 2014 (INECC, 2015)</t>
    </r>
  </si>
  <si>
    <t>Chiapas</t>
  </si>
  <si>
    <t>Tuxtla Gutiérrez</t>
  </si>
  <si>
    <r>
      <rPr>
        <rFont val="Calibri"/>
        <sz val="10.0"/>
      </rPr>
      <t xml:space="preserve">Sistema Nacional de Información de la Calidad del Aire (SINAICA) 
</t>
    </r>
    <r>
      <rPr>
        <rFont val="Calibri"/>
        <sz val="10.0"/>
        <u/>
      </rPr>
      <t xml:space="preserve">
http://sinaica.inecc.gob.mx/
</t>
    </r>
    <r>
      <rPr>
        <rFont val="Calibri"/>
        <sz val="10.0"/>
      </rPr>
      <t xml:space="preserve">
</t>
    </r>
    <r>
      <rPr>
        <rFont val="Calibri"/>
        <b/>
        <sz val="10.0"/>
      </rPr>
      <t xml:space="preserve">Módulo: Indicadores
Indicador de cumplimiento: Días buenos, regulares y malos. </t>
    </r>
    <r>
      <rPr>
        <rFont val="Calibri"/>
        <sz val="10.0"/>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</si>
  <si>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AI11</t>
  </si>
  <si>
    <t>Distribución de los días buenos, regulares y malos con respecto a la concentración de SO2</t>
  </si>
  <si>
    <r>
      <rPr>
        <rFont val="Calibri"/>
        <b/>
        <color rgb="FF000000"/>
        <sz val="10.0"/>
      </rPr>
      <t>AI11=P0216
P0216=</t>
    </r>
    <r>
      <rPr>
        <rFont val="Calibri"/>
        <color rgb="FF000000"/>
        <sz val="10.0"/>
      </rPr>
      <t xml:space="preserve"> Distribución de los días buenos, regulares y malos con respecto a la concentración de SO2</t>
    </r>
  </si>
  <si>
    <t>Chihuahua</t>
  </si>
  <si>
    <t>El dióxido de azufre se asocia con la humedad de las mucosas conjuntival y respiratoria; constituye un riesgo en la producción de irritación e inflamación aguda o crónica; suele asociarse también con el material particulado (PST, PM10) y dar lugar a un riesgo superior, puesto que su acción es sinérgica (NOM-022-SSA1-2010).
Por lo tanto, se considera que la distribución de días con calidad del aire buena, regular y mala, en relación a este contaminante, es un buen indicativo para calificar la sustentabilidad de una ciudad bajo la dimensión de Aire.</t>
  </si>
  <si>
    <t>Juárez</t>
  </si>
  <si>
    <t>DB: (0,0.055] ppm promedio diario</t>
  </si>
  <si>
    <t>DR: (0.055,0.11] ppm promedio diario</t>
  </si>
  <si>
    <t>DM: &gt; 0.11 ppm promedio diario</t>
  </si>
  <si>
    <t>P0212</t>
  </si>
  <si>
    <r>
      <rPr>
        <rFont val="Calibri"/>
        <sz val="10.0"/>
      </rPr>
      <t xml:space="preserve">Se determina mediante el promedio diario considerando lo siguiente:
Días con calidad del aire buena (DB): cuando el dato diario obtenido se ubica en el intervalo definido entre cero y la mitad del límite respectivo especificado en las </t>
    </r>
    <r>
      <rPr>
        <rFont val="Calibri"/>
        <sz val="10.0"/>
      </rPr>
      <t>NOM de salud</t>
    </r>
    <r>
      <rPr>
        <rFont val="Calibri"/>
        <sz val="10.0"/>
      </rPr>
      <t xml:space="preserve">. 
Días con calidad del aire regular (DR): cuando el dato diario obtenido se ubica en el intervalo definido entre la mitad del límite respectivo especificado en la </t>
    </r>
    <r>
      <rPr>
        <rFont val="Calibri"/>
        <sz val="10.0"/>
      </rPr>
      <t>NOM de salud</t>
    </r>
    <r>
      <rPr>
        <rFont val="Calibri"/>
        <sz val="10.0"/>
      </rPr>
      <t xml:space="preserve"> y el límite mismo. 
Días con mala calidad del aire (DM): cuando el dato diario obtenido rebasa el límite especificado en la </t>
    </r>
    <r>
      <rPr>
        <rFont val="Calibri"/>
        <sz val="10.0"/>
      </rPr>
      <t>NOM respectiva</t>
    </r>
    <r>
      <rPr>
        <rFont val="Calibri"/>
        <sz val="10.0"/>
      </rPr>
      <t>.
 Fuente: Informe Nacional de Calidad del Aire 2014 (INECC, 2015)</t>
    </r>
  </si>
  <si>
    <r>
      <rPr>
        <rFont val="Calibri"/>
        <sz val="10.0"/>
      </rPr>
      <t xml:space="preserve">Sistema Nacional de Información de la Calidad del Aire (SINAICA) 
</t>
    </r>
    <r>
      <rPr>
        <rFont val="Calibri"/>
        <sz val="10.0"/>
        <u/>
      </rPr>
      <t xml:space="preserve">
http://sinaica.inecc.gob.mx/
</t>
    </r>
    <r>
      <rPr>
        <rFont val="Calibri"/>
        <sz val="10.0"/>
      </rPr>
      <t xml:space="preserve">
</t>
    </r>
    <r>
      <rPr>
        <rFont val="Calibri"/>
        <b/>
        <sz val="10.0"/>
      </rPr>
      <t>Módulo: Indicadores
Indicador de cumplimiento: Días buenos, regulares y malos.</t>
    </r>
    <r>
      <rPr>
        <rFont val="Calibri"/>
        <sz val="10.0"/>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</si>
  <si>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P0213</t>
  </si>
  <si>
    <r>
      <rPr>
        <rFont val="Calibri"/>
        <sz val="10.0"/>
      </rPr>
      <t xml:space="preserve">Se determina mediante el máximo diario  considerando lo siguiente:
Días con calidad del aire buena (DB): cuando el dato diario obtenido se ubica en el intervalo definido entre cero y la mitad del límite respectivo especificado en las </t>
    </r>
    <r>
      <rPr>
        <rFont val="Calibri"/>
        <sz val="10.0"/>
      </rPr>
      <t>NOM de salud</t>
    </r>
    <r>
      <rPr>
        <rFont val="Calibri"/>
        <sz val="10.0"/>
      </rPr>
      <t xml:space="preserve">. 
Días con calidad del aire regular (DR): cuando el dato diario obtenido se ubica en el intervalo definido entre la mitad del límite respectivo especificado en la </t>
    </r>
    <r>
      <rPr>
        <rFont val="Calibri"/>
        <sz val="10.0"/>
      </rPr>
      <t>NOM de salud</t>
    </r>
    <r>
      <rPr>
        <rFont val="Calibri"/>
        <sz val="10.0"/>
      </rPr>
      <t xml:space="preserve"> y el límite mismo. 
Días con mala calidad del aire (DM): cuando el dato diario obtenido rebasa el límite especificado en la </t>
    </r>
    <r>
      <rPr>
        <rFont val="Calibri"/>
        <sz val="10.0"/>
      </rPr>
      <t>NOM respectiva</t>
    </r>
    <r>
      <rPr>
        <rFont val="Calibri"/>
        <sz val="10.0"/>
      </rPr>
      <t>.
 Fuente: Informe Nacional de Calidad del Aire 2014 (INECC, 2015)</t>
    </r>
  </si>
  <si>
    <r>
      <rPr>
        <rFont val="Calibri"/>
        <sz val="10.0"/>
      </rPr>
      <t xml:space="preserve">Sistema Nacional de Información de la Calidad del Aire (SINAICA) 
</t>
    </r>
    <r>
      <rPr>
        <rFont val="Calibri"/>
        <sz val="10.0"/>
        <u/>
      </rPr>
      <t xml:space="preserve">
http://sinaica.inecc.gob.mx/
</t>
    </r>
    <r>
      <rPr>
        <rFont val="Calibri"/>
        <sz val="10.0"/>
      </rPr>
      <t xml:space="preserve">
</t>
    </r>
    <r>
      <rPr>
        <rFont val="Calibri"/>
        <b/>
        <sz val="10.0"/>
      </rPr>
      <t xml:space="preserve">Módulo: Indicadores
Indicador de cumplimiento: Días buenos, regulares y malos. </t>
    </r>
    <r>
      <rPr>
        <rFont val="Calibri"/>
        <sz val="10.0"/>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</si>
  <si>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P0214</t>
  </si>
  <si>
    <r>
      <rPr>
        <rFont val="Calibri"/>
        <sz val="10.0"/>
      </rPr>
      <t xml:space="preserve">Se determina mediante el máximo promedio movil de 8hrs, considerando lo siguiente:
Días con calidad del aire buena (DB): cuando el dato diario obtenido se ubica en el intervalo definido entre cero y la mitad del límite respectivo especificado en las </t>
    </r>
    <r>
      <rPr>
        <rFont val="Calibri"/>
        <sz val="10.0"/>
      </rPr>
      <t>NOM de salud</t>
    </r>
    <r>
      <rPr>
        <rFont val="Calibri"/>
        <sz val="10.0"/>
      </rPr>
      <t xml:space="preserve">. 
Días con calidad del aire regular (DR): cuando el dato diario obtenido se ubica en el intervalo definido entre la mitad del límite respectivo especificado en la </t>
    </r>
    <r>
      <rPr>
        <rFont val="Calibri"/>
        <sz val="10.0"/>
      </rPr>
      <t>NOM de salud</t>
    </r>
    <r>
      <rPr>
        <rFont val="Calibri"/>
        <sz val="10.0"/>
      </rPr>
      <t xml:space="preserve"> y el límite mismo. 
Días con mala calidad del aire (DM): cuando el dato diario obtenido rebasa el límite especificado en la </t>
    </r>
    <r>
      <rPr>
        <rFont val="Calibri"/>
        <sz val="10.0"/>
      </rPr>
      <t>NOM respectiva</t>
    </r>
    <r>
      <rPr>
        <rFont val="Calibri"/>
        <sz val="10.0"/>
      </rPr>
      <t>.
Fuente: Informe Nacional de Calidad del Aire 2014 (INECC, 2015)</t>
    </r>
  </si>
  <si>
    <r>
      <rPr>
        <rFont val="Calibri"/>
        <sz val="10.0"/>
      </rPr>
      <t xml:space="preserve">Sistema Nacional de Información de la Calidad del Aire (SINAICA) 
</t>
    </r>
    <r>
      <rPr>
        <rFont val="Calibri"/>
        <sz val="10.0"/>
        <u/>
      </rPr>
      <t xml:space="preserve">
http://sinaica.inecc.gob.mx/
</t>
    </r>
    <r>
      <rPr>
        <rFont val="Calibri"/>
        <sz val="10.0"/>
      </rPr>
      <t xml:space="preserve">
</t>
    </r>
    <r>
      <rPr>
        <rFont val="Calibri"/>
        <b/>
        <sz val="10.0"/>
      </rPr>
      <t>Módulo: Indicadores
Indicador de cumplimiento: Días buenos, regulares y malos.</t>
    </r>
    <r>
      <rPr>
        <rFont val="Calibri"/>
        <sz val="10.0"/>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</si>
  <si>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P0215</t>
  </si>
  <si>
    <r>
      <rPr>
        <rFont val="Calibri"/>
        <sz val="10.0"/>
      </rPr>
      <t xml:space="preserve">Se determina mediante el máximo diario  considerando lo siguiente:
Días con calidad del aire buena (DB): cuando el dato diario obtenido se ubica en el intervalo definido entre cero y la mitad del límite respectivo especificado en las </t>
    </r>
    <r>
      <rPr>
        <rFont val="Calibri"/>
        <sz val="10.0"/>
      </rPr>
      <t>NOM de salud</t>
    </r>
    <r>
      <rPr>
        <rFont val="Calibri"/>
        <sz val="10.0"/>
      </rPr>
      <t xml:space="preserve">. 
Días con calidad del aire regular (DR): cuando el dato diario obtenido se ubica en el intervalo definido entre la mitad del límite respectivo especificado en la </t>
    </r>
    <r>
      <rPr>
        <rFont val="Calibri"/>
        <sz val="10.0"/>
      </rPr>
      <t>NOM de salud</t>
    </r>
    <r>
      <rPr>
        <rFont val="Calibri"/>
        <sz val="10.0"/>
      </rPr>
      <t xml:space="preserve"> y el límite mismo. 
Días con mala calidad del aire (DM): cuando el dato diario obtenido rebasa el límite especificado en la </t>
    </r>
    <r>
      <rPr>
        <rFont val="Calibri"/>
        <sz val="10.0"/>
      </rPr>
      <t>NOM respectiva</t>
    </r>
    <r>
      <rPr>
        <rFont val="Calibri"/>
        <sz val="10.0"/>
      </rPr>
      <t>.
 Fuente: Informe Nacional de Calidad del Aire 2014 (INECC, 2015)</t>
    </r>
  </si>
  <si>
    <r>
      <rPr>
        <rFont val="Calibri"/>
        <sz val="10.0"/>
      </rPr>
      <t xml:space="preserve">Sistema Nacional de Información de la Calidad del Aire (SINAICA) 
</t>
    </r>
    <r>
      <rPr>
        <rFont val="Calibri"/>
        <sz val="10.0"/>
        <u/>
      </rPr>
      <t xml:space="preserve">
http://sinaica.inecc.gob.mx/
</t>
    </r>
    <r>
      <rPr>
        <rFont val="Calibri"/>
        <sz val="10.0"/>
      </rPr>
      <t xml:space="preserve">
</t>
    </r>
    <r>
      <rPr>
        <rFont val="Calibri"/>
        <b/>
        <sz val="10.0"/>
      </rPr>
      <t xml:space="preserve">Módulo: Indicadores
Indicador de cumplimiento: Días buenos, regulares y malos. </t>
    </r>
    <r>
      <rPr>
        <rFont val="Calibri"/>
        <sz val="10.0"/>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</si>
  <si>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P0216</t>
  </si>
  <si>
    <r>
      <rPr>
        <rFont val="Calibri"/>
        <sz val="10.0"/>
      </rPr>
      <t xml:space="preserve">Se determina mediante el promedio diario considerando lo siguiente:
Días con calidad del aire buena (DB): cuando el dato diario obtenido se ubica en el intervalo definido entre cero y la mitad del límite respectivo especificado en las </t>
    </r>
    <r>
      <rPr>
        <rFont val="Calibri"/>
        <sz val="10.0"/>
      </rPr>
      <t>NOM de salud</t>
    </r>
    <r>
      <rPr>
        <rFont val="Calibri"/>
        <sz val="10.0"/>
      </rPr>
      <t xml:space="preserve">. 
Días con calidad del aire regular (DR): cuando el dato diario obtenido se ubica en el intervalo definido entre la mitad del límite respectivo especificado en la </t>
    </r>
    <r>
      <rPr>
        <rFont val="Calibri"/>
        <sz val="10.0"/>
      </rPr>
      <t>NOM de salud</t>
    </r>
    <r>
      <rPr>
        <rFont val="Calibri"/>
        <sz val="10.0"/>
      </rPr>
      <t xml:space="preserve"> y el límite mismo. 
Días con mala calidad del aire (DM): cuando el dato diario obtenido rebasa el límite especificado en la </t>
    </r>
    <r>
      <rPr>
        <rFont val="Calibri"/>
        <sz val="10.0"/>
      </rPr>
      <t>NOM respectiva</t>
    </r>
    <r>
      <rPr>
        <rFont val="Calibri"/>
        <sz val="10.0"/>
      </rPr>
      <t>.
 Fuente: Informe Nacional de Calidad del Aire 2014 (INECC, 2015)</t>
    </r>
  </si>
  <si>
    <r>
      <rPr>
        <rFont val="Calibri"/>
        <sz val="10.0"/>
      </rPr>
      <t xml:space="preserve">Sistema Nacional de Información de la Calidad del Aire (SINAICA) 
</t>
    </r>
    <r>
      <rPr>
        <rFont val="Calibri"/>
        <sz val="10.0"/>
        <u/>
      </rPr>
      <t xml:space="preserve">
http://sinaica.inecc.gob.mx/
</t>
    </r>
    <r>
      <rPr>
        <rFont val="Calibri"/>
        <sz val="10.0"/>
      </rPr>
      <t xml:space="preserve">
</t>
    </r>
    <r>
      <rPr>
        <rFont val="Calibri"/>
        <b/>
        <sz val="10.0"/>
      </rPr>
      <t>Módulo: Indicadores
Indicador de cumplimiento: Días buenos, regulares y malos.</t>
    </r>
    <r>
      <rPr>
        <rFont val="Calibri"/>
        <sz val="10.0"/>
      </rPr>
      <t xml:space="preserve">
De las 59 ciudades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(SINAICA, 2017), por esta razón, sólo se podrán evaluar estas últimas. Para que los datos fueran comparables se decidió tomar los de 2014, que es el año más reciente con datos validados por el INECC para la mayoría de las ciudades.</t>
    </r>
  </si>
  <si>
    <t>P0217</t>
  </si>
  <si>
    <t>Validación de datos del SMCA con el INECC</t>
  </si>
  <si>
    <t>Ciudad de México</t>
  </si>
  <si>
    <t>Valle de México</t>
  </si>
  <si>
    <t>Verificar si la institución encargada de monitorear la calidad del aire por ciudad valida sus datos con el INECC, si los datos son validados se encontrarán publicados en el SINAICA.</t>
  </si>
  <si>
    <r>
      <rPr>
        <rFont val="Calibri"/>
        <sz val="10.0"/>
      </rPr>
      <t xml:space="preserve">Sistema Nacional de Información de la Calidad del Aire (SINAICA) 
</t>
    </r>
    <r>
      <rPr>
        <rFont val="Calibri"/>
        <sz val="10.0"/>
        <u/>
      </rPr>
      <t xml:space="preserve">
http://sinaica.inecc.gob.mx/
</t>
    </r>
    <r>
      <rPr>
        <rFont val="Calibri"/>
        <sz val="10.0"/>
      </rPr>
      <t xml:space="preserve">
</t>
    </r>
    <r>
      <rPr>
        <rFont val="Calibri"/>
        <b/>
        <sz val="10.0"/>
      </rPr>
      <t>Módulo: Datos validados</t>
    </r>
    <r>
      <rPr>
        <rFont val="Calibri"/>
        <sz val="10.0"/>
      </rPr>
      <t xml:space="preserve">
Los sistemas de monitoreo se encuentran a nivel ciudad. De las 59 que entran en la clasificación de Zona Metropolitana según el Sistema Urbano Nacional (SUN), solo 29 cuentan con sistema de monitoreo de la calidad del aire (SMCA), y únicamente 21 ciudades validan sus datos de manera constante con el Instituto Nacional de Ecología y Cambio Climático (INECC).  Información disponible para todas las ciudades.</t>
    </r>
  </si>
  <si>
    <r>
      <rPr>
        <rFont val="Calibri"/>
        <sz val="10.0"/>
      </rPr>
      <t xml:space="preserve">No existe periodicidad. La última revisión se realizó el 20 de julio de 2017.
</t>
    </r>
    <r>
      <rPr>
        <rFont val="Calibri"/>
        <sz val="10.0"/>
        <u/>
      </rPr>
      <t xml:space="preserve">
http://sinaica.inecc.gob.mx/</t>
    </r>
  </si>
  <si>
    <t>Guanajuato</t>
  </si>
  <si>
    <t>León</t>
  </si>
  <si>
    <t>San Francisco del Rincón</t>
  </si>
  <si>
    <t>Moroleón-Uriangato</t>
  </si>
  <si>
    <t>Celaya</t>
  </si>
  <si>
    <t>Guerrero</t>
  </si>
  <si>
    <t>Acapulco</t>
  </si>
  <si>
    <t>Hidalgo</t>
  </si>
  <si>
    <t>Pachuca</t>
  </si>
  <si>
    <t>Tulancingo</t>
  </si>
  <si>
    <t>Tula de Allende</t>
  </si>
  <si>
    <t>Jalisco</t>
  </si>
  <si>
    <t>Guadalajara</t>
  </si>
  <si>
    <t>Puerto Vallarta</t>
  </si>
  <si>
    <t>Ocotlán</t>
  </si>
  <si>
    <t>Estado de México</t>
  </si>
  <si>
    <t>Toluca</t>
  </si>
  <si>
    <t>Tianguistenco</t>
  </si>
  <si>
    <t>Michoacán de Ocampo</t>
  </si>
  <si>
    <t>Morelia</t>
  </si>
  <si>
    <t>Zamora-Jacona</t>
  </si>
  <si>
    <t>La Piedad-Pénjamo</t>
  </si>
  <si>
    <t>Morelos</t>
  </si>
  <si>
    <t>Cuernavaca</t>
  </si>
  <si>
    <t>Cuautla</t>
  </si>
  <si>
    <t>Nayarit</t>
  </si>
  <si>
    <t>Tepic</t>
  </si>
  <si>
    <t>Nuevo León</t>
  </si>
  <si>
    <t>Monterrey</t>
  </si>
  <si>
    <t>Oaxaca</t>
  </si>
  <si>
    <t>Tehuantepec</t>
  </si>
  <si>
    <t>Puebla</t>
  </si>
  <si>
    <t>Puebla-Tlaxcala</t>
  </si>
  <si>
    <t>Tehuacán</t>
  </si>
  <si>
    <t>Teziutlán</t>
  </si>
  <si>
    <t>Querétaro</t>
  </si>
  <si>
    <t>Quintana Roo</t>
  </si>
  <si>
    <t>Cancún</t>
  </si>
  <si>
    <t>San Luis Potosí</t>
  </si>
  <si>
    <t>San Luis Potosí-Soledad de Graciano Sánchez</t>
  </si>
  <si>
    <t>Ríoverde-Ciudad Fernández</t>
  </si>
  <si>
    <t>Sonora</t>
  </si>
  <si>
    <t>Guaymas</t>
  </si>
  <si>
    <t>Tabasco</t>
  </si>
  <si>
    <t>Villahermosa</t>
  </si>
  <si>
    <t>Tamaulipas</t>
  </si>
  <si>
    <t>Tampico</t>
  </si>
  <si>
    <t>Reynosa-Río Bravo</t>
  </si>
  <si>
    <t>Matamoros</t>
  </si>
  <si>
    <t>Nuevo Laredo</t>
  </si>
  <si>
    <t>Tlaxcala</t>
  </si>
  <si>
    <t>Tlaxcala-Apizaco</t>
  </si>
  <si>
    <t>Veracruz de Ignacio de la Llave</t>
  </si>
  <si>
    <t>Veracruz</t>
  </si>
  <si>
    <t>Xalapa</t>
  </si>
  <si>
    <t>Poza Rica</t>
  </si>
  <si>
    <t>Orizaba</t>
  </si>
  <si>
    <t>Minatitlán</t>
  </si>
  <si>
    <t>Coatzacoalcos</t>
  </si>
  <si>
    <t>Córdoba</t>
  </si>
  <si>
    <t>Acayucan</t>
  </si>
  <si>
    <t>Yucatán</t>
  </si>
  <si>
    <t>Mérida</t>
  </si>
  <si>
    <t>Zacatecas</t>
  </si>
  <si>
    <t>Zacatecas-Guadalupe</t>
  </si>
  <si>
    <t>Información sobre verificación vehicular</t>
  </si>
  <si>
    <t>Enlace</t>
  </si>
  <si>
    <t>Procuraduría Estatal de Protección al Ambiente</t>
  </si>
  <si>
    <t xml:space="preserve">http://www.aguascalientes.gob.mx/proespa/verificacion_particular.aspx </t>
  </si>
  <si>
    <t xml:space="preserve">Gobierno del Estado de Baja California </t>
  </si>
  <si>
    <t>http://www.bajacalifornia.gob.mx/portal/tramitesyservicios/temas.jsp</t>
  </si>
  <si>
    <t>Gobierno de Coahuila</t>
  </si>
  <si>
    <t xml:space="preserve">http://www.tramitescoahuila.gob.mx/tr%C3%A1mites-de-aytos.-municipales/saltillo/verificaci%C3%B3n-vehicular.html </t>
  </si>
  <si>
    <t>Secretaría de Movilidad (SEMOV)</t>
  </si>
  <si>
    <t xml:space="preserve">http://semov.col.gob.mx/ </t>
  </si>
  <si>
    <t>Secretaría de Transporte</t>
  </si>
  <si>
    <t xml:space="preserve">http://www.st.chiapas.gob.mx/ </t>
  </si>
  <si>
    <t>Periódico Oficial del Estado de Chihuahua</t>
  </si>
  <si>
    <t xml:space="preserve">http://www.congresochihuahua.gob.mx/biblioteca/reglamentos/archivosReglamentos/159.pdf </t>
  </si>
  <si>
    <t>Secretaría del Medio Ambiente  (SEDEMA)</t>
  </si>
  <si>
    <t xml:space="preserve">http://www.sedema.cdmx.gob.mx/programas/programa/verificacion-vehicular </t>
  </si>
  <si>
    <t>Instituto de Ecología del Estado de Guanajuato</t>
  </si>
  <si>
    <t xml:space="preserve">http://ecologia.guanajuato.gob.mx/sitio/verificacion-vehicular </t>
  </si>
  <si>
    <t>Gobierno del Estado de Guerrero</t>
  </si>
  <si>
    <t xml:space="preserve">http://guerrero.gob.mx/gobierno/servicios-en-linea/ </t>
  </si>
  <si>
    <t>Secretaría de Medio Ambiente y Recursos Naturales (SEMARNATH)</t>
  </si>
  <si>
    <t xml:space="preserve">http://s-medioambiente.hidalgo.gob.mx/?p=1624 </t>
  </si>
  <si>
    <t>Secretaría de Medio Ambiente y Desarrollo Territorial (SEMADET)</t>
  </si>
  <si>
    <t xml:space="preserve">http://semadet.jalisco.gob.mx/ </t>
  </si>
  <si>
    <t>Secretaría del Medio Ambiente (SMA)</t>
  </si>
  <si>
    <t xml:space="preserve">http://sma.edomex.gob.mx/verificacion_vehicular </t>
  </si>
  <si>
    <t>SEDEMA</t>
  </si>
  <si>
    <t>http://www.sedema.cdmx.gob.mx/comunicacion/nota/firma-sedema-convenio-de-colaboracion-con-la-secretaria-de-medio-ambiente-de-michoacan</t>
  </si>
  <si>
    <t xml:space="preserve">Secretaría de Desarrollo Sustentable </t>
  </si>
  <si>
    <t xml:space="preserve">http://sustentable.morelos.gob.mx/ca/verificacion-vehicular </t>
  </si>
  <si>
    <t>Gobierno del Estado de Nayarit</t>
  </si>
  <si>
    <t>http://tramites.nayarit.gob.mx/</t>
  </si>
  <si>
    <t xml:space="preserve">http://www.nl.gob.mx/mitos-y-realidades-de-la-verificacion-vehicular </t>
  </si>
  <si>
    <t>Periódico Oficial del Estado de Oaxaca</t>
  </si>
  <si>
    <t xml:space="preserve">http://www.verificentrosoaxaca.com.mx/docs/programavv.pdf </t>
  </si>
  <si>
    <t>Gobierno de Puebla</t>
  </si>
  <si>
    <t>http://www.puebla.gob.mx/prensa-y-comunicacion/item/350-puebla-reafirma-su-compromiso-con-la-mejora-de-la-calidad-del-aire</t>
  </si>
  <si>
    <t>Gobierno del Estado de Querétaro</t>
  </si>
  <si>
    <t xml:space="preserve">http://www.queretaro.gob.mx/sedesu/contenido.aspx?q=7Pj9zGxNoTYvdhLIjQ5TEa0oDrjaXaga </t>
  </si>
  <si>
    <t>Gobierno de Quintana Roo</t>
  </si>
  <si>
    <t>http://www.quintanaroo.gob.mx/</t>
  </si>
  <si>
    <t>Registro Único de Tramites del Poder Ejecutivo de San Luis Potosí</t>
  </si>
  <si>
    <t xml:space="preserve">http://rutys.slp.gob.mx/ </t>
  </si>
  <si>
    <t>Registro Estatal de Tramites y Servicios</t>
  </si>
  <si>
    <t xml:space="preserve">http://servicios.sonora.gob.mx/rets/retsOpcionAvanzada.aspx </t>
  </si>
  <si>
    <t>Secretaría de Planeación y Finanzas</t>
  </si>
  <si>
    <t xml:space="preserve">http://spf.tabasco.gob.mx/content/tramites-servicios </t>
  </si>
  <si>
    <t>Congreso del Estado de Tamaulipas</t>
  </si>
  <si>
    <t xml:space="preserve">http://www.tamaulipas.gob.mx/seduma/wp-content/uploads/sites/8/2017/03/reglamento-del-sistema-estatal-de-verificacion-vehicular-nuevo-reglamento-anexo-al-p.o-no.-40-del-6-de-abril-de-2010.pdf </t>
  </si>
  <si>
    <t>Coordinación General de Ecología</t>
  </si>
  <si>
    <t xml:space="preserve">http://cge-tlaxcala.gob.mx/verif.html </t>
  </si>
  <si>
    <t xml:space="preserve">Veracruz </t>
  </si>
  <si>
    <t>Gobierno del Estado de Veracruz</t>
  </si>
  <si>
    <t xml:space="preserve">http://www.veracruz.gob.mx/blog/2017/07/03/gobierno-del-estado-de-veracruz-da-prorroga-para-realizar-verificacion-vehicular/ </t>
  </si>
  <si>
    <t>Gobierno del Estado de Yucatán</t>
  </si>
  <si>
    <t xml:space="preserve">http://www.yucatan.gob.mx/servicios/ver_tramite.php?id=17 </t>
  </si>
  <si>
    <t>Secretaría de Finanzas</t>
  </si>
  <si>
    <t xml:space="preserve">http://www.finanzas.gob.mx/index.php?option=com_content&amp;view=article&amp;id=93 </t>
  </si>
  <si>
    <t xml:space="preserve">Normas oficiales de salud ambiental </t>
  </si>
  <si>
    <t>Contaminante</t>
  </si>
  <si>
    <t>Norma</t>
  </si>
  <si>
    <t>Partículas suspendidas PM10 y PM2.5</t>
  </si>
  <si>
    <t>http://sinaica.inecc.gob.mx/archivo/noms/NOM-025-SSA1-2014%20PMs.pdf</t>
  </si>
  <si>
    <t>Monóxido de Carbono (CO)</t>
  </si>
  <si>
    <t xml:space="preserve">http://sinaica.inecc.gob.mx/archivo/noms/NOM%20021%20SSA%201993%20CO.pdf </t>
  </si>
  <si>
    <t>Ozono (O3)</t>
  </si>
  <si>
    <t xml:space="preserve">http://sinaica.inecc.gob.mx/archivo/noms/NOM-020-SSA1-2014%20O3.pdf </t>
  </si>
  <si>
    <t>Dióxido de Nitrógeno (NO2)</t>
  </si>
  <si>
    <t xml:space="preserve">http://sinaica.inecc.gob.mx/archivo/noms/NOM%20023%20SSA%201993%20NO2.pdf </t>
  </si>
  <si>
    <t>Dióxido de Azufre (SO2)</t>
  </si>
  <si>
    <t xml:space="preserve">http://sinaica.inecc.gob.mx/archivo/noms/NOM%20022%20SSA%202010%20SO2.pdf </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</si>
</sst>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rgb="FF000000"/>
      <name val="Calibri"/>
    </font>
    <font>
      <sz val="10.0"/>
      <color rgb="FF000000"/>
      <name val="Calibri"/>
    </font>
    <font>
      <b/>
      <sz val="10.0"/>
      <color rgb="FF70AD47"/>
      <name val="Soberana sans"/>
    </font>
    <font>
      <b/>
      <sz val="14.0"/>
      <color rgb="FF000000"/>
      <name val="Calibri"/>
    </font>
    <font/>
    <font>
      <b/>
      <sz val="10.0"/>
      <color rgb="FFFFFFFF"/>
      <name val="Calibri"/>
    </font>
    <font>
      <b/>
      <sz val="10.0"/>
      <color rgb="FF000000"/>
      <name val="Calibri"/>
    </font>
    <font>
      <b/>
      <sz val="11.0"/>
      <color rgb="FFFFFFFF"/>
      <name val="Calibri"/>
    </font>
    <font>
      <b/>
      <sz val="18.0"/>
      <color rgb="FFFFFFFF"/>
      <name val="Calibri"/>
    </font>
    <font>
      <b/>
      <u/>
      <sz val="11.0"/>
      <color rgb="FFFFFFFF"/>
      <name val="Calibri"/>
    </font>
    <font>
      <b/>
      <sz val="11.0"/>
      <color rgb="FF000000"/>
      <name val="Calibri"/>
    </font>
    <font>
      <u/>
      <sz val="10.0"/>
      <color rgb="FF000000"/>
      <name val="Calibri"/>
    </font>
    <font>
      <sz val="10.0"/>
      <name val="Calibri"/>
    </font>
    <font>
      <sz val="11.0"/>
      <color rgb="FFFFFFFF"/>
      <name val="Calibri"/>
    </font>
    <font>
      <sz val="11.0"/>
      <name val="Calibri"/>
    </font>
    <font>
      <u/>
      <sz val="10.0"/>
      <color rgb="FF000000"/>
      <name val="Calibri"/>
    </font>
    <font>
      <u/>
      <sz val="10.0"/>
      <color rgb="FF000000"/>
      <name val="Calibri"/>
    </font>
    <font>
      <sz val="11.0"/>
      <color rgb="FFFF0000"/>
      <name val="Calibri"/>
    </font>
    <font>
      <u/>
      <sz val="10.0"/>
      <color rgb="FF000000"/>
      <name val="Calibri"/>
    </font>
    <font>
      <u/>
      <sz val="11.0"/>
      <color rgb="FF0563C1"/>
      <name val="Calibri"/>
    </font>
    <font>
      <u/>
      <sz val="11.0"/>
      <color rgb="FF0563C1"/>
      <name val="Calibri"/>
    </font>
    <font>
      <u/>
      <sz val="11.0"/>
      <color rgb="FF0563C1"/>
      <name val="Calibri"/>
    </font>
    <font>
      <b/>
      <sz val="14.0"/>
      <color rgb="FFFFFFFF"/>
      <name val="Times New Roman"/>
    </font>
    <font>
      <b/>
      <sz val="12.0"/>
      <color rgb="FFFFFFFF"/>
      <name val="Times New Roman"/>
    </font>
    <font>
      <b/>
      <sz val="11.0"/>
      <color rgb="FF000000"/>
      <name val="Times New Roman"/>
    </font>
    <font>
      <sz val="10.0"/>
      <color rgb="FF000000"/>
      <name val="Times New Roman"/>
    </font>
    <font>
      <u/>
      <sz val="11.0"/>
      <color rgb="FF0563C1"/>
      <name val="Calibri"/>
    </font>
    <font>
      <u/>
      <sz val="11.0"/>
      <color rgb="FF0563C1"/>
      <name val="Calibri"/>
    </font>
  </fonts>
  <fills count="16">
    <fill>
      <patternFill patternType="none"/>
    </fill>
    <fill>
      <patternFill patternType="lightGray"/>
    </fill>
    <fill>
      <patternFill patternType="solid">
        <fgColor rgb="FFFFFFFF"/>
        <bgColor rgb="FFFFFFFF"/>
      </patternFill>
    </fill>
    <fill>
      <patternFill patternType="solid">
        <fgColor rgb="FFC55A11"/>
        <bgColor rgb="FFC55A11"/>
      </patternFill>
    </fill>
    <fill>
      <patternFill patternType="solid">
        <fgColor rgb="FF70AD47"/>
        <bgColor rgb="FF70AD47"/>
      </patternFill>
    </fill>
    <fill>
      <patternFill patternType="solid">
        <fgColor rgb="FFC5E0B3"/>
        <bgColor rgb="FFC5E0B3"/>
      </patternFill>
    </fill>
    <fill>
      <patternFill patternType="solid">
        <fgColor rgb="FFF4B083"/>
        <bgColor rgb="FFF4B083"/>
      </patternFill>
    </fill>
    <fill>
      <patternFill patternType="solid">
        <fgColor rgb="FF44546A"/>
        <bgColor rgb="FF44546A"/>
      </patternFill>
    </fill>
    <fill>
      <patternFill patternType="solid">
        <fgColor rgb="FF333F4F"/>
        <bgColor rgb="FF333F4F"/>
      </patternFill>
    </fill>
    <fill>
      <patternFill patternType="solid">
        <fgColor rgb="FF548135"/>
        <bgColor rgb="FF548135"/>
      </patternFill>
    </fill>
    <fill>
      <patternFill patternType="solid">
        <fgColor rgb="FFD6DCE4"/>
        <bgColor rgb="FFD6DCE4"/>
      </patternFill>
    </fill>
    <fill>
      <patternFill patternType="solid">
        <fgColor rgb="FFDEEAF6"/>
        <bgColor rgb="FFDEEAF6"/>
      </patternFill>
    </fill>
    <fill>
      <patternFill patternType="solid">
        <fgColor rgb="FFA8D08D"/>
        <bgColor rgb="FFA8D08D"/>
      </patternFill>
    </fill>
    <fill>
      <patternFill patternType="solid">
        <fgColor rgb="FFFFA7A7"/>
        <bgColor rgb="FFFFA7A7"/>
      </patternFill>
    </fill>
    <fill>
      <patternFill patternType="solid">
        <fgColor rgb="FFE2EFD9"/>
        <bgColor rgb="FFE2EFD9"/>
      </patternFill>
    </fill>
    <fill>
      <patternFill patternType="solid">
        <fgColor rgb="FF7F6000"/>
        <bgColor rgb="FF7F6000"/>
      </patternFill>
    </fill>
  </fills>
  <borders count="33">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top/>
      <bottom style="thin">
        <color rgb="FF000000"/>
      </bottom>
    </border>
    <border>
      <top/>
      <bottom style="thin">
        <color rgb="FF000000"/>
      </bottom>
    </border>
    <border>
      <right/>
      <top/>
      <bottom style="thin">
        <color rgb="FF000000"/>
      </bottom>
    </border>
    <border>
      <left style="thin">
        <color rgb="FF000000"/>
      </left>
      <top style="thin">
        <color rgb="FF000000"/>
      </top>
    </border>
    <border>
      <left style="thin">
        <color rgb="FF000000"/>
      </left>
      <top style="thin">
        <color rgb="FF000000"/>
      </top>
      <bottom/>
    </border>
    <border>
      <top style="thin">
        <color rgb="FF000000"/>
      </top>
      <bottom/>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right style="thin">
        <color rgb="FF000000"/>
      </right>
      <top style="thin">
        <color rgb="FF000000"/>
      </top>
      <bottom/>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bottom/>
    </border>
    <border>
      <left style="thin">
        <color rgb="FF000000"/>
      </left>
      <right style="thin">
        <color rgb="FF000000"/>
      </right>
      <top/>
      <bottom style="thin">
        <color rgb="FF000000"/>
      </bottom>
    </border>
    <border>
      <right/>
      <top style="thin">
        <color rgb="FF000000"/>
      </top>
      <bottom style="thin">
        <color rgb="FF000000"/>
      </bottom>
    </border>
    <border>
      <left style="thin">
        <color rgb="FF000000"/>
      </left>
      <right/>
      <top style="thin">
        <color rgb="FF000000"/>
      </top>
      <bottom/>
    </border>
    <border>
      <left style="thin">
        <color rgb="FF000000"/>
      </left>
      <right/>
      <top style="thin">
        <color rgb="FF000000"/>
      </top>
      <bottom style="thin">
        <color rgb="FF000000"/>
      </bottom>
    </border>
    <border>
      <left/>
      <top/>
    </border>
    <border>
      <top/>
    </border>
    <border>
      <right/>
      <top/>
    </border>
    <border>
      <left/>
      <bottom style="thin">
        <color rgb="FF000000"/>
      </bottom>
    </border>
    <border>
      <right/>
      <bottom style="thin">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2" fontId="0" numFmtId="0" xfId="0" applyBorder="1" applyFill="1" applyFont="1"/>
    <xf borderId="0" fillId="0" fontId="1" numFmtId="0" xfId="0" applyFont="1"/>
    <xf borderId="0" fillId="0" fontId="2" numFmtId="0" xfId="0" applyAlignment="1" applyFont="1">
      <alignment vertical="center"/>
    </xf>
    <xf borderId="2" fillId="3" fontId="3" numFmtId="0" xfId="0" applyAlignment="1" applyBorder="1" applyFill="1" applyFont="1">
      <alignment horizontal="center"/>
    </xf>
    <xf borderId="3" fillId="0" fontId="4" numFmtId="0" xfId="0" applyBorder="1" applyFont="1"/>
    <xf borderId="4" fillId="0" fontId="4" numFmtId="0" xfId="0" applyBorder="1" applyFont="1"/>
    <xf borderId="2" fillId="4" fontId="5" numFmtId="0" xfId="0" applyAlignment="1" applyBorder="1" applyFill="1" applyFont="1">
      <alignment horizontal="center"/>
    </xf>
    <xf borderId="5" fillId="5" fontId="6" numFmtId="0" xfId="0" applyAlignment="1" applyBorder="1" applyFill="1" applyFont="1">
      <alignment horizontal="center" vertical="center"/>
    </xf>
    <xf borderId="2" fillId="6" fontId="3" numFmtId="0" xfId="0" applyAlignment="1" applyBorder="1" applyFill="1" applyFont="1">
      <alignment horizontal="center"/>
    </xf>
    <xf borderId="2" fillId="5" fontId="6" numFmtId="0" xfId="0" applyAlignment="1" applyBorder="1" applyFont="1">
      <alignment horizontal="center" vertical="center"/>
    </xf>
    <xf borderId="6" fillId="0" fontId="1" numFmtId="0" xfId="0" applyAlignment="1" applyBorder="1" applyFont="1">
      <alignment horizontal="center" vertical="center"/>
    </xf>
    <xf borderId="7" fillId="7" fontId="7" numFmtId="0" xfId="0" applyAlignment="1" applyBorder="1" applyFill="1" applyFont="1">
      <alignment horizontal="center"/>
    </xf>
    <xf borderId="8" fillId="0" fontId="4" numFmtId="0" xfId="0" applyBorder="1" applyFont="1"/>
    <xf borderId="9" fillId="0" fontId="4" numFmtId="0" xfId="0" applyBorder="1" applyFont="1"/>
    <xf borderId="2" fillId="4" fontId="8" numFmtId="0" xfId="0" applyAlignment="1" applyBorder="1" applyFont="1">
      <alignment horizontal="center" shrinkToFit="0" wrapText="1"/>
    </xf>
    <xf borderId="10" fillId="2" fontId="1" numFmtId="0" xfId="0" applyAlignment="1" applyBorder="1" applyFont="1">
      <alignment horizontal="center" shrinkToFit="0" vertical="center" wrapText="1"/>
    </xf>
    <xf borderId="5" fillId="5" fontId="3" numFmtId="0" xfId="0" applyAlignment="1" applyBorder="1" applyFont="1">
      <alignment horizontal="center" vertical="center"/>
    </xf>
    <xf borderId="11" fillId="7" fontId="7" numFmtId="0" xfId="0" applyAlignment="1" applyBorder="1" applyFont="1">
      <alignment horizontal="center" shrinkToFit="0" wrapText="1"/>
    </xf>
    <xf borderId="5" fillId="0" fontId="0" numFmtId="0" xfId="0" applyAlignment="1" applyBorder="1" applyFont="1">
      <alignment horizontal="center" vertical="center"/>
    </xf>
    <xf borderId="12" fillId="0" fontId="4" numFmtId="0" xfId="0" applyBorder="1" applyFont="1"/>
    <xf borderId="5" fillId="0" fontId="0" numFmtId="0" xfId="0" applyAlignment="1" applyBorder="1" applyFont="1">
      <alignment shrinkToFit="0" vertical="center" wrapText="1"/>
    </xf>
    <xf borderId="13" fillId="0" fontId="4" numFmtId="0" xfId="0" applyBorder="1" applyFont="1"/>
    <xf borderId="5" fillId="0" fontId="0" numFmtId="0" xfId="0" applyAlignment="1" applyBorder="1" applyFont="1">
      <alignment horizontal="left" shrinkToFit="0" vertical="center" wrapText="1"/>
    </xf>
    <xf borderId="14" fillId="0" fontId="4" numFmtId="0" xfId="0" applyBorder="1" applyFont="1"/>
    <xf borderId="15" fillId="0" fontId="4" numFmtId="0" xfId="0" applyBorder="1" applyFont="1"/>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2" fillId="7" fontId="7" numFmtId="0" xfId="0" applyAlignment="1" applyBorder="1" applyFont="1">
      <alignment horizontal="center" shrinkToFit="0" wrapText="1"/>
    </xf>
    <xf borderId="20" fillId="0" fontId="4" numFmtId="0" xfId="0" applyBorder="1" applyFont="1"/>
    <xf borderId="21" fillId="0" fontId="4" numFmtId="0" xfId="0" applyBorder="1" applyFont="1"/>
    <xf borderId="5" fillId="7" fontId="7" numFmtId="0" xfId="0" applyAlignment="1" applyBorder="1" applyFont="1">
      <alignment horizontal="center" vertical="center"/>
    </xf>
    <xf borderId="22" fillId="0" fontId="4" numFmtId="0" xfId="0" applyBorder="1" applyFont="1"/>
    <xf borderId="5" fillId="8" fontId="7" numFmtId="0" xfId="0" applyAlignment="1" applyBorder="1" applyFill="1" applyFont="1">
      <alignment horizontal="center" shrinkToFit="0" vertical="center" wrapText="1"/>
    </xf>
    <xf borderId="5" fillId="8" fontId="7" numFmtId="0" xfId="0" applyAlignment="1" applyBorder="1" applyFont="1">
      <alignment horizontal="center" vertical="center"/>
    </xf>
    <xf borderId="5" fillId="7" fontId="7" numFmtId="0" xfId="0" applyAlignment="1" applyBorder="1" applyFont="1">
      <alignment horizontal="center" shrinkToFit="0" vertical="center" wrapText="1"/>
    </xf>
    <xf borderId="2" fillId="4" fontId="6" numFmtId="0" xfId="0" applyAlignment="1" applyBorder="1" applyFont="1">
      <alignment horizontal="center" shrinkToFit="0" wrapText="1"/>
    </xf>
    <xf borderId="5" fillId="9" fontId="9" numFmtId="0" xfId="0" applyAlignment="1" applyBorder="1" applyFill="1" applyFont="1">
      <alignment horizontal="center" shrinkToFit="0" vertical="center" wrapText="1"/>
    </xf>
    <xf borderId="23" fillId="7" fontId="7" numFmtId="0" xfId="0" applyAlignment="1" applyBorder="1" applyFont="1">
      <alignment horizontal="center" shrinkToFit="0" vertical="center" wrapText="1"/>
    </xf>
    <xf borderId="24" fillId="10" fontId="0" numFmtId="0" xfId="0" applyBorder="1" applyFill="1" applyFont="1"/>
    <xf borderId="24" fillId="10" fontId="0" numFmtId="0" xfId="0" applyAlignment="1" applyBorder="1" applyFont="1">
      <alignment horizontal="center"/>
    </xf>
    <xf borderId="25" fillId="0" fontId="4" numFmtId="0" xfId="0" applyBorder="1" applyFont="1"/>
    <xf borderId="24" fillId="2" fontId="0" numFmtId="0" xfId="0" applyAlignment="1" applyBorder="1" applyFont="1">
      <alignment horizontal="center"/>
    </xf>
    <xf borderId="6" fillId="5" fontId="6" numFmtId="0" xfId="0" applyAlignment="1" applyBorder="1" applyFont="1">
      <alignment horizontal="center" vertical="center"/>
    </xf>
    <xf borderId="24" fillId="10" fontId="10" numFmtId="0" xfId="0" applyAlignment="1" applyBorder="1" applyFont="1">
      <alignment horizontal="center"/>
    </xf>
    <xf borderId="10" fillId="5" fontId="6" numFmtId="0" xfId="0" applyAlignment="1" applyBorder="1" applyFont="1">
      <alignment horizontal="center" vertical="center"/>
    </xf>
    <xf borderId="2" fillId="5" fontId="6" numFmtId="0" xfId="0" applyAlignment="1" applyBorder="1" applyFont="1">
      <alignment horizontal="center"/>
    </xf>
    <xf borderId="0" fillId="0" fontId="1" numFmtId="0" xfId="0" applyAlignment="1" applyFont="1">
      <alignment horizontal="center"/>
    </xf>
    <xf borderId="6" fillId="5" fontId="6" numFmtId="0" xfId="0" applyAlignment="1" applyBorder="1" applyFont="1">
      <alignment horizontal="center" shrinkToFit="0" vertical="center" wrapText="1"/>
    </xf>
    <xf borderId="24" fillId="11" fontId="10" numFmtId="0" xfId="0" applyAlignment="1" applyBorder="1" applyFill="1" applyFont="1">
      <alignment horizontal="center"/>
    </xf>
    <xf borderId="2" fillId="12" fontId="6" numFmtId="0" xfId="0" applyAlignment="1" applyBorder="1" applyFill="1" applyFont="1">
      <alignment horizontal="center" vertical="center"/>
    </xf>
    <xf borderId="24" fillId="2" fontId="10" numFmtId="0" xfId="0" applyAlignment="1" applyBorder="1" applyFont="1">
      <alignment horizontal="center"/>
    </xf>
    <xf borderId="24" fillId="13" fontId="0" numFmtId="0" xfId="0" applyAlignment="1" applyBorder="1" applyFill="1" applyFont="1">
      <alignment horizontal="center"/>
    </xf>
    <xf borderId="5" fillId="5" fontId="6" numFmtId="0" xfId="0" applyAlignment="1" applyBorder="1" applyFont="1">
      <alignment horizontal="center"/>
    </xf>
    <xf borderId="5" fillId="0" fontId="0" numFmtId="1" xfId="0" applyAlignment="1" applyBorder="1" applyFont="1" applyNumberFormat="1">
      <alignment horizontal="center"/>
    </xf>
    <xf borderId="5" fillId="0" fontId="6" numFmtId="0" xfId="0" applyAlignment="1" applyBorder="1" applyFont="1">
      <alignment vertical="center"/>
    </xf>
    <xf borderId="2" fillId="0" fontId="0" numFmtId="1" xfId="0" applyAlignment="1" applyBorder="1" applyFont="1" applyNumberFormat="1">
      <alignment horizontal="center"/>
    </xf>
    <xf borderId="2" fillId="0" fontId="1" numFmtId="0" xfId="0" applyAlignment="1" applyBorder="1" applyFont="1">
      <alignment horizontal="center" shrinkToFit="0" vertical="center" wrapText="1"/>
    </xf>
    <xf borderId="2" fillId="2" fontId="1" numFmtId="0" xfId="0" applyAlignment="1" applyBorder="1" applyFont="1">
      <alignment horizontal="left" shrinkToFit="0" vertical="center" wrapText="1"/>
    </xf>
    <xf borderId="5" fillId="2" fontId="11" numFmtId="0" xfId="0" applyAlignment="1" applyBorder="1" applyFont="1">
      <alignment horizontal="left" shrinkToFit="0" vertical="center" wrapText="1"/>
    </xf>
    <xf borderId="5" fillId="2" fontId="1" numFmtId="0" xfId="0" applyAlignment="1" applyBorder="1" applyFont="1">
      <alignment horizontal="left" shrinkToFit="0" vertical="center" wrapText="1"/>
    </xf>
    <xf borderId="5" fillId="2" fontId="1" numFmtId="0" xfId="0" applyAlignment="1" applyBorder="1" applyFont="1">
      <alignment horizontal="center" shrinkToFit="0" vertical="center" wrapText="1"/>
    </xf>
    <xf borderId="0" fillId="0" fontId="1" numFmtId="0" xfId="0" applyAlignment="1" applyFont="1">
      <alignment shrinkToFit="0" wrapText="1"/>
    </xf>
    <xf borderId="5" fillId="2" fontId="6" numFmtId="0" xfId="0" applyAlignment="1" applyBorder="1" applyFont="1">
      <alignment horizontal="center" vertical="center"/>
    </xf>
    <xf borderId="5" fillId="0" fontId="0" numFmtId="0" xfId="0" applyBorder="1" applyFont="1"/>
    <xf borderId="5" fillId="2" fontId="1" numFmtId="0" xfId="0" applyAlignment="1" applyBorder="1" applyFont="1">
      <alignment shrinkToFit="0" vertical="center" wrapText="1"/>
    </xf>
    <xf borderId="5" fillId="2" fontId="12" numFmtId="0" xfId="0" applyAlignment="1" applyBorder="1" applyFont="1">
      <alignment horizontal="left" shrinkToFit="0" vertical="center" wrapText="1"/>
    </xf>
    <xf borderId="2" fillId="7" fontId="13" numFmtId="0" xfId="0" applyAlignment="1" applyBorder="1" applyFont="1">
      <alignment horizontal="center"/>
    </xf>
    <xf borderId="5" fillId="0" fontId="0" numFmtId="0" xfId="0" applyAlignment="1" applyBorder="1" applyFont="1">
      <alignment horizontal="center"/>
    </xf>
    <xf borderId="26" fillId="2" fontId="1" numFmtId="0" xfId="0" applyAlignment="1" applyBorder="1" applyFont="1">
      <alignment horizontal="center" shrinkToFit="0" vertical="center" wrapText="1"/>
    </xf>
    <xf borderId="5" fillId="0" fontId="1" numFmtId="0" xfId="0" applyAlignment="1" applyBorder="1" applyFont="1">
      <alignment horizontal="center" vertical="center"/>
    </xf>
    <xf borderId="5" fillId="2" fontId="0" numFmtId="0" xfId="0" applyAlignment="1" applyBorder="1" applyFont="1">
      <alignment horizontal="center"/>
    </xf>
    <xf borderId="2" fillId="14" fontId="1" numFmtId="0" xfId="0" applyAlignment="1" applyBorder="1" applyFill="1" applyFont="1">
      <alignment horizontal="center" shrinkToFit="0" vertical="center" wrapText="1"/>
    </xf>
    <xf borderId="5" fillId="2" fontId="14" numFmtId="0" xfId="0" applyAlignment="1" applyBorder="1" applyFont="1">
      <alignment horizontal="center"/>
    </xf>
    <xf borderId="2" fillId="14" fontId="1" numFmtId="0" xfId="0" applyAlignment="1" applyBorder="1" applyFont="1">
      <alignment horizontal="left" shrinkToFit="0" vertical="center" wrapText="1"/>
    </xf>
    <xf borderId="5" fillId="3" fontId="13" numFmtId="1" xfId="0" applyAlignment="1" applyBorder="1" applyFont="1" applyNumberFormat="1">
      <alignment horizontal="center"/>
    </xf>
    <xf borderId="5" fillId="14" fontId="15" numFmtId="0" xfId="0" applyAlignment="1" applyBorder="1" applyFont="1">
      <alignment horizontal="left" shrinkToFit="0" vertical="center" wrapText="1"/>
    </xf>
    <xf borderId="5" fillId="14" fontId="1" numFmtId="0" xfId="0" applyAlignment="1" applyBorder="1" applyFont="1">
      <alignment horizontal="left" shrinkToFit="0" vertical="center" wrapText="1"/>
    </xf>
    <xf borderId="5" fillId="14" fontId="1" numFmtId="0" xfId="0" applyAlignment="1" applyBorder="1" applyFont="1">
      <alignment horizontal="center" shrinkToFit="0" vertical="center" wrapText="1"/>
    </xf>
    <xf borderId="5" fillId="15" fontId="13" numFmtId="1" xfId="0" applyAlignment="1" applyBorder="1" applyFill="1" applyFont="1" applyNumberFormat="1">
      <alignment horizontal="center"/>
    </xf>
    <xf borderId="5" fillId="0" fontId="16" numFmtId="0" xfId="0" applyAlignment="1" applyBorder="1" applyFont="1">
      <alignment shrinkToFit="0" vertical="center" wrapText="1"/>
    </xf>
    <xf borderId="5" fillId="14" fontId="17" numFmtId="1" xfId="0" applyAlignment="1" applyBorder="1" applyFont="1" applyNumberFormat="1">
      <alignment horizontal="center"/>
    </xf>
    <xf borderId="5" fillId="10" fontId="0" numFmtId="0" xfId="0" applyBorder="1" applyFont="1"/>
    <xf borderId="5" fillId="14" fontId="18" numFmtId="0" xfId="0" applyAlignment="1" applyBorder="1" applyFont="1">
      <alignment shrinkToFit="0" vertical="center" wrapText="1"/>
    </xf>
    <xf borderId="5" fillId="10" fontId="0" numFmtId="0" xfId="0" applyAlignment="1" applyBorder="1" applyFont="1">
      <alignment horizontal="center"/>
    </xf>
    <xf borderId="5" fillId="13" fontId="0" numFmtId="0" xfId="0" applyAlignment="1" applyBorder="1" applyFont="1">
      <alignment horizontal="center"/>
    </xf>
    <xf borderId="2" fillId="0" fontId="1" numFmtId="0" xfId="0" applyAlignment="1" applyBorder="1" applyFont="1">
      <alignment shrinkToFit="0" vertical="center" wrapText="1"/>
    </xf>
    <xf borderId="2" fillId="2" fontId="1" numFmtId="0" xfId="0" applyAlignment="1" applyBorder="1" applyFont="1">
      <alignment shrinkToFit="0" vertical="center" wrapText="1"/>
    </xf>
    <xf borderId="2" fillId="14" fontId="1" numFmtId="0" xfId="0" applyAlignment="1" applyBorder="1" applyFont="1">
      <alignment shrinkToFit="0" vertical="center" wrapText="1"/>
    </xf>
    <xf borderId="27" fillId="14" fontId="17" numFmtId="1" xfId="0" applyAlignment="1" applyBorder="1" applyFont="1" applyNumberFormat="1">
      <alignment horizontal="center"/>
    </xf>
    <xf borderId="5" fillId="14" fontId="14" numFmtId="1" xfId="0" applyAlignment="1" applyBorder="1" applyFont="1" applyNumberFormat="1">
      <alignment horizontal="center"/>
    </xf>
    <xf borderId="5" fillId="2" fontId="0" numFmtId="0" xfId="0" applyBorder="1" applyFont="1"/>
    <xf borderId="27" fillId="3" fontId="13" numFmtId="1" xfId="0" applyAlignment="1" applyBorder="1" applyFont="1" applyNumberFormat="1">
      <alignment horizontal="center"/>
    </xf>
    <xf borderId="28" fillId="8" fontId="7" numFmtId="0" xfId="0" applyAlignment="1" applyBorder="1" applyFont="1">
      <alignment horizontal="center" vertical="center"/>
    </xf>
    <xf borderId="29" fillId="0" fontId="4" numFmtId="0" xfId="0" applyBorder="1" applyFont="1"/>
    <xf borderId="30" fillId="0" fontId="4" numFmtId="0" xfId="0" applyBorder="1" applyFont="1"/>
    <xf borderId="31" fillId="0" fontId="4" numFmtId="0" xfId="0" applyBorder="1" applyFont="1"/>
    <xf borderId="32" fillId="0" fontId="4" numFmtId="0" xfId="0" applyBorder="1" applyFont="1"/>
    <xf borderId="5" fillId="7" fontId="13" numFmtId="0" xfId="0" applyAlignment="1" applyBorder="1" applyFont="1">
      <alignment horizontal="center" vertical="center"/>
    </xf>
    <xf borderId="24" fillId="10" fontId="0" numFmtId="0" xfId="0" applyAlignment="1" applyBorder="1" applyFont="1">
      <alignment vertical="center"/>
    </xf>
    <xf borderId="24" fillId="10" fontId="19" numFmtId="0" xfId="0" applyAlignment="1" applyBorder="1" applyFont="1">
      <alignment vertical="center"/>
    </xf>
    <xf borderId="5" fillId="0" fontId="0" numFmtId="0" xfId="0" applyAlignment="1" applyBorder="1" applyFont="1">
      <alignment vertical="center"/>
    </xf>
    <xf borderId="5" fillId="0" fontId="20" numFmtId="0" xfId="0" applyAlignment="1" applyBorder="1" applyFont="1">
      <alignment vertical="center"/>
    </xf>
    <xf borderId="5" fillId="10" fontId="0" numFmtId="0" xfId="0" applyAlignment="1" applyBorder="1" applyFont="1">
      <alignment vertical="center"/>
    </xf>
    <xf borderId="5" fillId="10" fontId="21" numFmtId="0" xfId="0" applyAlignment="1" applyBorder="1" applyFont="1">
      <alignment vertical="center"/>
    </xf>
    <xf borderId="2" fillId="9" fontId="22" numFmtId="0" xfId="0" applyAlignment="1" applyBorder="1" applyFont="1">
      <alignment horizontal="center" vertical="center"/>
    </xf>
    <xf borderId="5" fillId="9" fontId="23" numFmtId="0" xfId="0" applyAlignment="1" applyBorder="1" applyFont="1">
      <alignment horizontal="center" shrinkToFit="0" vertical="center" wrapText="1"/>
    </xf>
    <xf borderId="5" fillId="14" fontId="24" numFmtId="0" xfId="0" applyAlignment="1" applyBorder="1" applyFont="1">
      <alignment horizontal="left" shrinkToFit="0" vertical="center" wrapText="1"/>
    </xf>
    <xf borderId="5" fillId="14" fontId="25" numFmtId="0" xfId="0" applyAlignment="1" applyBorder="1" applyFont="1">
      <alignment horizontal="center" shrinkToFit="0" vertical="center" wrapText="1"/>
    </xf>
    <xf borderId="5" fillId="14" fontId="26" numFmtId="0" xfId="0" applyAlignment="1" applyBorder="1" applyFont="1">
      <alignment horizontal="left" shrinkToFit="0" vertical="center" wrapText="1"/>
    </xf>
    <xf borderId="5" fillId="0" fontId="24" numFmtId="0" xfId="0" applyAlignment="1" applyBorder="1" applyFont="1">
      <alignment horizontal="left" shrinkToFit="0" vertical="center" wrapText="1"/>
    </xf>
    <xf borderId="5" fillId="0" fontId="25" numFmtId="0" xfId="0" applyAlignment="1" applyBorder="1" applyFont="1">
      <alignment horizontal="center" shrinkToFit="0" vertical="center" wrapText="1"/>
    </xf>
    <xf borderId="5" fillId="0" fontId="27"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20</xdr:col>
      <xdr:colOff>838200</xdr:colOff>
      <xdr:row>20</xdr:row>
      <xdr:rowOff>152400</xdr:rowOff>
    </xdr:from>
    <xdr:to>
      <xdr:col>23</xdr:col>
      <xdr:colOff>114300</xdr:colOff>
      <xdr:row>20</xdr:row>
      <xdr:rowOff>533400</xdr:rowOff>
    </xdr:to>
    <xdr:sp>
      <xdr:nvSpPr>
        <xdr:cNvPr id="3" name="Shape 3"/>
        <xdr:cNvSpPr txBox="1"/>
      </xdr:nvSpPr>
      <xdr:spPr>
        <a:xfrm>
          <a:off x="1806272" y="3589820"/>
          <a:ext cx="7079456" cy="380361"/>
        </a:xfrm>
        <a:prstGeom prst="rect">
          <a:avLst/>
        </a:prstGeom>
        <a:noFill/>
        <a:ln>
          <a:noFill/>
        </a:ln>
      </xdr:spPr>
      <xdr:txBody>
        <a:bodyPr anchorCtr="0" anchor="t" bIns="0" lIns="0" rIns="0" wrap="square" tIns="0">
          <a:noAutofit/>
        </a:bodyPr>
        <a:lstStyle/>
        <a:p>
          <a:pPr indent="0" lvl="0">
            <a:spcBef>
              <a:spcPts val="0"/>
            </a:spcBef>
            <a:buSzPct val="25000"/>
            <a:buNone/>
          </a:pPr>
          <a:r>
            <a:t/>
          </a:r>
          <a:endParaRPr sz="1100"/>
        </a:p>
      </xdr:txBody>
    </xdr:sp>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gob.mx/semarnat/acciones-y-programas/programas-de-gestion-para-mejorar-la-calidad-del-aire" TargetMode="External"/><Relationship Id="rId3" Type="http://schemas.openxmlformats.org/officeDocument/2006/relationships/hyperlink" Target="http://sinaica.inecc.gob.mx/" TargetMode="External"/><Relationship Id="rId4" Type="http://schemas.openxmlformats.org/officeDocument/2006/relationships/hyperlink" Target="http://sinaica.inecc.gob.mx/" TargetMode="External"/><Relationship Id="rId5" Type="http://schemas.openxmlformats.org/officeDocument/2006/relationships/hyperlink" Target="http://imco.org.mx/indices/" TargetMode="External"/><Relationship Id="rId6" Type="http://schemas.openxmlformats.org/officeDocument/2006/relationships/hyperlink" Target="http://sinaica.inecc.gob.mx/" TargetMode="External"/><Relationship Id="rId7" Type="http://schemas.openxmlformats.org/officeDocument/2006/relationships/drawing" Target="../drawings/drawing1.xml"/><Relationship Id="rId8"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ervicios.sonora.gob.mx/rets/retsOpcionAvanzada.aspx" TargetMode="External"/><Relationship Id="rId22" Type="http://schemas.openxmlformats.org/officeDocument/2006/relationships/hyperlink" Target="http://www.tamaulipas.gob.mx/seduma/wp-content/uploads/sites/8/2017/03/reglamento-del-sistema-estatal-de-verificacion-vehicular-nuevo-reglamento-anexo-al-p.o-no.-40-del-6-de-abril-de-2010.pdf" TargetMode="External"/><Relationship Id="rId21" Type="http://schemas.openxmlformats.org/officeDocument/2006/relationships/hyperlink" Target="http://spf.tabasco.gob.mx/content/tramites-servicios" TargetMode="External"/><Relationship Id="rId24" Type="http://schemas.openxmlformats.org/officeDocument/2006/relationships/hyperlink" Target="http://www.veracruz.gob.mx/blog/2017/07/03/gobierno-del-estado-de-veracruz-da-prorroga-para-realizar-verificacion-vehicular/" TargetMode="External"/><Relationship Id="rId23" Type="http://schemas.openxmlformats.org/officeDocument/2006/relationships/hyperlink" Target="http://cge-tlaxcala.gob.mx/verif.html" TargetMode="External"/><Relationship Id="rId1" Type="http://schemas.openxmlformats.org/officeDocument/2006/relationships/hyperlink" Target="http://www.aguascalientes.gob.mx/proespa/verificacion_particular.aspx" TargetMode="External"/><Relationship Id="rId2" Type="http://schemas.openxmlformats.org/officeDocument/2006/relationships/hyperlink" Target="http://www.bajacalifornia.gob.mx/portal/tramitesyservicios/temas.jsp" TargetMode="External"/><Relationship Id="rId3" Type="http://schemas.openxmlformats.org/officeDocument/2006/relationships/hyperlink" Target="http://www.tramitescoahuila.gob.mx/tr%C3%A1mites-de-aytos.-municipales/saltillo/verificaci%C3%B3n-vehicular.html" TargetMode="External"/><Relationship Id="rId4" Type="http://schemas.openxmlformats.org/officeDocument/2006/relationships/hyperlink" Target="http://semov.col.gob.mx/" TargetMode="External"/><Relationship Id="rId9" Type="http://schemas.openxmlformats.org/officeDocument/2006/relationships/hyperlink" Target="http://guerrero.gob.mx/gobierno/servicios-en-linea/" TargetMode="External"/><Relationship Id="rId26" Type="http://schemas.openxmlformats.org/officeDocument/2006/relationships/hyperlink" Target="http://www.finanzas.gob.mx/index.php?option=com_content&amp;view=article&amp;id=93" TargetMode="External"/><Relationship Id="rId25" Type="http://schemas.openxmlformats.org/officeDocument/2006/relationships/hyperlink" Target="http://www.yucatan.gob.mx/servicios/ver_tramite.php?id=17" TargetMode="External"/><Relationship Id="rId27" Type="http://schemas.openxmlformats.org/officeDocument/2006/relationships/drawing" Target="../drawings/drawing4.xml"/><Relationship Id="rId5" Type="http://schemas.openxmlformats.org/officeDocument/2006/relationships/hyperlink" Target="http://www.st.chiapas.gob.mx/" TargetMode="External"/><Relationship Id="rId6" Type="http://schemas.openxmlformats.org/officeDocument/2006/relationships/hyperlink" Target="http://www.congresochihuahua.gob.mx/biblioteca/reglamentos/archivosReglamentos/159.pdf" TargetMode="External"/><Relationship Id="rId7" Type="http://schemas.openxmlformats.org/officeDocument/2006/relationships/hyperlink" Target="http://www.sedema.cdmx.gob.mx/programas/programa/verificacion-vehicular" TargetMode="External"/><Relationship Id="rId8" Type="http://schemas.openxmlformats.org/officeDocument/2006/relationships/hyperlink" Target="http://ecologia.guanajuato.gob.mx/sitio/verificacion-vehicular" TargetMode="External"/><Relationship Id="rId11" Type="http://schemas.openxmlformats.org/officeDocument/2006/relationships/hyperlink" Target="http://semadet.jalisco.gob.mx/" TargetMode="External"/><Relationship Id="rId10" Type="http://schemas.openxmlformats.org/officeDocument/2006/relationships/hyperlink" Target="http://s-medioambiente.hidalgo.gob.mx/?p=1624" TargetMode="External"/><Relationship Id="rId13" Type="http://schemas.openxmlformats.org/officeDocument/2006/relationships/hyperlink" Target="http://sustentable.morelos.gob.mx/ca/verificacion-vehicular" TargetMode="External"/><Relationship Id="rId12" Type="http://schemas.openxmlformats.org/officeDocument/2006/relationships/hyperlink" Target="http://sma.edomex.gob.mx/verificacion_vehicular" TargetMode="External"/><Relationship Id="rId15" Type="http://schemas.openxmlformats.org/officeDocument/2006/relationships/hyperlink" Target="http://www.nl.gob.mx/mitos-y-realidades-de-la-verificacion-vehicular" TargetMode="External"/><Relationship Id="rId14" Type="http://schemas.openxmlformats.org/officeDocument/2006/relationships/hyperlink" Target="http://tramites.nayarit.gob.mx/" TargetMode="External"/><Relationship Id="rId17" Type="http://schemas.openxmlformats.org/officeDocument/2006/relationships/hyperlink" Target="http://www.queretaro.gob.mx/sedesu/contenido.aspx?q=7Pj9zGxNoTYvdhLIjQ5TEa0oDrjaXaga" TargetMode="External"/><Relationship Id="rId16" Type="http://schemas.openxmlformats.org/officeDocument/2006/relationships/hyperlink" Target="http://www.verificentrosoaxaca.com.mx/docs/programavv.pdf" TargetMode="External"/><Relationship Id="rId19" Type="http://schemas.openxmlformats.org/officeDocument/2006/relationships/hyperlink" Target="http://rutys.slp.gob.mx/" TargetMode="External"/><Relationship Id="rId18" Type="http://schemas.openxmlformats.org/officeDocument/2006/relationships/hyperlink" Target="http://www.quintanaroo.gob.mx/"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inaica.inecc.gob.mx/archivo/noms/NOM-025-SSA1-2014%20PMs.pdf" TargetMode="External"/><Relationship Id="rId2" Type="http://schemas.openxmlformats.org/officeDocument/2006/relationships/hyperlink" Target="http://sinaica.inecc.gob.mx/archivo/noms/NOM%20021%20SSA%201993%20CO.pdf" TargetMode="External"/><Relationship Id="rId3" Type="http://schemas.openxmlformats.org/officeDocument/2006/relationships/hyperlink" Target="http://sinaica.inecc.gob.mx/archivo/noms/NOM-020-SSA1-2014%20O3.pdf" TargetMode="External"/><Relationship Id="rId4" Type="http://schemas.openxmlformats.org/officeDocument/2006/relationships/hyperlink" Target="http://sinaica.inecc.gob.mx/archivo/noms/NOM%20023%20SSA%201993%20NO2.pdf" TargetMode="External"/><Relationship Id="rId5" Type="http://schemas.openxmlformats.org/officeDocument/2006/relationships/hyperlink" Target="http://sinaica.inecc.gob.mx/archivo/noms/NOM%20022%20SSA%202010%20SO2.pdf" TargetMode="External"/><Relationship Id="rId6"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9.14"/>
    <col customWidth="1" min="2" max="2" width="8.71"/>
    <col customWidth="1" min="3" max="3" width="12.71"/>
    <col customWidth="1" min="4" max="5" width="20.71"/>
    <col customWidth="1" min="6" max="6" width="30.57"/>
    <col customWidth="1" min="7" max="8" width="40.71"/>
    <col customWidth="1" min="9" max="9" width="20.71"/>
    <col customWidth="1" min="10" max="10" width="6.71"/>
    <col customWidth="1" min="11" max="11" width="15.71"/>
    <col customWidth="1" min="12" max="12" width="20.71"/>
    <col customWidth="1" min="13" max="14" width="40.71"/>
    <col customWidth="1" min="15" max="15" width="47.29"/>
    <col customWidth="1" min="16" max="16" width="18.0"/>
    <col customWidth="1" min="17" max="17" width="15.71"/>
    <col customWidth="1" min="18" max="19" width="17.57"/>
    <col customWidth="1" min="20" max="21" width="15.71"/>
    <col customWidth="1" min="22" max="22" width="60.71"/>
    <col customWidth="1" min="23" max="23" width="40.71"/>
    <col customWidth="1" min="24" max="26" width="10.71"/>
  </cols>
  <sheetData>
    <row r="1" ht="12.75" customHeight="1">
      <c r="A1" s="2"/>
      <c r="B1" s="3"/>
      <c r="C1" s="3"/>
      <c r="D1" s="2"/>
      <c r="E1" s="2"/>
      <c r="F1" s="2"/>
      <c r="G1" s="2"/>
      <c r="H1" s="2"/>
      <c r="I1" s="2"/>
      <c r="J1" s="2"/>
      <c r="K1" s="2"/>
      <c r="L1" s="2"/>
      <c r="M1" s="2"/>
      <c r="N1" s="2"/>
      <c r="O1" s="2"/>
      <c r="P1" s="2"/>
      <c r="Q1" s="2"/>
      <c r="R1" s="2"/>
      <c r="S1" s="2"/>
      <c r="T1" s="2"/>
      <c r="U1" s="2"/>
      <c r="V1" s="2"/>
      <c r="W1" s="2"/>
      <c r="X1" s="2"/>
      <c r="Y1" s="2"/>
      <c r="Z1" s="2"/>
    </row>
    <row r="2" ht="12.75" customHeight="1">
      <c r="A2" s="2"/>
      <c r="B2" s="2"/>
      <c r="C2" s="2"/>
      <c r="D2" s="2"/>
      <c r="E2" s="2"/>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30.0" customHeight="1">
      <c r="A4" s="2"/>
      <c r="B4" s="7" t="s">
        <v>0</v>
      </c>
      <c r="C4" s="5"/>
      <c r="D4" s="5"/>
      <c r="E4" s="5"/>
      <c r="F4" s="5"/>
      <c r="G4" s="5"/>
      <c r="H4" s="6"/>
      <c r="I4" s="2"/>
      <c r="J4" s="2"/>
      <c r="K4" s="2"/>
      <c r="L4" s="2"/>
      <c r="M4" s="2"/>
      <c r="N4" s="2"/>
      <c r="O4" s="2"/>
      <c r="P4" s="2"/>
      <c r="Q4" s="2"/>
      <c r="R4" s="2"/>
      <c r="S4" s="2"/>
      <c r="T4" s="2"/>
      <c r="U4" s="2"/>
      <c r="V4" s="2"/>
      <c r="W4" s="2"/>
      <c r="X4" s="2"/>
      <c r="Y4" s="2"/>
      <c r="Z4" s="2"/>
    </row>
    <row r="5" ht="21.0" customHeight="1">
      <c r="A5" s="2"/>
      <c r="B5" s="8" t="s">
        <v>1</v>
      </c>
      <c r="C5" s="8" t="s">
        <v>2</v>
      </c>
      <c r="D5" s="10" t="s">
        <v>3</v>
      </c>
      <c r="E5" s="5"/>
      <c r="F5" s="5"/>
      <c r="G5" s="5"/>
      <c r="H5" s="6"/>
      <c r="I5" s="2"/>
      <c r="J5" s="2"/>
      <c r="K5" s="2"/>
      <c r="L5" s="2"/>
      <c r="M5" s="2"/>
      <c r="N5" s="2"/>
      <c r="O5" s="2"/>
      <c r="P5" s="2"/>
      <c r="Q5" s="2"/>
      <c r="R5" s="2"/>
      <c r="S5" s="2"/>
      <c r="T5" s="2"/>
      <c r="U5" s="2"/>
      <c r="V5" s="2"/>
      <c r="W5" s="2"/>
      <c r="X5" s="2"/>
      <c r="Y5" s="2"/>
      <c r="Z5" s="2"/>
    </row>
    <row r="6" ht="18.75" customHeight="1">
      <c r="A6" s="2"/>
      <c r="B6" s="11" t="s">
        <v>4</v>
      </c>
      <c r="C6" s="11" t="s">
        <v>5</v>
      </c>
      <c r="D6" s="16" t="s">
        <v>8</v>
      </c>
      <c r="E6" s="22"/>
      <c r="F6" s="22"/>
      <c r="G6" s="22"/>
      <c r="H6" s="24"/>
      <c r="I6" s="2"/>
      <c r="J6" s="2"/>
      <c r="K6" s="2"/>
      <c r="L6" s="2"/>
      <c r="M6" s="2"/>
      <c r="N6" s="2"/>
      <c r="O6" s="2"/>
      <c r="P6" s="2"/>
      <c r="Q6" s="2"/>
      <c r="R6" s="2"/>
      <c r="S6" s="2"/>
      <c r="T6" s="2"/>
      <c r="U6" s="2"/>
      <c r="V6" s="2"/>
      <c r="W6" s="2"/>
      <c r="X6" s="2"/>
      <c r="Y6" s="2"/>
      <c r="Z6" s="2"/>
    </row>
    <row r="7" ht="15.0" customHeight="1">
      <c r="A7" s="2"/>
      <c r="B7" s="25"/>
      <c r="C7" s="25"/>
      <c r="D7" s="26"/>
      <c r="H7" s="27"/>
      <c r="I7" s="2"/>
      <c r="J7" s="2"/>
      <c r="K7" s="2"/>
      <c r="L7" s="2"/>
      <c r="M7" s="2"/>
      <c r="N7" s="2"/>
      <c r="O7" s="2"/>
      <c r="P7" s="2"/>
      <c r="Q7" s="2"/>
      <c r="R7" s="2"/>
      <c r="S7" s="2"/>
      <c r="T7" s="2"/>
      <c r="U7" s="2"/>
      <c r="V7" s="2"/>
      <c r="W7" s="2"/>
      <c r="X7" s="2"/>
      <c r="Y7" s="2"/>
      <c r="Z7" s="2"/>
    </row>
    <row r="8" ht="15.0" customHeight="1">
      <c r="A8" s="2"/>
      <c r="B8" s="25"/>
      <c r="C8" s="25"/>
      <c r="D8" s="26"/>
      <c r="H8" s="27"/>
      <c r="I8" s="2"/>
      <c r="J8" s="2"/>
      <c r="K8" s="2"/>
      <c r="L8" s="2"/>
      <c r="M8" s="2"/>
      <c r="N8" s="2"/>
      <c r="O8" s="2"/>
      <c r="P8" s="2"/>
      <c r="Q8" s="2"/>
      <c r="R8" s="2"/>
      <c r="S8" s="2"/>
      <c r="T8" s="2"/>
      <c r="U8" s="2"/>
      <c r="V8" s="2"/>
      <c r="W8" s="2"/>
      <c r="X8" s="2"/>
      <c r="Y8" s="2"/>
      <c r="Z8" s="2"/>
    </row>
    <row r="9" ht="15.0" customHeight="1">
      <c r="A9" s="2"/>
      <c r="B9" s="25"/>
      <c r="C9" s="25"/>
      <c r="D9" s="26"/>
      <c r="H9" s="27"/>
      <c r="I9" s="2"/>
      <c r="J9" s="2"/>
      <c r="K9" s="2"/>
      <c r="L9" s="2"/>
      <c r="M9" s="2"/>
      <c r="N9" s="2"/>
      <c r="O9" s="2"/>
      <c r="P9" s="2"/>
      <c r="Q9" s="2"/>
      <c r="R9" s="2"/>
      <c r="S9" s="2"/>
      <c r="T9" s="2"/>
      <c r="U9" s="2"/>
      <c r="V9" s="2"/>
      <c r="W9" s="2"/>
      <c r="X9" s="2"/>
      <c r="Y9" s="2"/>
      <c r="Z9" s="2"/>
    </row>
    <row r="10" ht="15.0" customHeight="1">
      <c r="A10" s="2"/>
      <c r="B10" s="29"/>
      <c r="C10" s="29"/>
      <c r="D10" s="31"/>
      <c r="E10" s="32"/>
      <c r="F10" s="32"/>
      <c r="G10" s="32"/>
      <c r="H10" s="34"/>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21.0" customHeight="1">
      <c r="A13" s="38" t="s">
        <v>45</v>
      </c>
      <c r="B13" s="5"/>
      <c r="C13" s="5"/>
      <c r="D13" s="5"/>
      <c r="E13" s="5"/>
      <c r="F13" s="5"/>
      <c r="G13" s="5"/>
      <c r="H13" s="5"/>
      <c r="I13" s="6"/>
      <c r="J13" s="2"/>
      <c r="K13" s="7" t="s">
        <v>62</v>
      </c>
      <c r="L13" s="5"/>
      <c r="M13" s="5"/>
      <c r="N13" s="5"/>
      <c r="O13" s="5"/>
      <c r="P13" s="5"/>
      <c r="Q13" s="5"/>
      <c r="R13" s="5"/>
      <c r="S13" s="5"/>
      <c r="T13" s="5"/>
      <c r="U13" s="5"/>
      <c r="V13" s="5"/>
      <c r="W13" s="43"/>
      <c r="X13" s="2"/>
      <c r="Y13" s="2"/>
      <c r="Z13" s="2"/>
    </row>
    <row r="14" ht="12.75" customHeight="1">
      <c r="A14" s="45" t="s">
        <v>72</v>
      </c>
      <c r="B14" s="47" t="s">
        <v>73</v>
      </c>
      <c r="C14" s="24"/>
      <c r="D14" s="47" t="s">
        <v>74</v>
      </c>
      <c r="E14" s="24"/>
      <c r="F14" s="45" t="s">
        <v>75</v>
      </c>
      <c r="G14" s="48" t="s">
        <v>76</v>
      </c>
      <c r="H14" s="6"/>
      <c r="I14" s="45" t="s">
        <v>77</v>
      </c>
      <c r="J14" s="49"/>
      <c r="K14" s="45" t="s">
        <v>78</v>
      </c>
      <c r="L14" s="45" t="s">
        <v>79</v>
      </c>
      <c r="M14" s="45" t="s">
        <v>80</v>
      </c>
      <c r="N14" s="47" t="s">
        <v>81</v>
      </c>
      <c r="O14" s="24"/>
      <c r="P14" s="50" t="s">
        <v>77</v>
      </c>
      <c r="Q14" s="50" t="s">
        <v>82</v>
      </c>
      <c r="R14" s="52" t="s">
        <v>44</v>
      </c>
      <c r="S14" s="5"/>
      <c r="T14" s="5"/>
      <c r="U14" s="5"/>
      <c r="V14" s="6"/>
      <c r="W14" s="45" t="s">
        <v>83</v>
      </c>
      <c r="X14" s="2"/>
      <c r="Y14" s="2"/>
      <c r="Z14" s="2"/>
    </row>
    <row r="15" ht="12.75" customHeight="1">
      <c r="A15" s="29"/>
      <c r="B15" s="31"/>
      <c r="C15" s="34"/>
      <c r="D15" s="31"/>
      <c r="E15" s="34"/>
      <c r="F15" s="29"/>
      <c r="G15" s="55" t="s">
        <v>84</v>
      </c>
      <c r="H15" s="55" t="s">
        <v>85</v>
      </c>
      <c r="I15" s="29"/>
      <c r="J15" s="49"/>
      <c r="K15" s="29"/>
      <c r="L15" s="29"/>
      <c r="M15" s="29"/>
      <c r="N15" s="31"/>
      <c r="O15" s="34"/>
      <c r="P15" s="29"/>
      <c r="Q15" s="29"/>
      <c r="R15" s="10" t="s">
        <v>86</v>
      </c>
      <c r="S15" s="5"/>
      <c r="T15" s="5"/>
      <c r="U15" s="6"/>
      <c r="V15" s="8" t="s">
        <v>87</v>
      </c>
      <c r="W15" s="29"/>
      <c r="X15" s="2"/>
      <c r="Y15" s="2"/>
      <c r="Z15" s="2"/>
    </row>
    <row r="16" ht="12.75" customHeight="1">
      <c r="A16" s="57" t="s">
        <v>88</v>
      </c>
      <c r="B16" s="59" t="s">
        <v>89</v>
      </c>
      <c r="C16" s="6"/>
      <c r="D16" s="60" t="s">
        <v>90</v>
      </c>
      <c r="E16" s="6"/>
      <c r="F16" s="61" t="s">
        <v>91</v>
      </c>
      <c r="G16" s="62" t="s">
        <v>92</v>
      </c>
      <c r="H16" s="62" t="s">
        <v>93</v>
      </c>
      <c r="I16" s="63" t="s">
        <v>94</v>
      </c>
      <c r="J16" s="64"/>
      <c r="K16" s="65" t="s">
        <v>95</v>
      </c>
      <c r="L16" s="62" t="s">
        <v>38</v>
      </c>
      <c r="M16" s="62" t="s">
        <v>96</v>
      </c>
      <c r="N16" s="67" t="s">
        <v>97</v>
      </c>
      <c r="O16" s="68" t="s">
        <v>98</v>
      </c>
      <c r="P16" s="63" t="s">
        <v>100</v>
      </c>
      <c r="Q16" s="62" t="s">
        <v>101</v>
      </c>
      <c r="R16" s="67" t="s">
        <v>102</v>
      </c>
      <c r="S16" s="67" t="s">
        <v>103</v>
      </c>
      <c r="T16" s="60" t="s">
        <v>104</v>
      </c>
      <c r="U16" s="6"/>
      <c r="V16" s="71" t="s">
        <v>106</v>
      </c>
      <c r="W16" s="72"/>
      <c r="X16" s="2"/>
      <c r="Y16" s="2"/>
      <c r="Z16" s="2"/>
    </row>
    <row r="17" ht="12.75" customHeight="1">
      <c r="A17" s="57" t="s">
        <v>109</v>
      </c>
      <c r="B17" s="74" t="s">
        <v>110</v>
      </c>
      <c r="C17" s="6"/>
      <c r="D17" s="76" t="s">
        <v>112</v>
      </c>
      <c r="E17" s="6"/>
      <c r="F17" s="78" t="s">
        <v>114</v>
      </c>
      <c r="G17" s="79" t="s">
        <v>115</v>
      </c>
      <c r="H17" s="79" t="s">
        <v>116</v>
      </c>
      <c r="I17" s="80" t="s">
        <v>117</v>
      </c>
      <c r="J17" s="2"/>
      <c r="K17" s="65" t="s">
        <v>118</v>
      </c>
      <c r="L17" s="62" t="s">
        <v>119</v>
      </c>
      <c r="M17" s="62" t="s">
        <v>120</v>
      </c>
      <c r="N17" s="67" t="s">
        <v>97</v>
      </c>
      <c r="O17" s="68" t="s">
        <v>121</v>
      </c>
      <c r="P17" s="63" t="s">
        <v>122</v>
      </c>
      <c r="Q17" s="62" t="s">
        <v>101</v>
      </c>
      <c r="R17" s="67" t="s">
        <v>123</v>
      </c>
      <c r="S17" s="67"/>
      <c r="T17" s="60" t="s">
        <v>124</v>
      </c>
      <c r="U17" s="6"/>
      <c r="V17" s="71" t="s">
        <v>106</v>
      </c>
      <c r="W17" s="72"/>
      <c r="X17" s="2"/>
      <c r="Y17" s="2"/>
      <c r="Z17" s="2"/>
    </row>
    <row r="18" ht="12.75" customHeight="1">
      <c r="A18" s="57" t="s">
        <v>125</v>
      </c>
      <c r="B18" s="59" t="s">
        <v>126</v>
      </c>
      <c r="C18" s="6"/>
      <c r="D18" s="60" t="s">
        <v>127</v>
      </c>
      <c r="E18" s="6"/>
      <c r="F18" s="61" t="s">
        <v>128</v>
      </c>
      <c r="G18" s="62" t="s">
        <v>129</v>
      </c>
      <c r="H18" s="61" t="s">
        <v>130</v>
      </c>
      <c r="I18" s="63" t="s">
        <v>117</v>
      </c>
      <c r="J18" s="2"/>
      <c r="K18" s="65" t="s">
        <v>131</v>
      </c>
      <c r="L18" s="62" t="s">
        <v>132</v>
      </c>
      <c r="M18" s="62" t="s">
        <v>133</v>
      </c>
      <c r="N18" s="67" t="s">
        <v>97</v>
      </c>
      <c r="O18" s="68" t="s">
        <v>134</v>
      </c>
      <c r="P18" s="63" t="s">
        <v>122</v>
      </c>
      <c r="Q18" s="62" t="s">
        <v>101</v>
      </c>
      <c r="R18" s="67" t="s">
        <v>136</v>
      </c>
      <c r="S18" s="67"/>
      <c r="T18" s="60" t="s">
        <v>137</v>
      </c>
      <c r="U18" s="6"/>
      <c r="V18" s="71" t="s">
        <v>139</v>
      </c>
      <c r="W18" s="72"/>
      <c r="X18" s="2"/>
      <c r="Y18" s="2"/>
      <c r="Z18" s="2"/>
    </row>
    <row r="19" ht="12.75" customHeight="1">
      <c r="A19" s="57" t="s">
        <v>140</v>
      </c>
      <c r="B19" s="74" t="s">
        <v>141</v>
      </c>
      <c r="C19" s="6"/>
      <c r="D19" s="76" t="s">
        <v>142</v>
      </c>
      <c r="E19" s="6"/>
      <c r="F19" s="78" t="s">
        <v>143</v>
      </c>
      <c r="G19" s="80" t="s">
        <v>144</v>
      </c>
      <c r="H19" s="80" t="s">
        <v>145</v>
      </c>
      <c r="I19" s="80" t="s">
        <v>117</v>
      </c>
      <c r="J19" s="2"/>
      <c r="K19" s="65" t="s">
        <v>146</v>
      </c>
      <c r="L19" s="62" t="s">
        <v>147</v>
      </c>
      <c r="M19" s="62" t="s">
        <v>148</v>
      </c>
      <c r="N19" s="67" t="s">
        <v>97</v>
      </c>
      <c r="O19" s="68"/>
      <c r="P19" s="63" t="s">
        <v>122</v>
      </c>
      <c r="Q19" s="62" t="s">
        <v>101</v>
      </c>
      <c r="R19" s="67" t="s">
        <v>149</v>
      </c>
      <c r="S19" s="67"/>
      <c r="T19" s="60" t="s">
        <v>150</v>
      </c>
      <c r="U19" s="6"/>
      <c r="V19" s="71"/>
      <c r="W19" s="72"/>
      <c r="X19" s="2"/>
      <c r="Y19" s="2"/>
      <c r="Z19" s="2"/>
    </row>
    <row r="20" ht="101.25" customHeight="1">
      <c r="A20" s="57" t="s">
        <v>151</v>
      </c>
      <c r="B20" s="59" t="s">
        <v>152</v>
      </c>
      <c r="C20" s="6"/>
      <c r="D20" s="60" t="s">
        <v>153</v>
      </c>
      <c r="E20" s="6"/>
      <c r="F20" s="82" t="s">
        <v>154</v>
      </c>
      <c r="G20" s="62" t="s">
        <v>155</v>
      </c>
      <c r="H20" s="62" t="s">
        <v>156</v>
      </c>
      <c r="I20" s="63" t="s">
        <v>157</v>
      </c>
      <c r="J20" s="2"/>
      <c r="K20" s="65" t="s">
        <v>158</v>
      </c>
      <c r="L20" s="62" t="s">
        <v>159</v>
      </c>
      <c r="M20" s="62" t="s">
        <v>160</v>
      </c>
      <c r="N20" s="67" t="s">
        <v>97</v>
      </c>
      <c r="O20" s="68" t="s">
        <v>161</v>
      </c>
      <c r="P20" s="63" t="s">
        <v>122</v>
      </c>
      <c r="Q20" s="62" t="s">
        <v>101</v>
      </c>
      <c r="R20" s="67" t="s">
        <v>162</v>
      </c>
      <c r="S20" s="67"/>
      <c r="T20" s="60" t="s">
        <v>163</v>
      </c>
      <c r="U20" s="6"/>
      <c r="V20" s="71" t="s">
        <v>106</v>
      </c>
      <c r="W20" s="72"/>
      <c r="X20" s="2"/>
      <c r="Y20" s="2"/>
      <c r="Z20" s="2"/>
    </row>
    <row r="21" ht="101.25" customHeight="1">
      <c r="A21" s="57" t="s">
        <v>164</v>
      </c>
      <c r="B21" s="74" t="s">
        <v>165</v>
      </c>
      <c r="C21" s="6"/>
      <c r="D21" s="76" t="s">
        <v>166</v>
      </c>
      <c r="E21" s="6"/>
      <c r="F21" s="85" t="s">
        <v>168</v>
      </c>
      <c r="G21" s="79" t="s">
        <v>170</v>
      </c>
      <c r="H21" s="79" t="s">
        <v>171</v>
      </c>
      <c r="I21" s="80" t="s">
        <v>157</v>
      </c>
      <c r="J21" s="2"/>
      <c r="K21" s="65" t="s">
        <v>172</v>
      </c>
      <c r="L21" s="62" t="s">
        <v>173</v>
      </c>
      <c r="M21" s="62" t="s">
        <v>175</v>
      </c>
      <c r="N21" s="67" t="s">
        <v>176</v>
      </c>
      <c r="O21" s="68" t="s">
        <v>177</v>
      </c>
      <c r="P21" s="63" t="s">
        <v>178</v>
      </c>
      <c r="Q21" s="62" t="s">
        <v>179</v>
      </c>
      <c r="R21" s="67" t="s">
        <v>180</v>
      </c>
      <c r="S21" s="67" t="s">
        <v>181</v>
      </c>
      <c r="T21" s="60" t="s">
        <v>182</v>
      </c>
      <c r="U21" s="6"/>
      <c r="V21" s="71"/>
      <c r="W21" s="72"/>
      <c r="X21" s="2"/>
      <c r="Y21" s="2"/>
      <c r="Z21" s="2"/>
    </row>
    <row r="22" ht="101.25" customHeight="1">
      <c r="A22" s="57" t="s">
        <v>183</v>
      </c>
      <c r="B22" s="59" t="s">
        <v>184</v>
      </c>
      <c r="C22" s="6"/>
      <c r="D22" s="60" t="s">
        <v>185</v>
      </c>
      <c r="E22" s="6"/>
      <c r="F22" s="82" t="s">
        <v>186</v>
      </c>
      <c r="G22" s="62" t="s">
        <v>187</v>
      </c>
      <c r="H22" s="62" t="s">
        <v>188</v>
      </c>
      <c r="I22" s="63" t="s">
        <v>189</v>
      </c>
      <c r="J22" s="2"/>
      <c r="K22" s="65" t="s">
        <v>190</v>
      </c>
      <c r="L22" s="62" t="s">
        <v>191</v>
      </c>
      <c r="M22" s="62" t="s">
        <v>192</v>
      </c>
      <c r="N22" s="67" t="s">
        <v>176</v>
      </c>
      <c r="O22" s="68"/>
      <c r="P22" s="63" t="s">
        <v>178</v>
      </c>
      <c r="Q22" s="62" t="s">
        <v>179</v>
      </c>
      <c r="R22" s="67" t="s">
        <v>194</v>
      </c>
      <c r="S22" s="67" t="s">
        <v>195</v>
      </c>
      <c r="T22" s="60" t="s">
        <v>196</v>
      </c>
      <c r="U22" s="6"/>
      <c r="V22" s="71" t="s">
        <v>198</v>
      </c>
      <c r="W22" s="72"/>
      <c r="X22" s="2"/>
      <c r="Y22" s="2"/>
      <c r="Z22" s="2"/>
    </row>
    <row r="23" ht="101.25" customHeight="1">
      <c r="A23" s="57" t="s">
        <v>199</v>
      </c>
      <c r="B23" s="74" t="s">
        <v>200</v>
      </c>
      <c r="C23" s="6"/>
      <c r="D23" s="76" t="s">
        <v>201</v>
      </c>
      <c r="E23" s="6"/>
      <c r="F23" s="85" t="s">
        <v>202</v>
      </c>
      <c r="G23" s="79" t="s">
        <v>203</v>
      </c>
      <c r="H23" s="79" t="s">
        <v>204</v>
      </c>
      <c r="I23" s="80" t="s">
        <v>189</v>
      </c>
      <c r="J23" s="2"/>
      <c r="K23" s="65" t="s">
        <v>205</v>
      </c>
      <c r="L23" s="62" t="s">
        <v>206</v>
      </c>
      <c r="M23" s="62" t="s">
        <v>208</v>
      </c>
      <c r="N23" s="67" t="s">
        <v>176</v>
      </c>
      <c r="O23" s="68" t="s">
        <v>209</v>
      </c>
      <c r="P23" s="63" t="s">
        <v>178</v>
      </c>
      <c r="Q23" s="62" t="s">
        <v>179</v>
      </c>
      <c r="R23" s="67" t="s">
        <v>210</v>
      </c>
      <c r="S23" s="67" t="s">
        <v>211</v>
      </c>
      <c r="T23" s="60" t="s">
        <v>212</v>
      </c>
      <c r="U23" s="6"/>
      <c r="V23" s="71" t="s">
        <v>213</v>
      </c>
      <c r="W23" s="72"/>
      <c r="X23" s="2"/>
      <c r="Y23" s="2"/>
      <c r="Z23" s="2"/>
    </row>
    <row r="24" ht="101.25" customHeight="1">
      <c r="A24" s="57" t="s">
        <v>214</v>
      </c>
      <c r="B24" s="59" t="s">
        <v>215</v>
      </c>
      <c r="C24" s="6"/>
      <c r="D24" s="60" t="s">
        <v>216</v>
      </c>
      <c r="E24" s="6"/>
      <c r="F24" s="82" t="s">
        <v>218</v>
      </c>
      <c r="G24" s="62" t="s">
        <v>219</v>
      </c>
      <c r="H24" s="62" t="s">
        <v>220</v>
      </c>
      <c r="I24" s="63" t="s">
        <v>189</v>
      </c>
      <c r="J24" s="2"/>
      <c r="K24" s="65" t="s">
        <v>221</v>
      </c>
      <c r="L24" s="62" t="s">
        <v>222</v>
      </c>
      <c r="M24" s="62" t="s">
        <v>223</v>
      </c>
      <c r="N24" s="67" t="s">
        <v>176</v>
      </c>
      <c r="O24" s="68" t="s">
        <v>224</v>
      </c>
      <c r="P24" s="63" t="s">
        <v>178</v>
      </c>
      <c r="Q24" s="62" t="s">
        <v>179</v>
      </c>
      <c r="R24" s="67" t="s">
        <v>225</v>
      </c>
      <c r="S24" s="67" t="s">
        <v>226</v>
      </c>
      <c r="T24" s="60" t="s">
        <v>227</v>
      </c>
      <c r="U24" s="6"/>
      <c r="V24" s="71" t="s">
        <v>213</v>
      </c>
      <c r="W24" s="72"/>
      <c r="X24" s="2"/>
      <c r="Y24" s="2"/>
      <c r="Z24" s="2"/>
    </row>
    <row r="25" ht="101.25" customHeight="1">
      <c r="A25" s="57" t="s">
        <v>228</v>
      </c>
      <c r="B25" s="74" t="s">
        <v>229</v>
      </c>
      <c r="C25" s="6"/>
      <c r="D25" s="76" t="s">
        <v>233</v>
      </c>
      <c r="E25" s="6"/>
      <c r="F25" s="85" t="s">
        <v>234</v>
      </c>
      <c r="G25" s="79" t="s">
        <v>235</v>
      </c>
      <c r="H25" s="79" t="s">
        <v>236</v>
      </c>
      <c r="I25" s="80" t="s">
        <v>189</v>
      </c>
      <c r="J25" s="2"/>
      <c r="K25" s="65" t="s">
        <v>237</v>
      </c>
      <c r="L25" s="62" t="s">
        <v>238</v>
      </c>
      <c r="M25" s="62" t="s">
        <v>239</v>
      </c>
      <c r="N25" s="67" t="s">
        <v>176</v>
      </c>
      <c r="O25" s="68" t="s">
        <v>240</v>
      </c>
      <c r="P25" s="63" t="s">
        <v>178</v>
      </c>
      <c r="Q25" s="62" t="s">
        <v>179</v>
      </c>
      <c r="R25" s="67" t="s">
        <v>241</v>
      </c>
      <c r="S25" s="67" t="s">
        <v>242</v>
      </c>
      <c r="T25" s="60" t="s">
        <v>243</v>
      </c>
      <c r="U25" s="6"/>
      <c r="V25" s="71" t="s">
        <v>213</v>
      </c>
      <c r="W25" s="72"/>
      <c r="X25" s="2"/>
      <c r="Y25" s="2"/>
      <c r="Z25" s="2"/>
    </row>
    <row r="26" ht="101.25" customHeight="1">
      <c r="A26" s="57" t="s">
        <v>245</v>
      </c>
      <c r="B26" s="88" t="s">
        <v>173</v>
      </c>
      <c r="C26" s="6"/>
      <c r="D26" s="89" t="s">
        <v>246</v>
      </c>
      <c r="E26" s="6"/>
      <c r="F26" s="82" t="s">
        <v>249</v>
      </c>
      <c r="G26" s="62" t="s">
        <v>155</v>
      </c>
      <c r="H26" s="62" t="s">
        <v>156</v>
      </c>
      <c r="I26" s="63" t="s">
        <v>178</v>
      </c>
      <c r="J26" s="2"/>
      <c r="K26" s="65" t="s">
        <v>250</v>
      </c>
      <c r="L26" s="62" t="s">
        <v>251</v>
      </c>
      <c r="M26" s="62" t="s">
        <v>252</v>
      </c>
      <c r="N26" s="67" t="s">
        <v>176</v>
      </c>
      <c r="O26" s="68" t="s">
        <v>254</v>
      </c>
      <c r="P26" s="63" t="s">
        <v>178</v>
      </c>
      <c r="Q26" s="62" t="s">
        <v>179</v>
      </c>
      <c r="R26" s="67" t="s">
        <v>256</v>
      </c>
      <c r="S26" s="67" t="s">
        <v>257</v>
      </c>
      <c r="T26" s="60" t="s">
        <v>258</v>
      </c>
      <c r="U26" s="6"/>
      <c r="V26" s="63" t="s">
        <v>213</v>
      </c>
      <c r="W26" s="72"/>
      <c r="X26" s="2"/>
      <c r="Y26" s="2"/>
      <c r="Z26" s="2"/>
    </row>
    <row r="27" ht="101.25" customHeight="1">
      <c r="A27" s="57" t="s">
        <v>259</v>
      </c>
      <c r="B27" s="90" t="s">
        <v>191</v>
      </c>
      <c r="C27" s="6"/>
      <c r="D27" s="90" t="s">
        <v>260</v>
      </c>
      <c r="E27" s="6"/>
      <c r="F27" s="85" t="s">
        <v>261</v>
      </c>
      <c r="G27" s="79" t="s">
        <v>170</v>
      </c>
      <c r="H27" s="79" t="s">
        <v>171</v>
      </c>
      <c r="I27" s="80" t="s">
        <v>178</v>
      </c>
      <c r="X27" s="2"/>
      <c r="Y27" s="2"/>
      <c r="Z27" s="2"/>
    </row>
    <row r="28" ht="101.25" customHeight="1">
      <c r="A28" s="57" t="s">
        <v>262</v>
      </c>
      <c r="B28" s="88" t="s">
        <v>206</v>
      </c>
      <c r="C28" s="6"/>
      <c r="D28" s="89" t="s">
        <v>263</v>
      </c>
      <c r="E28" s="6"/>
      <c r="F28" s="82" t="s">
        <v>264</v>
      </c>
      <c r="G28" s="62" t="s">
        <v>187</v>
      </c>
      <c r="H28" s="62" t="s">
        <v>188</v>
      </c>
      <c r="I28" s="63" t="s">
        <v>178</v>
      </c>
      <c r="X28" s="2"/>
      <c r="Y28" s="2"/>
      <c r="Z28" s="2"/>
    </row>
    <row r="29" ht="101.25" customHeight="1">
      <c r="A29" s="57" t="s">
        <v>265</v>
      </c>
      <c r="B29" s="90" t="s">
        <v>222</v>
      </c>
      <c r="C29" s="6"/>
      <c r="D29" s="90" t="s">
        <v>266</v>
      </c>
      <c r="E29" s="6"/>
      <c r="F29" s="85" t="s">
        <v>267</v>
      </c>
      <c r="G29" s="79" t="s">
        <v>235</v>
      </c>
      <c r="H29" s="79" t="s">
        <v>236</v>
      </c>
      <c r="I29" s="80" t="s">
        <v>178</v>
      </c>
      <c r="X29" s="2"/>
      <c r="Y29" s="2"/>
      <c r="Z29" s="2"/>
    </row>
    <row r="30" ht="101.25" customHeight="1">
      <c r="A30" s="57" t="s">
        <v>268</v>
      </c>
      <c r="B30" s="88" t="s">
        <v>238</v>
      </c>
      <c r="C30" s="6"/>
      <c r="D30" s="89" t="s">
        <v>269</v>
      </c>
      <c r="E30" s="6"/>
      <c r="F30" s="82" t="s">
        <v>270</v>
      </c>
      <c r="G30" s="62" t="s">
        <v>219</v>
      </c>
      <c r="H30" s="62" t="s">
        <v>220</v>
      </c>
      <c r="I30" s="63" t="s">
        <v>178</v>
      </c>
      <c r="X30" s="2"/>
      <c r="Y30" s="2"/>
      <c r="Z30" s="2"/>
    </row>
    <row r="31" ht="101.25" customHeight="1">
      <c r="A31" s="57" t="s">
        <v>271</v>
      </c>
      <c r="B31" s="90" t="s">
        <v>251</v>
      </c>
      <c r="C31" s="6"/>
      <c r="D31" s="90" t="s">
        <v>272</v>
      </c>
      <c r="E31" s="6"/>
      <c r="F31" s="85" t="s">
        <v>273</v>
      </c>
      <c r="G31" s="79" t="s">
        <v>203</v>
      </c>
      <c r="H31" s="79" t="s">
        <v>204</v>
      </c>
      <c r="I31" s="80" t="s">
        <v>178</v>
      </c>
      <c r="X31" s="2"/>
      <c r="Y31" s="2"/>
      <c r="Z31" s="2"/>
    </row>
    <row r="32" ht="101.25" customHeight="1">
      <c r="A32" s="57" t="s">
        <v>274</v>
      </c>
      <c r="B32" s="88" t="s">
        <v>275</v>
      </c>
      <c r="C32" s="6"/>
      <c r="D32" s="89" t="s">
        <v>278</v>
      </c>
      <c r="E32" s="6"/>
      <c r="F32" s="82" t="s">
        <v>279</v>
      </c>
      <c r="G32" s="62" t="s">
        <v>129</v>
      </c>
      <c r="H32" s="61" t="s">
        <v>280</v>
      </c>
      <c r="I32" s="63" t="s">
        <v>117</v>
      </c>
      <c r="X32" s="2"/>
      <c r="Y32" s="2"/>
      <c r="Z32" s="2"/>
    </row>
    <row r="33" ht="12.75" customHeight="1">
      <c r="A33" s="2"/>
      <c r="B33" s="2"/>
      <c r="C33" s="2"/>
      <c r="D33" s="2"/>
      <c r="E33" s="2"/>
      <c r="F33" s="2"/>
      <c r="G33" s="2"/>
      <c r="H33" s="2"/>
      <c r="I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7">
    <mergeCell ref="B24:C24"/>
    <mergeCell ref="D24:E24"/>
    <mergeCell ref="B4:H4"/>
    <mergeCell ref="D5:H5"/>
    <mergeCell ref="B6:B10"/>
    <mergeCell ref="C6:C10"/>
    <mergeCell ref="D6:H10"/>
    <mergeCell ref="D23:E23"/>
    <mergeCell ref="B23:C23"/>
    <mergeCell ref="D29:E29"/>
    <mergeCell ref="D25:E25"/>
    <mergeCell ref="D32:E32"/>
    <mergeCell ref="B28:C28"/>
    <mergeCell ref="D28:E28"/>
    <mergeCell ref="D14:E15"/>
    <mergeCell ref="I14:I15"/>
    <mergeCell ref="B14:C15"/>
    <mergeCell ref="A14:A15"/>
    <mergeCell ref="G14:H14"/>
    <mergeCell ref="A13:I13"/>
    <mergeCell ref="F14:F15"/>
    <mergeCell ref="R15:U15"/>
    <mergeCell ref="K13:W13"/>
    <mergeCell ref="W14:W15"/>
    <mergeCell ref="Q14:Q15"/>
    <mergeCell ref="R14:V14"/>
    <mergeCell ref="P14:P15"/>
    <mergeCell ref="K14:K15"/>
    <mergeCell ref="L14:L15"/>
    <mergeCell ref="T18:U18"/>
    <mergeCell ref="T19:U19"/>
    <mergeCell ref="D21:E21"/>
    <mergeCell ref="B21:C21"/>
    <mergeCell ref="D17:E17"/>
    <mergeCell ref="D18:E18"/>
    <mergeCell ref="D19:E19"/>
    <mergeCell ref="D20:E20"/>
    <mergeCell ref="D22:E22"/>
    <mergeCell ref="M14:M15"/>
    <mergeCell ref="N14:O15"/>
    <mergeCell ref="T16:U16"/>
    <mergeCell ref="T17:U17"/>
    <mergeCell ref="T21:U21"/>
    <mergeCell ref="T20:U20"/>
    <mergeCell ref="D16:E16"/>
    <mergeCell ref="B32:C32"/>
    <mergeCell ref="B31:C31"/>
    <mergeCell ref="D27:E27"/>
    <mergeCell ref="D26:E26"/>
    <mergeCell ref="B29:C29"/>
    <mergeCell ref="B30:C30"/>
    <mergeCell ref="D31:E31"/>
    <mergeCell ref="D30:E30"/>
    <mergeCell ref="B20:C20"/>
    <mergeCell ref="B22:C22"/>
    <mergeCell ref="B25:C25"/>
    <mergeCell ref="B27:C27"/>
    <mergeCell ref="B26:C26"/>
    <mergeCell ref="B16:C16"/>
    <mergeCell ref="B17:C17"/>
    <mergeCell ref="B18:C18"/>
    <mergeCell ref="B19:C19"/>
    <mergeCell ref="T22:U22"/>
    <mergeCell ref="T23:U23"/>
    <mergeCell ref="T24:U24"/>
    <mergeCell ref="T25:U25"/>
    <mergeCell ref="T26:U26"/>
  </mergeCells>
  <hyperlinks>
    <hyperlink r:id="rId2" ref="F16"/>
    <hyperlink r:id="rId3" ref="F18"/>
    <hyperlink r:id="rId4" ref="H18"/>
    <hyperlink r:id="rId5" location="!/reeleccion-municipal-y-rendicion-de-cuentas/introduccion" ref="F19"/>
    <hyperlink r:id="rId6" ref="H32"/>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86"/>
    <col customWidth="1" min="2" max="2" width="32.0"/>
    <col customWidth="1" min="3" max="3" width="17.43"/>
    <col customWidth="1" min="4" max="4" width="21.86"/>
    <col customWidth="1" min="5" max="5" width="13.0"/>
    <col customWidth="1" min="6" max="6" width="27.71"/>
    <col customWidth="1" min="7" max="7" width="11.43"/>
    <col customWidth="1" min="8" max="8" width="18.29"/>
    <col customWidth="1" min="9" max="9" width="27.43"/>
    <col customWidth="1" min="10" max="10" width="11.14"/>
    <col customWidth="1" min="11" max="12" width="30.14"/>
    <col customWidth="1" min="13" max="13" width="11.14"/>
    <col customWidth="1" min="14" max="14" width="29.57"/>
    <col customWidth="1" min="15" max="15" width="11.14"/>
    <col customWidth="1" min="16" max="18" width="11.43"/>
    <col customWidth="1" min="19" max="19" width="13.14"/>
    <col customWidth="1" min="20" max="20" width="11.14"/>
    <col customWidth="1" min="21" max="23" width="11.43"/>
    <col customWidth="1" min="24" max="24" width="13.14"/>
    <col customWidth="1" min="25" max="25" width="11.14"/>
    <col customWidth="1" min="26" max="28" width="11.43"/>
    <col customWidth="1" min="29" max="29" width="13.29"/>
    <col customWidth="1" min="30" max="30" width="11.14"/>
    <col customWidth="1" min="31" max="33" width="11.43"/>
    <col customWidth="1" min="34" max="34" width="13.14"/>
    <col customWidth="1" min="35" max="35" width="11.14"/>
    <col customWidth="1" min="36" max="38" width="11.43"/>
    <col customWidth="1" min="39" max="39" width="12.57"/>
    <col customWidth="1" min="40" max="40" width="11.14"/>
    <col customWidth="1" min="41" max="43" width="11.43"/>
    <col customWidth="1" min="44" max="44" width="12.43"/>
    <col customWidth="1" min="45" max="45" width="11.14"/>
    <col customWidth="1" min="46" max="46" width="21.43"/>
    <col customWidth="1" min="47" max="47" width="16.0"/>
    <col customWidth="1" min="48" max="48" width="18.0"/>
    <col customWidth="1" min="49" max="49" width="13.29"/>
    <col customWidth="1" min="50" max="50" width="7.29"/>
    <col customWidth="1" min="51" max="51" width="11.43"/>
    <col customWidth="1" min="52" max="52" width="75.71"/>
  </cols>
  <sheetData>
    <row r="1">
      <c r="A1" s="1"/>
      <c r="B1" s="1"/>
      <c r="C1" s="1"/>
      <c r="D1" s="1"/>
      <c r="E1" s="1"/>
      <c r="F1" s="1"/>
      <c r="G1" s="1"/>
      <c r="H1" s="1"/>
      <c r="I1" s="1"/>
      <c r="J1" s="1"/>
      <c r="K1" s="1"/>
      <c r="L1" s="1"/>
      <c r="M1" s="1"/>
      <c r="N1" s="1"/>
      <c r="O1" s="1"/>
      <c r="P1" s="4">
        <v>5.0</v>
      </c>
      <c r="Q1" s="5"/>
      <c r="R1" s="5"/>
      <c r="S1" s="5"/>
      <c r="T1" s="6"/>
      <c r="U1" s="9">
        <v>6.0</v>
      </c>
      <c r="V1" s="5"/>
      <c r="W1" s="5"/>
      <c r="X1" s="5"/>
      <c r="Y1" s="6"/>
      <c r="Z1" s="4">
        <v>7.0</v>
      </c>
      <c r="AA1" s="5"/>
      <c r="AB1" s="5"/>
      <c r="AC1" s="5"/>
      <c r="AD1" s="6"/>
      <c r="AE1" s="9">
        <v>8.0</v>
      </c>
      <c r="AF1" s="5"/>
      <c r="AG1" s="5"/>
      <c r="AH1" s="5"/>
      <c r="AI1" s="6"/>
      <c r="AJ1" s="4">
        <v>9.0</v>
      </c>
      <c r="AK1" s="5"/>
      <c r="AL1" s="5"/>
      <c r="AM1" s="5"/>
      <c r="AN1" s="6"/>
      <c r="AO1" s="9">
        <v>10.0</v>
      </c>
      <c r="AP1" s="5"/>
      <c r="AQ1" s="5"/>
      <c r="AR1" s="5"/>
      <c r="AS1" s="6"/>
      <c r="AT1" s="1"/>
      <c r="AU1" s="1"/>
      <c r="AV1" s="1"/>
      <c r="AW1" s="1"/>
      <c r="AX1" s="1"/>
      <c r="AY1" s="1"/>
      <c r="AZ1" s="1"/>
    </row>
    <row r="2">
      <c r="A2" s="1"/>
      <c r="B2" s="1"/>
      <c r="C2" s="1"/>
      <c r="D2" s="1"/>
      <c r="E2" s="1"/>
      <c r="F2" s="1"/>
      <c r="G2" s="1"/>
      <c r="H2" s="1"/>
      <c r="I2" s="1"/>
      <c r="J2" s="1"/>
      <c r="K2" s="1"/>
      <c r="L2" s="1"/>
      <c r="M2" s="1"/>
      <c r="N2" s="1"/>
      <c r="O2" s="1"/>
      <c r="P2" s="12" t="s">
        <v>7</v>
      </c>
      <c r="Q2" s="13"/>
      <c r="R2" s="13"/>
      <c r="S2" s="13"/>
      <c r="T2" s="14"/>
      <c r="U2" s="12" t="s">
        <v>7</v>
      </c>
      <c r="V2" s="13"/>
      <c r="W2" s="13"/>
      <c r="X2" s="13"/>
      <c r="Y2" s="14"/>
      <c r="Z2" s="12" t="s">
        <v>7</v>
      </c>
      <c r="AA2" s="13"/>
      <c r="AB2" s="13"/>
      <c r="AC2" s="13"/>
      <c r="AD2" s="14"/>
      <c r="AE2" s="12" t="s">
        <v>7</v>
      </c>
      <c r="AF2" s="13"/>
      <c r="AG2" s="13"/>
      <c r="AH2" s="13"/>
      <c r="AI2" s="14"/>
      <c r="AJ2" s="12" t="s">
        <v>7</v>
      </c>
      <c r="AK2" s="13"/>
      <c r="AL2" s="13"/>
      <c r="AM2" s="13"/>
      <c r="AN2" s="14"/>
      <c r="AO2" s="12" t="s">
        <v>7</v>
      </c>
      <c r="AP2" s="13"/>
      <c r="AQ2" s="13"/>
      <c r="AR2" s="13"/>
      <c r="AS2" s="14"/>
      <c r="AT2" s="1"/>
      <c r="AU2" s="1"/>
      <c r="AV2" s="1"/>
      <c r="AW2" s="1"/>
      <c r="AX2" s="1"/>
      <c r="AY2" s="1"/>
      <c r="AZ2" s="1"/>
    </row>
    <row r="3" ht="18.75" customHeight="1">
      <c r="A3" s="1"/>
      <c r="B3" s="1"/>
      <c r="C3" s="1"/>
      <c r="D3" s="1"/>
      <c r="E3" s="1"/>
      <c r="F3" s="4">
        <v>1.0</v>
      </c>
      <c r="G3" s="5"/>
      <c r="H3" s="6"/>
      <c r="I3" s="9">
        <v>2.0</v>
      </c>
      <c r="J3" s="6"/>
      <c r="K3" s="4">
        <v>3.0</v>
      </c>
      <c r="L3" s="5"/>
      <c r="M3" s="6"/>
      <c r="N3" s="9">
        <v>4.0</v>
      </c>
      <c r="O3" s="6"/>
      <c r="P3" s="18" t="s">
        <v>10</v>
      </c>
      <c r="Q3" s="20"/>
      <c r="R3" s="20"/>
      <c r="S3" s="20"/>
      <c r="T3" s="28"/>
      <c r="U3" s="18" t="s">
        <v>21</v>
      </c>
      <c r="V3" s="20"/>
      <c r="W3" s="20"/>
      <c r="X3" s="20"/>
      <c r="Y3" s="28"/>
      <c r="Z3" s="18" t="s">
        <v>23</v>
      </c>
      <c r="AA3" s="20"/>
      <c r="AB3" s="20"/>
      <c r="AC3" s="20"/>
      <c r="AD3" s="28"/>
      <c r="AE3" s="30" t="s">
        <v>25</v>
      </c>
      <c r="AF3" s="5"/>
      <c r="AG3" s="5"/>
      <c r="AH3" s="5"/>
      <c r="AI3" s="6"/>
      <c r="AJ3" s="30" t="s">
        <v>28</v>
      </c>
      <c r="AK3" s="5"/>
      <c r="AL3" s="5"/>
      <c r="AM3" s="5"/>
      <c r="AN3" s="6"/>
      <c r="AO3" s="30" t="s">
        <v>30</v>
      </c>
      <c r="AP3" s="5"/>
      <c r="AQ3" s="5"/>
      <c r="AR3" s="5"/>
      <c r="AS3" s="6"/>
      <c r="AT3" s="1"/>
      <c r="AU3" s="1"/>
      <c r="AV3" s="1"/>
      <c r="AW3" s="1"/>
      <c r="AX3" s="1"/>
      <c r="AY3" s="1"/>
      <c r="AZ3" s="1"/>
    </row>
    <row r="4">
      <c r="A4" s="33" t="s">
        <v>32</v>
      </c>
      <c r="B4" s="33" t="s">
        <v>34</v>
      </c>
      <c r="C4" s="33" t="s">
        <v>35</v>
      </c>
      <c r="D4" s="33" t="s">
        <v>36</v>
      </c>
      <c r="E4" s="33" t="s">
        <v>37</v>
      </c>
      <c r="F4" s="35" t="s">
        <v>38</v>
      </c>
      <c r="G4" s="35" t="s">
        <v>43</v>
      </c>
      <c r="H4" s="36" t="s">
        <v>44</v>
      </c>
      <c r="I4" s="37" t="s">
        <v>47</v>
      </c>
      <c r="J4" s="33" t="s">
        <v>44</v>
      </c>
      <c r="K4" s="35" t="s">
        <v>49</v>
      </c>
      <c r="L4" s="35" t="s">
        <v>50</v>
      </c>
      <c r="M4" s="35" t="s">
        <v>44</v>
      </c>
      <c r="N4" s="35" t="s">
        <v>51</v>
      </c>
      <c r="O4" s="35" t="s">
        <v>44</v>
      </c>
      <c r="P4" s="37" t="s">
        <v>52</v>
      </c>
      <c r="Q4" s="37" t="s">
        <v>53</v>
      </c>
      <c r="R4" s="37" t="s">
        <v>54</v>
      </c>
      <c r="S4" s="37" t="s">
        <v>55</v>
      </c>
      <c r="T4" s="37" t="s">
        <v>44</v>
      </c>
      <c r="U4" s="37" t="s">
        <v>52</v>
      </c>
      <c r="V4" s="37" t="s">
        <v>53</v>
      </c>
      <c r="W4" s="37" t="s">
        <v>54</v>
      </c>
      <c r="X4" s="37" t="s">
        <v>55</v>
      </c>
      <c r="Y4" s="37" t="s">
        <v>44</v>
      </c>
      <c r="Z4" s="37" t="s">
        <v>52</v>
      </c>
      <c r="AA4" s="37" t="s">
        <v>53</v>
      </c>
      <c r="AB4" s="37" t="s">
        <v>54</v>
      </c>
      <c r="AC4" s="37" t="s">
        <v>55</v>
      </c>
      <c r="AD4" s="37" t="s">
        <v>44</v>
      </c>
      <c r="AE4" s="37" t="s">
        <v>52</v>
      </c>
      <c r="AF4" s="37" t="s">
        <v>53</v>
      </c>
      <c r="AG4" s="37" t="s">
        <v>54</v>
      </c>
      <c r="AH4" s="37" t="s">
        <v>55</v>
      </c>
      <c r="AI4" s="37" t="s">
        <v>44</v>
      </c>
      <c r="AJ4" s="37" t="s">
        <v>52</v>
      </c>
      <c r="AK4" s="37" t="s">
        <v>53</v>
      </c>
      <c r="AL4" s="37" t="s">
        <v>54</v>
      </c>
      <c r="AM4" s="37" t="s">
        <v>55</v>
      </c>
      <c r="AN4" s="37" t="s">
        <v>44</v>
      </c>
      <c r="AO4" s="37" t="s">
        <v>52</v>
      </c>
      <c r="AP4" s="37" t="s">
        <v>53</v>
      </c>
      <c r="AQ4" s="37" t="s">
        <v>54</v>
      </c>
      <c r="AR4" s="37" t="s">
        <v>55</v>
      </c>
      <c r="AS4" s="37" t="s">
        <v>44</v>
      </c>
      <c r="AT4" s="39" t="s">
        <v>58</v>
      </c>
      <c r="AU4" s="40" t="s">
        <v>61</v>
      </c>
      <c r="AV4" s="40" t="s">
        <v>64</v>
      </c>
      <c r="AW4" s="40" t="s">
        <v>65</v>
      </c>
      <c r="AX4" s="1"/>
      <c r="AY4" s="1"/>
      <c r="AZ4" s="1"/>
    </row>
    <row r="5">
      <c r="A5" s="41">
        <v>1.0</v>
      </c>
      <c r="B5" s="41" t="s">
        <v>67</v>
      </c>
      <c r="C5" s="42">
        <v>1.0010001E7</v>
      </c>
      <c r="D5" s="41" t="s">
        <v>67</v>
      </c>
      <c r="E5" s="42">
        <v>1.0</v>
      </c>
      <c r="F5" s="44" t="s">
        <v>69</v>
      </c>
      <c r="G5" s="44">
        <v>0.0</v>
      </c>
      <c r="H5" s="46">
        <f t="shared" ref="H5:H63" si="1">G5*5</f>
        <v>0</v>
      </c>
      <c r="I5" s="44">
        <v>1.0</v>
      </c>
      <c r="J5" s="51">
        <f t="shared" ref="J5:J63" si="2">I5*10</f>
        <v>10</v>
      </c>
      <c r="K5" s="44">
        <v>0.0</v>
      </c>
      <c r="L5" s="44">
        <v>0.0</v>
      </c>
      <c r="M5" s="46">
        <f t="shared" ref="M5:M63" si="3">(K5*5)+(L5*5)</f>
        <v>0</v>
      </c>
      <c r="N5" s="53">
        <v>0.0</v>
      </c>
      <c r="O5" s="46">
        <f t="shared" ref="O5:O63" si="4">N5*10</f>
        <v>0</v>
      </c>
      <c r="P5" s="54">
        <v>0.0</v>
      </c>
      <c r="Q5" s="54">
        <v>0.0</v>
      </c>
      <c r="R5" s="54">
        <v>0.0</v>
      </c>
      <c r="S5" s="54">
        <v>0.0</v>
      </c>
      <c r="T5" s="56">
        <f t="shared" ref="T5:T14" si="5">((P5/365)+((Q5/365)*0.5)+((R5/365)*(-0.5))+((S5/365)*(1/3)))*10</f>
        <v>0</v>
      </c>
      <c r="U5" s="54">
        <v>0.0</v>
      </c>
      <c r="V5" s="54">
        <v>0.0</v>
      </c>
      <c r="W5" s="54">
        <v>0.0</v>
      </c>
      <c r="X5" s="54">
        <v>0.0</v>
      </c>
      <c r="Y5" s="58">
        <f>((U5/365)+((V5/365)*0.5)+((W5/365)*(-0.5))+((X5/365)*(1/3)))*10</f>
        <v>0</v>
      </c>
      <c r="Z5" s="54">
        <v>0.0</v>
      </c>
      <c r="AA5" s="54">
        <v>0.0</v>
      </c>
      <c r="AB5" s="54">
        <v>0.0</v>
      </c>
      <c r="AC5" s="54">
        <v>0.0</v>
      </c>
      <c r="AD5" s="56">
        <f t="shared" ref="AD5:AD24" si="6">((Z5/365)+((AA5/365)*0.5)+((AB5/365)*(-0.5))+((AC5/365)*(1/3)))*10</f>
        <v>0</v>
      </c>
      <c r="AE5" s="54">
        <v>0.0</v>
      </c>
      <c r="AF5" s="54">
        <v>0.0</v>
      </c>
      <c r="AG5" s="54">
        <v>0.0</v>
      </c>
      <c r="AH5" s="54">
        <v>0.0</v>
      </c>
      <c r="AI5" s="56">
        <f t="shared" ref="AI5:AI63" si="7">((AE5/365)+((AF5/365)*0.5)+((AG5/365)*(-0.5))+((AH5/365)*(1/3)))*10</f>
        <v>0</v>
      </c>
      <c r="AJ5" s="54">
        <v>0.0</v>
      </c>
      <c r="AK5" s="54">
        <v>0.0</v>
      </c>
      <c r="AL5" s="54">
        <v>0.0</v>
      </c>
      <c r="AM5" s="54">
        <v>0.0</v>
      </c>
      <c r="AN5" s="56">
        <f t="shared" ref="AN5:AN14" si="8">((AJ5/365)+((AK5/365)*0.5)+((AL5/365)*(-0.5))+((AM5/365)*(1/3)))*10</f>
        <v>0</v>
      </c>
      <c r="AO5" s="54">
        <v>0.0</v>
      </c>
      <c r="AP5" s="54">
        <v>0.0</v>
      </c>
      <c r="AQ5" s="54">
        <v>0.0</v>
      </c>
      <c r="AR5" s="54">
        <v>0.0</v>
      </c>
      <c r="AS5" s="56">
        <f t="shared" ref="AS5:AS14" si="9">((AO5/365)+((AP5/365)*0.5)+((AQ5/365)*(-0.5))+((AR5/365)*(1/3)))*10</f>
        <v>0</v>
      </c>
      <c r="AT5" s="56">
        <f>(AS5+AN5+AI5+AD5+Y5+T5+M5+J5+H5+O5)/10</f>
        <v>1</v>
      </c>
      <c r="AU5" s="66"/>
      <c r="AV5" s="56">
        <f>(AS5+AN5+AI5+AD5+Y5+T5)/6</f>
        <v>0</v>
      </c>
      <c r="AW5" s="56">
        <f t="shared" ref="AW5:AW63" si="10">(H5+J5+M5+O5)/4</f>
        <v>2.5</v>
      </c>
      <c r="AX5" s="1"/>
      <c r="AY5" s="69" t="s">
        <v>99</v>
      </c>
      <c r="AZ5" s="6"/>
    </row>
    <row r="6">
      <c r="A6" s="66">
        <v>2.0</v>
      </c>
      <c r="B6" s="66" t="s">
        <v>105</v>
      </c>
      <c r="C6" s="70">
        <v>2.0040001E7</v>
      </c>
      <c r="D6" s="66" t="s">
        <v>107</v>
      </c>
      <c r="E6" s="70">
        <v>1.0</v>
      </c>
      <c r="F6" s="73" t="s">
        <v>108</v>
      </c>
      <c r="G6" s="73">
        <v>2.0</v>
      </c>
      <c r="H6" s="46">
        <f t="shared" si="1"/>
        <v>10</v>
      </c>
      <c r="I6" s="73">
        <v>1.0</v>
      </c>
      <c r="J6" s="51">
        <f t="shared" si="2"/>
        <v>10</v>
      </c>
      <c r="K6" s="73">
        <v>1.0</v>
      </c>
      <c r="L6" s="73">
        <v>1.0</v>
      </c>
      <c r="M6" s="46">
        <f t="shared" si="3"/>
        <v>10</v>
      </c>
      <c r="N6" s="53">
        <v>0.0</v>
      </c>
      <c r="O6" s="46">
        <f t="shared" si="4"/>
        <v>0</v>
      </c>
      <c r="P6" s="70">
        <v>169.0</v>
      </c>
      <c r="Q6" s="70">
        <v>100.0</v>
      </c>
      <c r="R6" s="70">
        <v>15.0</v>
      </c>
      <c r="S6" s="70">
        <v>82.0</v>
      </c>
      <c r="T6" s="56">
        <f t="shared" si="5"/>
        <v>6.543378995</v>
      </c>
      <c r="U6" s="75" t="s">
        <v>111</v>
      </c>
      <c r="V6" s="75" t="s">
        <v>111</v>
      </c>
      <c r="W6" s="75" t="s">
        <v>111</v>
      </c>
      <c r="X6" s="75" t="s">
        <v>111</v>
      </c>
      <c r="Y6" s="77" t="s">
        <v>113</v>
      </c>
      <c r="Z6" s="73">
        <v>365.0</v>
      </c>
      <c r="AA6" s="73">
        <v>0.0</v>
      </c>
      <c r="AB6" s="73">
        <v>0.0</v>
      </c>
      <c r="AC6" s="73">
        <v>0.0</v>
      </c>
      <c r="AD6" s="56">
        <f t="shared" si="6"/>
        <v>10</v>
      </c>
      <c r="AE6" s="70">
        <v>174.0</v>
      </c>
      <c r="AF6" s="70">
        <v>0.0</v>
      </c>
      <c r="AG6" s="70">
        <v>0.0</v>
      </c>
      <c r="AH6" s="70">
        <v>191.0</v>
      </c>
      <c r="AI6" s="56">
        <f t="shared" si="7"/>
        <v>6.511415525</v>
      </c>
      <c r="AJ6" s="70">
        <v>356.0</v>
      </c>
      <c r="AK6" s="70">
        <v>0.0</v>
      </c>
      <c r="AL6" s="70">
        <v>0.0</v>
      </c>
      <c r="AM6" s="70">
        <v>10.0</v>
      </c>
      <c r="AN6" s="56">
        <f t="shared" si="8"/>
        <v>9.844748858</v>
      </c>
      <c r="AO6" s="70">
        <v>277.0</v>
      </c>
      <c r="AP6" s="70">
        <v>8.0</v>
      </c>
      <c r="AQ6" s="70">
        <v>0.0</v>
      </c>
      <c r="AR6" s="70">
        <v>80.0</v>
      </c>
      <c r="AS6" s="56">
        <f t="shared" si="9"/>
        <v>8.429223744</v>
      </c>
      <c r="AT6" s="56">
        <f>(AS6+AN6+AI6+AD6+T6+M6+J6+H6+O6)/10</f>
        <v>7.132876712</v>
      </c>
      <c r="AU6" s="81">
        <f>(AS6+AN6+AI6+AD6+M6+H6+J6+O6+T6)/9</f>
        <v>7.925418569</v>
      </c>
      <c r="AV6" s="56">
        <f>(AS6+AN6+AI6+AD6+T6)/7</f>
        <v>5.904109589</v>
      </c>
      <c r="AW6" s="56">
        <f t="shared" si="10"/>
        <v>7.5</v>
      </c>
      <c r="AX6" s="1"/>
      <c r="AY6" s="77" t="s">
        <v>113</v>
      </c>
      <c r="AZ6" s="66" t="s">
        <v>135</v>
      </c>
    </row>
    <row r="7">
      <c r="A7" s="66">
        <v>3.0</v>
      </c>
      <c r="B7" s="66" t="s">
        <v>105</v>
      </c>
      <c r="C7" s="70">
        <v>2.0020001E7</v>
      </c>
      <c r="D7" s="66" t="s">
        <v>138</v>
      </c>
      <c r="E7" s="70">
        <v>1.0</v>
      </c>
      <c r="F7" s="73" t="s">
        <v>108</v>
      </c>
      <c r="G7" s="73">
        <v>2.0</v>
      </c>
      <c r="H7" s="46">
        <f t="shared" si="1"/>
        <v>10</v>
      </c>
      <c r="I7" s="73">
        <v>1.0</v>
      </c>
      <c r="J7" s="51">
        <f t="shared" si="2"/>
        <v>10</v>
      </c>
      <c r="K7" s="73">
        <v>1.0</v>
      </c>
      <c r="L7" s="73">
        <v>1.0</v>
      </c>
      <c r="M7" s="46">
        <f t="shared" si="3"/>
        <v>10</v>
      </c>
      <c r="N7" s="53">
        <v>0.0</v>
      </c>
      <c r="O7" s="46">
        <f t="shared" si="4"/>
        <v>0</v>
      </c>
      <c r="P7" s="73">
        <v>54.0</v>
      </c>
      <c r="Q7" s="73">
        <v>96.0</v>
      </c>
      <c r="R7" s="73">
        <v>167.0</v>
      </c>
      <c r="S7" s="73">
        <v>49.0</v>
      </c>
      <c r="T7" s="56">
        <f t="shared" si="5"/>
        <v>0.9543378995</v>
      </c>
      <c r="U7" s="75">
        <v>226.0</v>
      </c>
      <c r="V7" s="75">
        <v>106.0</v>
      </c>
      <c r="W7" s="75">
        <v>22.0</v>
      </c>
      <c r="X7" s="75">
        <v>11.0</v>
      </c>
      <c r="Y7" s="58">
        <f t="shared" ref="Y7:Y14" si="11">((U7/365)+((V7/365)*0.5)+((W7/365)*(-0.5))+((X7/365)*(1/3)))*10</f>
        <v>7.442922374</v>
      </c>
      <c r="Z7" s="75">
        <v>284.0</v>
      </c>
      <c r="AA7" s="73">
        <v>46.0</v>
      </c>
      <c r="AB7" s="73">
        <v>14.0</v>
      </c>
      <c r="AC7" s="73">
        <v>22.0</v>
      </c>
      <c r="AD7" s="56">
        <f t="shared" si="6"/>
        <v>8.420091324</v>
      </c>
      <c r="AE7" s="70">
        <v>130.0</v>
      </c>
      <c r="AF7" s="70">
        <v>170.0</v>
      </c>
      <c r="AG7" s="70">
        <v>0.0</v>
      </c>
      <c r="AH7" s="70">
        <v>65.0</v>
      </c>
      <c r="AI7" s="56">
        <f t="shared" si="7"/>
        <v>6.484018265</v>
      </c>
      <c r="AJ7" s="70">
        <v>218.0</v>
      </c>
      <c r="AK7" s="70">
        <v>0.0</v>
      </c>
      <c r="AL7" s="70">
        <v>0.0</v>
      </c>
      <c r="AM7" s="70">
        <v>147.0</v>
      </c>
      <c r="AN7" s="56">
        <f t="shared" si="8"/>
        <v>7.315068493</v>
      </c>
      <c r="AO7" s="70">
        <v>198.0</v>
      </c>
      <c r="AP7" s="70">
        <v>6.0</v>
      </c>
      <c r="AQ7" s="70">
        <v>2.0</v>
      </c>
      <c r="AR7" s="70">
        <v>160.0</v>
      </c>
      <c r="AS7" s="56">
        <f t="shared" si="9"/>
        <v>6.940639269</v>
      </c>
      <c r="AT7" s="56">
        <f t="shared" ref="AT7:AT14" si="12">(AS7+AN7+AI7+AD7+Y7+T7+M7+J7+H7+O7)/10</f>
        <v>6.755707763</v>
      </c>
      <c r="AU7" s="66"/>
      <c r="AV7" s="56">
        <f t="shared" ref="AV7:AV14" si="13">(AS7+AN7+AI7+AD7+Y7+T7)/6</f>
        <v>6.259512938</v>
      </c>
      <c r="AW7" s="56">
        <f t="shared" si="10"/>
        <v>7.5</v>
      </c>
      <c r="AX7" s="1"/>
      <c r="AY7" s="83" t="s">
        <v>113</v>
      </c>
      <c r="AZ7" s="66" t="s">
        <v>167</v>
      </c>
    </row>
    <row r="8">
      <c r="A8" s="84">
        <v>4.0</v>
      </c>
      <c r="B8" s="84" t="s">
        <v>169</v>
      </c>
      <c r="C8" s="86">
        <v>5.0350001E7</v>
      </c>
      <c r="D8" s="84" t="s">
        <v>174</v>
      </c>
      <c r="E8" s="86">
        <v>1.0</v>
      </c>
      <c r="F8" s="73" t="s">
        <v>69</v>
      </c>
      <c r="G8" s="73">
        <v>0.0</v>
      </c>
      <c r="H8" s="46">
        <f t="shared" si="1"/>
        <v>0</v>
      </c>
      <c r="I8" s="73">
        <v>1.0</v>
      </c>
      <c r="J8" s="51">
        <f t="shared" si="2"/>
        <v>10</v>
      </c>
      <c r="K8" s="73">
        <v>1.0</v>
      </c>
      <c r="L8" s="73">
        <v>1.0</v>
      </c>
      <c r="M8" s="46">
        <f t="shared" si="3"/>
        <v>10</v>
      </c>
      <c r="N8" s="53">
        <v>0.0</v>
      </c>
      <c r="O8" s="46">
        <f t="shared" si="4"/>
        <v>0</v>
      </c>
      <c r="P8" s="73">
        <v>166.0</v>
      </c>
      <c r="Q8" s="73">
        <v>132.0</v>
      </c>
      <c r="R8" s="73">
        <v>9.0</v>
      </c>
      <c r="S8" s="73">
        <v>58.0</v>
      </c>
      <c r="T8" s="56">
        <f t="shared" si="5"/>
        <v>6.762557078</v>
      </c>
      <c r="U8" s="73">
        <v>225.0</v>
      </c>
      <c r="V8" s="73">
        <v>13.0</v>
      </c>
      <c r="W8" s="73">
        <v>0.0</v>
      </c>
      <c r="X8" s="73">
        <v>127.0</v>
      </c>
      <c r="Y8" s="58">
        <f t="shared" si="11"/>
        <v>7.502283105</v>
      </c>
      <c r="Z8" s="73">
        <v>139.0</v>
      </c>
      <c r="AA8" s="73">
        <v>34.0</v>
      </c>
      <c r="AB8" s="73">
        <v>0.0</v>
      </c>
      <c r="AC8" s="73">
        <v>192.0</v>
      </c>
      <c r="AD8" s="56">
        <f t="shared" si="6"/>
        <v>6.02739726</v>
      </c>
      <c r="AE8" s="70">
        <v>193.0</v>
      </c>
      <c r="AF8" s="70">
        <v>58.0</v>
      </c>
      <c r="AG8" s="70">
        <v>0.0</v>
      </c>
      <c r="AH8" s="70">
        <v>114.0</v>
      </c>
      <c r="AI8" s="56">
        <f t="shared" si="7"/>
        <v>7.123287671</v>
      </c>
      <c r="AJ8" s="70">
        <v>238.0</v>
      </c>
      <c r="AK8" s="70">
        <v>0.0</v>
      </c>
      <c r="AL8" s="70">
        <v>0.0</v>
      </c>
      <c r="AM8" s="70">
        <v>127.0</v>
      </c>
      <c r="AN8" s="56">
        <f t="shared" si="8"/>
        <v>7.680365297</v>
      </c>
      <c r="AO8" s="70">
        <v>228.0</v>
      </c>
      <c r="AP8" s="70">
        <v>1.0</v>
      </c>
      <c r="AQ8" s="70">
        <v>0.0</v>
      </c>
      <c r="AR8" s="70">
        <v>136.0</v>
      </c>
      <c r="AS8" s="56">
        <f t="shared" si="9"/>
        <v>7.502283105</v>
      </c>
      <c r="AT8" s="56">
        <f t="shared" si="12"/>
        <v>6.259817352</v>
      </c>
      <c r="AU8" s="66"/>
      <c r="AV8" s="56">
        <f t="shared" si="13"/>
        <v>7.099695586</v>
      </c>
      <c r="AW8" s="56">
        <f t="shared" si="10"/>
        <v>5</v>
      </c>
      <c r="AX8" s="1"/>
      <c r="AY8" s="87">
        <v>0.0</v>
      </c>
      <c r="AZ8" s="66" t="s">
        <v>193</v>
      </c>
    </row>
    <row r="9">
      <c r="A9" s="84">
        <v>5.0</v>
      </c>
      <c r="B9" s="84" t="s">
        <v>169</v>
      </c>
      <c r="C9" s="86">
        <v>5.0300001E7</v>
      </c>
      <c r="D9" s="84" t="s">
        <v>197</v>
      </c>
      <c r="E9" s="86">
        <v>1.0</v>
      </c>
      <c r="F9" s="73" t="s">
        <v>69</v>
      </c>
      <c r="G9" s="73">
        <v>0.0</v>
      </c>
      <c r="H9" s="46">
        <f t="shared" si="1"/>
        <v>0</v>
      </c>
      <c r="I9" s="73">
        <v>1.0</v>
      </c>
      <c r="J9" s="51">
        <f t="shared" si="2"/>
        <v>10</v>
      </c>
      <c r="K9" s="73">
        <v>0.0</v>
      </c>
      <c r="L9" s="73">
        <v>0.0</v>
      </c>
      <c r="M9" s="46">
        <f t="shared" si="3"/>
        <v>0</v>
      </c>
      <c r="N9" s="53">
        <v>0.0</v>
      </c>
      <c r="O9" s="46">
        <f t="shared" si="4"/>
        <v>0</v>
      </c>
      <c r="P9" s="87">
        <v>0.0</v>
      </c>
      <c r="Q9" s="87">
        <v>0.0</v>
      </c>
      <c r="R9" s="87">
        <v>0.0</v>
      </c>
      <c r="S9" s="87">
        <v>0.0</v>
      </c>
      <c r="T9" s="56">
        <f t="shared" si="5"/>
        <v>0</v>
      </c>
      <c r="U9" s="54">
        <v>0.0</v>
      </c>
      <c r="V9" s="54">
        <v>0.0</v>
      </c>
      <c r="W9" s="54">
        <v>0.0</v>
      </c>
      <c r="X9" s="54">
        <v>0.0</v>
      </c>
      <c r="Y9" s="58">
        <f t="shared" si="11"/>
        <v>0</v>
      </c>
      <c r="Z9" s="54">
        <v>0.0</v>
      </c>
      <c r="AA9" s="54">
        <v>0.0</v>
      </c>
      <c r="AB9" s="54">
        <v>0.0</v>
      </c>
      <c r="AC9" s="54">
        <v>0.0</v>
      </c>
      <c r="AD9" s="56">
        <f t="shared" si="6"/>
        <v>0</v>
      </c>
      <c r="AE9" s="54">
        <v>0.0</v>
      </c>
      <c r="AF9" s="54">
        <v>0.0</v>
      </c>
      <c r="AG9" s="54">
        <v>0.0</v>
      </c>
      <c r="AH9" s="54">
        <v>0.0</v>
      </c>
      <c r="AI9" s="56">
        <f t="shared" si="7"/>
        <v>0</v>
      </c>
      <c r="AJ9" s="87">
        <v>0.0</v>
      </c>
      <c r="AK9" s="87">
        <v>0.0</v>
      </c>
      <c r="AL9" s="87">
        <v>0.0</v>
      </c>
      <c r="AM9" s="87">
        <v>0.0</v>
      </c>
      <c r="AN9" s="56">
        <f t="shared" si="8"/>
        <v>0</v>
      </c>
      <c r="AO9" s="87">
        <v>0.0</v>
      </c>
      <c r="AP9" s="87">
        <v>0.0</v>
      </c>
      <c r="AQ9" s="87">
        <v>0.0</v>
      </c>
      <c r="AR9" s="87">
        <v>0.0</v>
      </c>
      <c r="AS9" s="56">
        <f t="shared" si="9"/>
        <v>0</v>
      </c>
      <c r="AT9" s="56">
        <f t="shared" si="12"/>
        <v>1</v>
      </c>
      <c r="AU9" s="66"/>
      <c r="AV9" s="56">
        <f t="shared" si="13"/>
        <v>0</v>
      </c>
      <c r="AW9" s="56">
        <f t="shared" si="10"/>
        <v>2.5</v>
      </c>
      <c r="AX9" s="1"/>
      <c r="AY9" s="1"/>
      <c r="AZ9" s="1"/>
    </row>
    <row r="10">
      <c r="A10" s="84">
        <v>6.0</v>
      </c>
      <c r="B10" s="84" t="s">
        <v>169</v>
      </c>
      <c r="C10" s="86">
        <v>5.0180001E7</v>
      </c>
      <c r="D10" s="84" t="s">
        <v>207</v>
      </c>
      <c r="E10" s="86">
        <v>1.0</v>
      </c>
      <c r="F10" s="73" t="s">
        <v>69</v>
      </c>
      <c r="G10" s="73">
        <v>0.0</v>
      </c>
      <c r="H10" s="46">
        <f t="shared" si="1"/>
        <v>0</v>
      </c>
      <c r="I10" s="73">
        <v>1.0</v>
      </c>
      <c r="J10" s="51">
        <f t="shared" si="2"/>
        <v>10</v>
      </c>
      <c r="K10" s="73">
        <v>0.0</v>
      </c>
      <c r="L10" s="73">
        <v>0.0</v>
      </c>
      <c r="M10" s="46">
        <f t="shared" si="3"/>
        <v>0</v>
      </c>
      <c r="N10" s="53">
        <v>0.0</v>
      </c>
      <c r="O10" s="46">
        <f t="shared" si="4"/>
        <v>0</v>
      </c>
      <c r="P10" s="87">
        <v>0.0</v>
      </c>
      <c r="Q10" s="87">
        <v>0.0</v>
      </c>
      <c r="R10" s="87">
        <v>0.0</v>
      </c>
      <c r="S10" s="87">
        <v>0.0</v>
      </c>
      <c r="T10" s="56">
        <f t="shared" si="5"/>
        <v>0</v>
      </c>
      <c r="U10" s="54">
        <v>0.0</v>
      </c>
      <c r="V10" s="54">
        <v>0.0</v>
      </c>
      <c r="W10" s="54">
        <v>0.0</v>
      </c>
      <c r="X10" s="54">
        <v>0.0</v>
      </c>
      <c r="Y10" s="58">
        <f t="shared" si="11"/>
        <v>0</v>
      </c>
      <c r="Z10" s="54">
        <v>0.0</v>
      </c>
      <c r="AA10" s="54">
        <v>0.0</v>
      </c>
      <c r="AB10" s="54">
        <v>0.0</v>
      </c>
      <c r="AC10" s="54">
        <v>0.0</v>
      </c>
      <c r="AD10" s="56">
        <f t="shared" si="6"/>
        <v>0</v>
      </c>
      <c r="AE10" s="54">
        <v>0.0</v>
      </c>
      <c r="AF10" s="54">
        <v>0.0</v>
      </c>
      <c r="AG10" s="54">
        <v>0.0</v>
      </c>
      <c r="AH10" s="54">
        <v>0.0</v>
      </c>
      <c r="AI10" s="56">
        <f t="shared" si="7"/>
        <v>0</v>
      </c>
      <c r="AJ10" s="87">
        <v>0.0</v>
      </c>
      <c r="AK10" s="87">
        <v>0.0</v>
      </c>
      <c r="AL10" s="87">
        <v>0.0</v>
      </c>
      <c r="AM10" s="87">
        <v>0.0</v>
      </c>
      <c r="AN10" s="56">
        <f t="shared" si="8"/>
        <v>0</v>
      </c>
      <c r="AO10" s="87">
        <v>0.0</v>
      </c>
      <c r="AP10" s="87">
        <v>0.0</v>
      </c>
      <c r="AQ10" s="87">
        <v>0.0</v>
      </c>
      <c r="AR10" s="87">
        <v>0.0</v>
      </c>
      <c r="AS10" s="56">
        <f t="shared" si="9"/>
        <v>0</v>
      </c>
      <c r="AT10" s="56">
        <f t="shared" si="12"/>
        <v>1</v>
      </c>
      <c r="AU10" s="66"/>
      <c r="AV10" s="56">
        <f t="shared" si="13"/>
        <v>0</v>
      </c>
      <c r="AW10" s="56">
        <f t="shared" si="10"/>
        <v>2.5</v>
      </c>
      <c r="AX10" s="1"/>
      <c r="AY10" s="1"/>
      <c r="AZ10" s="1"/>
    </row>
    <row r="11">
      <c r="A11" s="84">
        <v>7.0</v>
      </c>
      <c r="B11" s="84" t="s">
        <v>169</v>
      </c>
      <c r="C11" s="86">
        <v>5.0250001E7</v>
      </c>
      <c r="D11" s="84" t="s">
        <v>217</v>
      </c>
      <c r="E11" s="86">
        <v>1.0</v>
      </c>
      <c r="F11" s="73" t="s">
        <v>69</v>
      </c>
      <c r="G11" s="73">
        <v>0.0</v>
      </c>
      <c r="H11" s="46">
        <f t="shared" si="1"/>
        <v>0</v>
      </c>
      <c r="I11" s="73">
        <v>1.0</v>
      </c>
      <c r="J11" s="51">
        <f t="shared" si="2"/>
        <v>10</v>
      </c>
      <c r="K11" s="73">
        <v>0.0</v>
      </c>
      <c r="L11" s="73">
        <v>0.0</v>
      </c>
      <c r="M11" s="46">
        <f t="shared" si="3"/>
        <v>0</v>
      </c>
      <c r="N11" s="53">
        <v>0.0</v>
      </c>
      <c r="O11" s="46">
        <f t="shared" si="4"/>
        <v>0</v>
      </c>
      <c r="P11" s="87">
        <v>0.0</v>
      </c>
      <c r="Q11" s="87">
        <v>0.0</v>
      </c>
      <c r="R11" s="87">
        <v>0.0</v>
      </c>
      <c r="S11" s="87">
        <v>0.0</v>
      </c>
      <c r="T11" s="56">
        <f t="shared" si="5"/>
        <v>0</v>
      </c>
      <c r="U11" s="54">
        <v>0.0</v>
      </c>
      <c r="V11" s="54">
        <v>0.0</v>
      </c>
      <c r="W11" s="54">
        <v>0.0</v>
      </c>
      <c r="X11" s="54">
        <v>0.0</v>
      </c>
      <c r="Y11" s="58">
        <f t="shared" si="11"/>
        <v>0</v>
      </c>
      <c r="Z11" s="54">
        <v>0.0</v>
      </c>
      <c r="AA11" s="54">
        <v>0.0</v>
      </c>
      <c r="AB11" s="54">
        <v>0.0</v>
      </c>
      <c r="AC11" s="54">
        <v>0.0</v>
      </c>
      <c r="AD11" s="56">
        <f t="shared" si="6"/>
        <v>0</v>
      </c>
      <c r="AE11" s="54">
        <v>0.0</v>
      </c>
      <c r="AF11" s="54">
        <v>0.0</v>
      </c>
      <c r="AG11" s="54">
        <v>0.0</v>
      </c>
      <c r="AH11" s="54">
        <v>0.0</v>
      </c>
      <c r="AI11" s="56">
        <f t="shared" si="7"/>
        <v>0</v>
      </c>
      <c r="AJ11" s="87">
        <v>0.0</v>
      </c>
      <c r="AK11" s="87">
        <v>0.0</v>
      </c>
      <c r="AL11" s="87">
        <v>0.0</v>
      </c>
      <c r="AM11" s="87">
        <v>0.0</v>
      </c>
      <c r="AN11" s="56">
        <f t="shared" si="8"/>
        <v>0</v>
      </c>
      <c r="AO11" s="87">
        <v>0.0</v>
      </c>
      <c r="AP11" s="87">
        <v>0.0</v>
      </c>
      <c r="AQ11" s="87">
        <v>0.0</v>
      </c>
      <c r="AR11" s="87">
        <v>0.0</v>
      </c>
      <c r="AS11" s="56">
        <f t="shared" si="9"/>
        <v>0</v>
      </c>
      <c r="AT11" s="56">
        <f t="shared" si="12"/>
        <v>1</v>
      </c>
      <c r="AU11" s="66"/>
      <c r="AV11" s="56">
        <f t="shared" si="13"/>
        <v>0</v>
      </c>
      <c r="AW11" s="56">
        <f t="shared" si="10"/>
        <v>2.5</v>
      </c>
      <c r="AX11" s="1"/>
      <c r="AY11" s="1"/>
      <c r="AZ11" s="1"/>
    </row>
    <row r="12">
      <c r="A12" s="66">
        <v>8.0</v>
      </c>
      <c r="B12" s="66" t="s">
        <v>230</v>
      </c>
      <c r="C12" s="70">
        <v>6.0020001E7</v>
      </c>
      <c r="D12" s="66" t="s">
        <v>231</v>
      </c>
      <c r="E12" s="70">
        <v>1.0</v>
      </c>
      <c r="F12" s="73" t="s">
        <v>232</v>
      </c>
      <c r="G12" s="73">
        <v>1.0</v>
      </c>
      <c r="H12" s="46">
        <f t="shared" si="1"/>
        <v>5</v>
      </c>
      <c r="I12" s="73">
        <v>0.0</v>
      </c>
      <c r="J12" s="51">
        <f t="shared" si="2"/>
        <v>0</v>
      </c>
      <c r="K12" s="73">
        <v>1.0</v>
      </c>
      <c r="L12" s="73">
        <v>1.0</v>
      </c>
      <c r="M12" s="46">
        <f t="shared" si="3"/>
        <v>10</v>
      </c>
      <c r="N12" s="53">
        <v>0.0</v>
      </c>
      <c r="O12" s="46">
        <f t="shared" si="4"/>
        <v>0</v>
      </c>
      <c r="P12" s="73">
        <v>110.0</v>
      </c>
      <c r="Q12" s="73">
        <v>0.0</v>
      </c>
      <c r="R12" s="73">
        <v>10.0</v>
      </c>
      <c r="S12" s="73">
        <v>245.0</v>
      </c>
      <c r="T12" s="56">
        <f t="shared" si="5"/>
        <v>5.114155251</v>
      </c>
      <c r="U12" s="73">
        <v>142.0</v>
      </c>
      <c r="V12" s="73">
        <v>76.0</v>
      </c>
      <c r="W12" s="73">
        <v>0.0</v>
      </c>
      <c r="X12" s="73">
        <v>147.0</v>
      </c>
      <c r="Y12" s="58">
        <f t="shared" si="11"/>
        <v>6.273972603</v>
      </c>
      <c r="Z12" s="73">
        <v>344.0</v>
      </c>
      <c r="AA12" s="73">
        <v>0.0</v>
      </c>
      <c r="AB12" s="73">
        <v>0.0</v>
      </c>
      <c r="AC12" s="73">
        <v>21.0</v>
      </c>
      <c r="AD12" s="56">
        <f t="shared" si="6"/>
        <v>9.616438356</v>
      </c>
      <c r="AE12" s="70">
        <v>315.0</v>
      </c>
      <c r="AF12" s="70">
        <v>0.0</v>
      </c>
      <c r="AG12" s="70">
        <v>0.0</v>
      </c>
      <c r="AH12" s="70">
        <v>50.0</v>
      </c>
      <c r="AI12" s="56">
        <f t="shared" si="7"/>
        <v>9.086757991</v>
      </c>
      <c r="AJ12" s="70">
        <v>342.0</v>
      </c>
      <c r="AK12" s="70">
        <v>0.0</v>
      </c>
      <c r="AL12" s="70">
        <v>0.0</v>
      </c>
      <c r="AM12" s="70">
        <v>23.0</v>
      </c>
      <c r="AN12" s="56">
        <f t="shared" si="8"/>
        <v>9.579908676</v>
      </c>
      <c r="AO12" s="70">
        <v>341.0</v>
      </c>
      <c r="AP12" s="70">
        <v>1.0</v>
      </c>
      <c r="AQ12" s="70">
        <v>1.0</v>
      </c>
      <c r="AR12" s="70">
        <v>22.0</v>
      </c>
      <c r="AS12" s="56">
        <f t="shared" si="9"/>
        <v>9.543378995</v>
      </c>
      <c r="AT12" s="56">
        <f t="shared" si="12"/>
        <v>6.421461187</v>
      </c>
      <c r="AU12" s="66"/>
      <c r="AV12" s="56">
        <f t="shared" si="13"/>
        <v>8.202435312</v>
      </c>
      <c r="AW12" s="56">
        <f t="shared" si="10"/>
        <v>3.75</v>
      </c>
      <c r="AX12" s="1"/>
      <c r="AY12" s="1"/>
      <c r="AZ12" s="1"/>
    </row>
    <row r="13">
      <c r="A13" s="66">
        <v>9.0</v>
      </c>
      <c r="B13" s="66" t="s">
        <v>230</v>
      </c>
      <c r="C13" s="70">
        <v>6.0090001E7</v>
      </c>
      <c r="D13" s="66" t="s">
        <v>244</v>
      </c>
      <c r="E13" s="70">
        <v>1.0</v>
      </c>
      <c r="F13" s="73" t="s">
        <v>232</v>
      </c>
      <c r="G13" s="73">
        <v>1.0</v>
      </c>
      <c r="H13" s="46">
        <f t="shared" si="1"/>
        <v>5</v>
      </c>
      <c r="I13" s="73">
        <v>0.0</v>
      </c>
      <c r="J13" s="51">
        <f t="shared" si="2"/>
        <v>0</v>
      </c>
      <c r="K13" s="73">
        <v>0.0</v>
      </c>
      <c r="L13" s="73">
        <v>0.0</v>
      </c>
      <c r="M13" s="46">
        <f t="shared" si="3"/>
        <v>0</v>
      </c>
      <c r="N13" s="53">
        <v>0.0</v>
      </c>
      <c r="O13" s="46">
        <f t="shared" si="4"/>
        <v>0</v>
      </c>
      <c r="P13" s="87">
        <v>0.0</v>
      </c>
      <c r="Q13" s="87">
        <v>0.0</v>
      </c>
      <c r="R13" s="87">
        <v>0.0</v>
      </c>
      <c r="S13" s="87">
        <v>0.0</v>
      </c>
      <c r="T13" s="56">
        <f t="shared" si="5"/>
        <v>0</v>
      </c>
      <c r="U13" s="54">
        <v>0.0</v>
      </c>
      <c r="V13" s="54">
        <v>0.0</v>
      </c>
      <c r="W13" s="54">
        <v>0.0</v>
      </c>
      <c r="X13" s="54">
        <v>0.0</v>
      </c>
      <c r="Y13" s="58">
        <f t="shared" si="11"/>
        <v>0</v>
      </c>
      <c r="Z13" s="54">
        <v>0.0</v>
      </c>
      <c r="AA13" s="54">
        <v>0.0</v>
      </c>
      <c r="AB13" s="54">
        <v>0.0</v>
      </c>
      <c r="AC13" s="54">
        <v>0.0</v>
      </c>
      <c r="AD13" s="56">
        <f t="shared" si="6"/>
        <v>0</v>
      </c>
      <c r="AE13" s="54">
        <v>0.0</v>
      </c>
      <c r="AF13" s="54">
        <v>0.0</v>
      </c>
      <c r="AG13" s="54">
        <v>0.0</v>
      </c>
      <c r="AH13" s="54">
        <v>0.0</v>
      </c>
      <c r="AI13" s="56">
        <f t="shared" si="7"/>
        <v>0</v>
      </c>
      <c r="AJ13" s="87">
        <v>0.0</v>
      </c>
      <c r="AK13" s="87">
        <v>0.0</v>
      </c>
      <c r="AL13" s="87">
        <v>0.0</v>
      </c>
      <c r="AM13" s="87">
        <v>0.0</v>
      </c>
      <c r="AN13" s="56">
        <f t="shared" si="8"/>
        <v>0</v>
      </c>
      <c r="AO13" s="87">
        <v>0.0</v>
      </c>
      <c r="AP13" s="87">
        <v>0.0</v>
      </c>
      <c r="AQ13" s="87">
        <v>0.0</v>
      </c>
      <c r="AR13" s="87">
        <v>0.0</v>
      </c>
      <c r="AS13" s="56">
        <f t="shared" si="9"/>
        <v>0</v>
      </c>
      <c r="AT13" s="56">
        <f t="shared" si="12"/>
        <v>0.5</v>
      </c>
      <c r="AU13" s="66"/>
      <c r="AV13" s="56">
        <f t="shared" si="13"/>
        <v>0</v>
      </c>
      <c r="AW13" s="56">
        <f t="shared" si="10"/>
        <v>1.25</v>
      </c>
      <c r="AX13" s="1"/>
      <c r="AY13" s="1"/>
      <c r="AZ13" s="1"/>
    </row>
    <row r="14">
      <c r="A14" s="84">
        <v>10.0</v>
      </c>
      <c r="B14" s="84" t="s">
        <v>247</v>
      </c>
      <c r="C14" s="86">
        <v>7.1010001E7</v>
      </c>
      <c r="D14" s="84" t="s">
        <v>248</v>
      </c>
      <c r="E14" s="86">
        <v>1.0</v>
      </c>
      <c r="F14" s="73" t="s">
        <v>69</v>
      </c>
      <c r="G14" s="73">
        <v>0.0</v>
      </c>
      <c r="H14" s="46">
        <f t="shared" si="1"/>
        <v>0</v>
      </c>
      <c r="I14" s="73">
        <v>0.0</v>
      </c>
      <c r="J14" s="51">
        <f t="shared" si="2"/>
        <v>0</v>
      </c>
      <c r="K14" s="73">
        <v>0.0</v>
      </c>
      <c r="L14" s="73">
        <v>0.0</v>
      </c>
      <c r="M14" s="46">
        <f t="shared" si="3"/>
        <v>0</v>
      </c>
      <c r="N14" s="53">
        <v>0.0</v>
      </c>
      <c r="O14" s="46">
        <f t="shared" si="4"/>
        <v>0</v>
      </c>
      <c r="P14" s="87">
        <v>0.0</v>
      </c>
      <c r="Q14" s="87">
        <v>0.0</v>
      </c>
      <c r="R14" s="87">
        <v>0.0</v>
      </c>
      <c r="S14" s="87">
        <v>0.0</v>
      </c>
      <c r="T14" s="56">
        <f t="shared" si="5"/>
        <v>0</v>
      </c>
      <c r="U14" s="54">
        <v>0.0</v>
      </c>
      <c r="V14" s="54">
        <v>0.0</v>
      </c>
      <c r="W14" s="54">
        <v>0.0</v>
      </c>
      <c r="X14" s="54">
        <v>0.0</v>
      </c>
      <c r="Y14" s="58">
        <f t="shared" si="11"/>
        <v>0</v>
      </c>
      <c r="Z14" s="54">
        <v>0.0</v>
      </c>
      <c r="AA14" s="54">
        <v>0.0</v>
      </c>
      <c r="AB14" s="54">
        <v>0.0</v>
      </c>
      <c r="AC14" s="54">
        <v>0.0</v>
      </c>
      <c r="AD14" s="56">
        <f t="shared" si="6"/>
        <v>0</v>
      </c>
      <c r="AE14" s="54">
        <v>0.0</v>
      </c>
      <c r="AF14" s="54">
        <v>0.0</v>
      </c>
      <c r="AG14" s="54">
        <v>0.0</v>
      </c>
      <c r="AH14" s="54">
        <v>0.0</v>
      </c>
      <c r="AI14" s="56">
        <f t="shared" si="7"/>
        <v>0</v>
      </c>
      <c r="AJ14" s="87">
        <v>0.0</v>
      </c>
      <c r="AK14" s="87">
        <v>0.0</v>
      </c>
      <c r="AL14" s="87">
        <v>0.0</v>
      </c>
      <c r="AM14" s="87">
        <v>0.0</v>
      </c>
      <c r="AN14" s="56">
        <f t="shared" si="8"/>
        <v>0</v>
      </c>
      <c r="AO14" s="87">
        <v>0.0</v>
      </c>
      <c r="AP14" s="87">
        <v>0.0</v>
      </c>
      <c r="AQ14" s="87">
        <v>0.0</v>
      </c>
      <c r="AR14" s="87">
        <v>0.0</v>
      </c>
      <c r="AS14" s="56">
        <f t="shared" si="9"/>
        <v>0</v>
      </c>
      <c r="AT14" s="56">
        <f t="shared" si="12"/>
        <v>0</v>
      </c>
      <c r="AU14" s="66"/>
      <c r="AV14" s="56">
        <f t="shared" si="13"/>
        <v>0</v>
      </c>
      <c r="AW14" s="56">
        <f t="shared" si="10"/>
        <v>0</v>
      </c>
      <c r="AX14" s="1"/>
      <c r="AY14" s="1"/>
      <c r="AZ14" s="1"/>
    </row>
    <row r="15">
      <c r="A15" s="66">
        <v>11.0</v>
      </c>
      <c r="B15" s="66" t="s">
        <v>253</v>
      </c>
      <c r="C15" s="70">
        <v>8.0370001E7</v>
      </c>
      <c r="D15" s="66" t="s">
        <v>255</v>
      </c>
      <c r="E15" s="70">
        <v>1.0</v>
      </c>
      <c r="F15" s="73" t="s">
        <v>232</v>
      </c>
      <c r="G15" s="73">
        <v>1.0</v>
      </c>
      <c r="H15" s="46">
        <f t="shared" si="1"/>
        <v>5</v>
      </c>
      <c r="I15" s="73">
        <v>1.0</v>
      </c>
      <c r="J15" s="51">
        <f t="shared" si="2"/>
        <v>10</v>
      </c>
      <c r="K15" s="73">
        <v>1.0</v>
      </c>
      <c r="L15" s="73">
        <v>1.0</v>
      </c>
      <c r="M15" s="46">
        <f t="shared" si="3"/>
        <v>10</v>
      </c>
      <c r="N15" s="53">
        <v>0.0</v>
      </c>
      <c r="O15" s="46">
        <f t="shared" si="4"/>
        <v>0</v>
      </c>
      <c r="P15" s="73" t="s">
        <v>111</v>
      </c>
      <c r="Q15" s="73" t="s">
        <v>111</v>
      </c>
      <c r="R15" s="73" t="s">
        <v>111</v>
      </c>
      <c r="S15" s="73" t="s">
        <v>111</v>
      </c>
      <c r="T15" s="77" t="s">
        <v>113</v>
      </c>
      <c r="U15" s="73" t="s">
        <v>111</v>
      </c>
      <c r="V15" s="73" t="s">
        <v>111</v>
      </c>
      <c r="W15" s="73" t="s">
        <v>111</v>
      </c>
      <c r="X15" s="73" t="s">
        <v>111</v>
      </c>
      <c r="Y15" s="91" t="s">
        <v>113</v>
      </c>
      <c r="Z15" s="73">
        <v>309.0</v>
      </c>
      <c r="AA15" s="73">
        <v>1.0</v>
      </c>
      <c r="AB15" s="73">
        <v>0.0</v>
      </c>
      <c r="AC15" s="73">
        <v>55.0</v>
      </c>
      <c r="AD15" s="56">
        <f t="shared" si="6"/>
        <v>8.98173516</v>
      </c>
      <c r="AE15" s="70">
        <v>326.0</v>
      </c>
      <c r="AF15" s="70">
        <v>39.0</v>
      </c>
      <c r="AG15" s="70">
        <v>0.0</v>
      </c>
      <c r="AH15" s="70">
        <v>0.0</v>
      </c>
      <c r="AI15" s="56">
        <f t="shared" si="7"/>
        <v>9.465753425</v>
      </c>
      <c r="AJ15" s="70" t="s">
        <v>111</v>
      </c>
      <c r="AK15" s="70" t="s">
        <v>111</v>
      </c>
      <c r="AL15" s="70" t="s">
        <v>111</v>
      </c>
      <c r="AM15" s="70" t="s">
        <v>111</v>
      </c>
      <c r="AN15" s="83" t="s">
        <v>113</v>
      </c>
      <c r="AO15" s="70" t="s">
        <v>111</v>
      </c>
      <c r="AP15" s="70" t="s">
        <v>111</v>
      </c>
      <c r="AQ15" s="70" t="s">
        <v>111</v>
      </c>
      <c r="AR15" s="70" t="s">
        <v>111</v>
      </c>
      <c r="AS15" s="83" t="s">
        <v>113</v>
      </c>
      <c r="AT15" s="56">
        <f>(AI15+AD15+M15+J15+H15+O15)/10</f>
        <v>4.344748858</v>
      </c>
      <c r="AU15" s="92">
        <f>(AI15+AD15+M15+H15+J15+O15)/7</f>
        <v>6.206784083</v>
      </c>
      <c r="AV15" s="56">
        <f>(AI15+AD15)/3</f>
        <v>6.149162861</v>
      </c>
      <c r="AW15" s="56">
        <f t="shared" si="10"/>
        <v>6.25</v>
      </c>
      <c r="AX15" s="1"/>
      <c r="AY15" s="1"/>
      <c r="AZ15" s="1"/>
    </row>
    <row r="16">
      <c r="A16" s="66">
        <v>12.0</v>
      </c>
      <c r="B16" s="66" t="s">
        <v>253</v>
      </c>
      <c r="C16" s="70">
        <v>8.0190001E7</v>
      </c>
      <c r="D16" s="66" t="s">
        <v>253</v>
      </c>
      <c r="E16" s="70">
        <v>1.0</v>
      </c>
      <c r="F16" s="73" t="s">
        <v>232</v>
      </c>
      <c r="G16" s="73">
        <v>1.0</v>
      </c>
      <c r="H16" s="46">
        <f t="shared" si="1"/>
        <v>5</v>
      </c>
      <c r="I16" s="73">
        <v>1.0</v>
      </c>
      <c r="J16" s="51">
        <f t="shared" si="2"/>
        <v>10</v>
      </c>
      <c r="K16" s="73">
        <v>1.0</v>
      </c>
      <c r="L16" s="73">
        <v>1.0</v>
      </c>
      <c r="M16" s="46">
        <f t="shared" si="3"/>
        <v>10</v>
      </c>
      <c r="N16" s="53">
        <v>1.0</v>
      </c>
      <c r="O16" s="46">
        <f t="shared" si="4"/>
        <v>10</v>
      </c>
      <c r="P16" s="73">
        <v>216.0</v>
      </c>
      <c r="Q16" s="73">
        <v>78.0</v>
      </c>
      <c r="R16" s="73">
        <v>3.0</v>
      </c>
      <c r="S16" s="73">
        <v>68.0</v>
      </c>
      <c r="T16" s="56">
        <f t="shared" ref="T16:T24" si="14">((P16/365)+((Q16/365)*0.5)+((R16/365)*(-0.5))+((S16/365)*(1/3)))*10</f>
        <v>7.566210046</v>
      </c>
      <c r="U16" s="73" t="s">
        <v>111</v>
      </c>
      <c r="V16" s="73" t="s">
        <v>111</v>
      </c>
      <c r="W16" s="73" t="s">
        <v>111</v>
      </c>
      <c r="X16" s="73" t="s">
        <v>111</v>
      </c>
      <c r="Y16" s="91" t="s">
        <v>113</v>
      </c>
      <c r="Z16" s="73">
        <v>353.0</v>
      </c>
      <c r="AA16" s="73">
        <v>0.0</v>
      </c>
      <c r="AB16" s="73">
        <v>0.0</v>
      </c>
      <c r="AC16" s="73">
        <v>12.0</v>
      </c>
      <c r="AD16" s="56">
        <f t="shared" si="6"/>
        <v>9.780821918</v>
      </c>
      <c r="AE16" s="70">
        <v>286.0</v>
      </c>
      <c r="AF16" s="70">
        <v>1.0</v>
      </c>
      <c r="AG16" s="70">
        <v>0.0</v>
      </c>
      <c r="AH16" s="70">
        <v>78.0</v>
      </c>
      <c r="AI16" s="56">
        <f t="shared" si="7"/>
        <v>8.561643836</v>
      </c>
      <c r="AJ16" s="70">
        <v>222.0</v>
      </c>
      <c r="AK16" s="70">
        <v>0.0</v>
      </c>
      <c r="AL16" s="70">
        <v>0.0</v>
      </c>
      <c r="AM16" s="70">
        <v>143.0</v>
      </c>
      <c r="AN16" s="56">
        <f t="shared" ref="AN16:AN63" si="15">((AJ16/365)+((AK16/365)*0.5)+((AL16/365)*(-0.5))+((AM16/365)*(1/3)))*10</f>
        <v>7.388127854</v>
      </c>
      <c r="AO16" s="70">
        <v>320.0</v>
      </c>
      <c r="AP16" s="70">
        <v>0.0</v>
      </c>
      <c r="AQ16" s="70">
        <v>0.0</v>
      </c>
      <c r="AR16" s="70">
        <v>42.0</v>
      </c>
      <c r="AS16" s="56">
        <f t="shared" ref="AS16:AS24" si="16">((AO16/365)+((AP16/365)*0.5)+((AQ16/365)*(-0.5))+((AR16/365)*(1/3)))*10</f>
        <v>9.150684932</v>
      </c>
      <c r="AT16" s="56">
        <f>(AS16+AN16+AI16+AD16+T16+M16+J16+H16+O16)/10</f>
        <v>7.744748858</v>
      </c>
      <c r="AU16" s="92">
        <f>(AS16+AN16+AI16+AD16+T16+M16+H16+J16+O16)/9</f>
        <v>8.605276509</v>
      </c>
      <c r="AV16" s="56">
        <f>(AS16+AN16+AI16+AD16+T16)/5</f>
        <v>8.489497717</v>
      </c>
      <c r="AW16" s="56">
        <f t="shared" si="10"/>
        <v>8.75</v>
      </c>
      <c r="AX16" s="1"/>
      <c r="AY16" s="1"/>
      <c r="AZ16" s="1"/>
    </row>
    <row r="17">
      <c r="A17" s="84">
        <v>13.0</v>
      </c>
      <c r="B17" s="84" t="s">
        <v>276</v>
      </c>
      <c r="C17" s="86">
        <v>9.0150001E7</v>
      </c>
      <c r="D17" s="84" t="s">
        <v>277</v>
      </c>
      <c r="E17" s="86">
        <v>1.0</v>
      </c>
      <c r="F17" s="73" t="s">
        <v>108</v>
      </c>
      <c r="G17" s="73">
        <v>2.0</v>
      </c>
      <c r="H17" s="46">
        <f t="shared" si="1"/>
        <v>10</v>
      </c>
      <c r="I17" s="73">
        <v>1.0</v>
      </c>
      <c r="J17" s="51">
        <f t="shared" si="2"/>
        <v>10</v>
      </c>
      <c r="K17" s="73">
        <v>1.0</v>
      </c>
      <c r="L17" s="73">
        <v>1.0</v>
      </c>
      <c r="M17" s="46">
        <f t="shared" si="3"/>
        <v>10</v>
      </c>
      <c r="N17" s="53">
        <v>1.0</v>
      </c>
      <c r="O17" s="46">
        <f t="shared" si="4"/>
        <v>10</v>
      </c>
      <c r="P17" s="73">
        <v>172.0</v>
      </c>
      <c r="Q17" s="73">
        <v>183.0</v>
      </c>
      <c r="R17" s="73">
        <v>10.0</v>
      </c>
      <c r="S17" s="73">
        <v>0.0</v>
      </c>
      <c r="T17" s="56">
        <f t="shared" si="14"/>
        <v>7.082191781</v>
      </c>
      <c r="U17" s="73">
        <v>214.0</v>
      </c>
      <c r="V17" s="73">
        <v>149.0</v>
      </c>
      <c r="W17" s="73">
        <v>2.0</v>
      </c>
      <c r="X17" s="73">
        <v>0.0</v>
      </c>
      <c r="Y17" s="58">
        <f>((U17/365)+((V17/365)*0.5)+((W17/365)*(-0.5))+((X17/365)*(1/3)))*10</f>
        <v>7.876712329</v>
      </c>
      <c r="Z17" s="73">
        <v>365.0</v>
      </c>
      <c r="AA17" s="73">
        <v>0.0</v>
      </c>
      <c r="AB17" s="73">
        <v>0.0</v>
      </c>
      <c r="AC17" s="73">
        <v>0.0</v>
      </c>
      <c r="AD17" s="56">
        <f t="shared" si="6"/>
        <v>10</v>
      </c>
      <c r="AE17" s="70">
        <v>31.0</v>
      </c>
      <c r="AF17" s="70">
        <v>212.0</v>
      </c>
      <c r="AG17" s="70">
        <v>122.0</v>
      </c>
      <c r="AH17" s="70">
        <v>0.0</v>
      </c>
      <c r="AI17" s="56">
        <f t="shared" si="7"/>
        <v>2.082191781</v>
      </c>
      <c r="AJ17" s="70">
        <v>364.0</v>
      </c>
      <c r="AK17" s="70">
        <v>0.0</v>
      </c>
      <c r="AL17" s="70">
        <v>0.0</v>
      </c>
      <c r="AM17" s="70">
        <v>0.0</v>
      </c>
      <c r="AN17" s="56">
        <f t="shared" si="15"/>
        <v>9.97260274</v>
      </c>
      <c r="AO17" s="70">
        <v>340.0</v>
      </c>
      <c r="AP17" s="70">
        <v>25.0</v>
      </c>
      <c r="AQ17" s="70">
        <v>0.0</v>
      </c>
      <c r="AR17" s="70">
        <v>0.0</v>
      </c>
      <c r="AS17" s="56">
        <f t="shared" si="16"/>
        <v>9.657534247</v>
      </c>
      <c r="AT17" s="56">
        <f>(AS17+AN17+AI17+AD17+Y17+T17+M17+J17+H17+O17)/10</f>
        <v>8.667123288</v>
      </c>
      <c r="AU17" s="66"/>
      <c r="AV17" s="56">
        <f>(AS17+AN17+AI17+AD17+Y17+T17)/6</f>
        <v>7.778538813</v>
      </c>
      <c r="AW17" s="56">
        <f t="shared" si="10"/>
        <v>10</v>
      </c>
      <c r="AX17" s="1"/>
      <c r="AY17" s="1"/>
      <c r="AZ17" s="1"/>
    </row>
    <row r="18">
      <c r="A18" s="66">
        <v>14.0</v>
      </c>
      <c r="B18" s="66" t="s">
        <v>281</v>
      </c>
      <c r="C18" s="70">
        <v>1.10200001E8</v>
      </c>
      <c r="D18" s="66" t="s">
        <v>282</v>
      </c>
      <c r="E18" s="70">
        <v>1.0</v>
      </c>
      <c r="F18" s="73" t="s">
        <v>108</v>
      </c>
      <c r="G18" s="73">
        <v>2.0</v>
      </c>
      <c r="H18" s="46">
        <f t="shared" si="1"/>
        <v>10</v>
      </c>
      <c r="I18" s="73">
        <v>1.0</v>
      </c>
      <c r="J18" s="51">
        <f t="shared" si="2"/>
        <v>10</v>
      </c>
      <c r="K18" s="73">
        <v>1.0</v>
      </c>
      <c r="L18" s="73">
        <v>1.0</v>
      </c>
      <c r="M18" s="46">
        <f t="shared" si="3"/>
        <v>10</v>
      </c>
      <c r="N18" s="53">
        <v>1.0</v>
      </c>
      <c r="O18" s="46">
        <f t="shared" si="4"/>
        <v>10</v>
      </c>
      <c r="P18" s="73">
        <v>146.0</v>
      </c>
      <c r="Q18" s="73">
        <v>213.0</v>
      </c>
      <c r="R18" s="73">
        <v>6.0</v>
      </c>
      <c r="S18" s="73">
        <v>0.0</v>
      </c>
      <c r="T18" s="56">
        <f t="shared" si="14"/>
        <v>6.835616438</v>
      </c>
      <c r="U18" s="73" t="s">
        <v>111</v>
      </c>
      <c r="V18" s="73" t="s">
        <v>111</v>
      </c>
      <c r="W18" s="73" t="s">
        <v>111</v>
      </c>
      <c r="X18" s="73" t="s">
        <v>111</v>
      </c>
      <c r="Y18" s="91" t="s">
        <v>113</v>
      </c>
      <c r="Z18" s="73">
        <v>365.0</v>
      </c>
      <c r="AA18" s="73">
        <v>0.0</v>
      </c>
      <c r="AB18" s="73">
        <v>0.0</v>
      </c>
      <c r="AC18" s="73">
        <v>0.0</v>
      </c>
      <c r="AD18" s="56">
        <f t="shared" si="6"/>
        <v>10</v>
      </c>
      <c r="AE18" s="70">
        <v>179.0</v>
      </c>
      <c r="AF18" s="70">
        <v>186.0</v>
      </c>
      <c r="AG18" s="70">
        <v>0.0</v>
      </c>
      <c r="AH18" s="70">
        <v>0.0</v>
      </c>
      <c r="AI18" s="56">
        <f t="shared" si="7"/>
        <v>7.452054795</v>
      </c>
      <c r="AJ18" s="70">
        <v>365.0</v>
      </c>
      <c r="AK18" s="70">
        <v>0.0</v>
      </c>
      <c r="AL18" s="70">
        <v>0.0</v>
      </c>
      <c r="AM18" s="70">
        <v>0.0</v>
      </c>
      <c r="AN18" s="56">
        <f t="shared" si="15"/>
        <v>10</v>
      </c>
      <c r="AO18" s="70">
        <v>363.0</v>
      </c>
      <c r="AP18" s="70">
        <v>1.0</v>
      </c>
      <c r="AQ18" s="70">
        <v>0.0</v>
      </c>
      <c r="AR18" s="70">
        <v>1.0</v>
      </c>
      <c r="AS18" s="56">
        <f t="shared" si="16"/>
        <v>9.96803653</v>
      </c>
      <c r="AT18" s="56">
        <f>(AS18+AN18+AI18+AD18+T18+M18+J18+H18+O18)/10</f>
        <v>8.425570776</v>
      </c>
      <c r="AU18" s="92">
        <f>(AS18+AN18+AI18+AD18+T18+M18+H18+J18+O18)/9</f>
        <v>9.361745307</v>
      </c>
      <c r="AV18" s="56">
        <f>(AS18+AN18+AI18+AD18+T18)/5</f>
        <v>8.851141553</v>
      </c>
      <c r="AW18" s="56">
        <f t="shared" si="10"/>
        <v>10</v>
      </c>
      <c r="AX18" s="1"/>
      <c r="AY18" s="1"/>
      <c r="AZ18" s="1"/>
    </row>
    <row r="19">
      <c r="A19" s="66">
        <v>15.0</v>
      </c>
      <c r="B19" s="66" t="s">
        <v>281</v>
      </c>
      <c r="C19" s="70">
        <v>1.10310001E8</v>
      </c>
      <c r="D19" s="66" t="s">
        <v>283</v>
      </c>
      <c r="E19" s="70">
        <v>1.0</v>
      </c>
      <c r="F19" s="73" t="s">
        <v>108</v>
      </c>
      <c r="G19" s="73">
        <v>2.0</v>
      </c>
      <c r="H19" s="46">
        <f t="shared" si="1"/>
        <v>10</v>
      </c>
      <c r="I19" s="73">
        <v>1.0</v>
      </c>
      <c r="J19" s="51">
        <f t="shared" si="2"/>
        <v>10</v>
      </c>
      <c r="K19" s="73">
        <v>1.0</v>
      </c>
      <c r="L19" s="73">
        <v>0.0</v>
      </c>
      <c r="M19" s="46">
        <f t="shared" si="3"/>
        <v>5</v>
      </c>
      <c r="N19" s="53">
        <v>1.0</v>
      </c>
      <c r="O19" s="46">
        <f t="shared" si="4"/>
        <v>10</v>
      </c>
      <c r="P19" s="87">
        <v>0.0</v>
      </c>
      <c r="Q19" s="87">
        <v>0.0</v>
      </c>
      <c r="R19" s="87">
        <v>0.0</v>
      </c>
      <c r="S19" s="87">
        <v>0.0</v>
      </c>
      <c r="T19" s="56">
        <f t="shared" si="14"/>
        <v>0</v>
      </c>
      <c r="U19" s="54">
        <v>0.0</v>
      </c>
      <c r="V19" s="54">
        <v>0.0</v>
      </c>
      <c r="W19" s="54">
        <v>0.0</v>
      </c>
      <c r="X19" s="54">
        <v>0.0</v>
      </c>
      <c r="Y19" s="58">
        <f t="shared" ref="Y19:Y24" si="17">((U19/365)+((V19/365)*0.5)+((W19/365)*(-0.5))+((X19/365)*(1/3)))*10</f>
        <v>0</v>
      </c>
      <c r="Z19" s="54">
        <v>0.0</v>
      </c>
      <c r="AA19" s="54">
        <v>0.0</v>
      </c>
      <c r="AB19" s="54">
        <v>0.0</v>
      </c>
      <c r="AC19" s="54">
        <v>0.0</v>
      </c>
      <c r="AD19" s="56">
        <f t="shared" si="6"/>
        <v>0</v>
      </c>
      <c r="AE19" s="54">
        <v>0.0</v>
      </c>
      <c r="AF19" s="54">
        <v>0.0</v>
      </c>
      <c r="AG19" s="54">
        <v>0.0</v>
      </c>
      <c r="AH19" s="54">
        <v>0.0</v>
      </c>
      <c r="AI19" s="56">
        <f t="shared" si="7"/>
        <v>0</v>
      </c>
      <c r="AJ19" s="87">
        <v>0.0</v>
      </c>
      <c r="AK19" s="87">
        <v>0.0</v>
      </c>
      <c r="AL19" s="87">
        <v>0.0</v>
      </c>
      <c r="AM19" s="87">
        <v>0.0</v>
      </c>
      <c r="AN19" s="56">
        <f t="shared" si="15"/>
        <v>0</v>
      </c>
      <c r="AO19" s="87">
        <v>0.0</v>
      </c>
      <c r="AP19" s="87">
        <v>0.0</v>
      </c>
      <c r="AQ19" s="87">
        <v>0.0</v>
      </c>
      <c r="AR19" s="87">
        <v>0.0</v>
      </c>
      <c r="AS19" s="56">
        <f t="shared" si="16"/>
        <v>0</v>
      </c>
      <c r="AT19" s="56">
        <f t="shared" ref="AT19:AT24" si="18">(AS19+AN19+AI19+AD19+Y19+T19+M19+J19+H19+O19)/10</f>
        <v>3.5</v>
      </c>
      <c r="AU19" s="66"/>
      <c r="AV19" s="56">
        <f t="shared" ref="AV19:AV24" si="19">(AS19+AN19+AI19+AD19+Y19+T19)/6</f>
        <v>0</v>
      </c>
      <c r="AW19" s="56">
        <f t="shared" si="10"/>
        <v>8.75</v>
      </c>
      <c r="AX19" s="1"/>
      <c r="AY19" s="1"/>
      <c r="AZ19" s="1"/>
    </row>
    <row r="20">
      <c r="A20" s="66">
        <v>16.0</v>
      </c>
      <c r="B20" s="66" t="s">
        <v>281</v>
      </c>
      <c r="C20" s="70">
        <v>1.10410001E8</v>
      </c>
      <c r="D20" s="66" t="s">
        <v>284</v>
      </c>
      <c r="E20" s="70">
        <v>1.0</v>
      </c>
      <c r="F20" s="73" t="s">
        <v>69</v>
      </c>
      <c r="G20" s="73">
        <v>0.0</v>
      </c>
      <c r="H20" s="46">
        <f t="shared" si="1"/>
        <v>0</v>
      </c>
      <c r="I20" s="73">
        <v>1.0</v>
      </c>
      <c r="J20" s="51">
        <f t="shared" si="2"/>
        <v>10</v>
      </c>
      <c r="K20" s="73">
        <v>1.0</v>
      </c>
      <c r="L20" s="73">
        <v>0.0</v>
      </c>
      <c r="M20" s="46">
        <f t="shared" si="3"/>
        <v>5</v>
      </c>
      <c r="N20" s="53">
        <v>1.0</v>
      </c>
      <c r="O20" s="46">
        <f t="shared" si="4"/>
        <v>10</v>
      </c>
      <c r="P20" s="87">
        <v>0.0</v>
      </c>
      <c r="Q20" s="87">
        <v>0.0</v>
      </c>
      <c r="R20" s="87">
        <v>0.0</v>
      </c>
      <c r="S20" s="87">
        <v>0.0</v>
      </c>
      <c r="T20" s="56">
        <f t="shared" si="14"/>
        <v>0</v>
      </c>
      <c r="U20" s="54">
        <v>0.0</v>
      </c>
      <c r="V20" s="54">
        <v>0.0</v>
      </c>
      <c r="W20" s="54">
        <v>0.0</v>
      </c>
      <c r="X20" s="54">
        <v>0.0</v>
      </c>
      <c r="Y20" s="58">
        <f t="shared" si="17"/>
        <v>0</v>
      </c>
      <c r="Z20" s="54">
        <v>0.0</v>
      </c>
      <c r="AA20" s="54">
        <v>0.0</v>
      </c>
      <c r="AB20" s="54">
        <v>0.0</v>
      </c>
      <c r="AC20" s="54">
        <v>0.0</v>
      </c>
      <c r="AD20" s="56">
        <f t="shared" si="6"/>
        <v>0</v>
      </c>
      <c r="AE20" s="54">
        <v>0.0</v>
      </c>
      <c r="AF20" s="54">
        <v>0.0</v>
      </c>
      <c r="AG20" s="54">
        <v>0.0</v>
      </c>
      <c r="AH20" s="54">
        <v>0.0</v>
      </c>
      <c r="AI20" s="56">
        <f t="shared" si="7"/>
        <v>0</v>
      </c>
      <c r="AJ20" s="87">
        <v>0.0</v>
      </c>
      <c r="AK20" s="87">
        <v>0.0</v>
      </c>
      <c r="AL20" s="87">
        <v>0.0</v>
      </c>
      <c r="AM20" s="87">
        <v>0.0</v>
      </c>
      <c r="AN20" s="56">
        <f t="shared" si="15"/>
        <v>0</v>
      </c>
      <c r="AO20" s="87">
        <v>0.0</v>
      </c>
      <c r="AP20" s="87">
        <v>0.0</v>
      </c>
      <c r="AQ20" s="87">
        <v>0.0</v>
      </c>
      <c r="AR20" s="87">
        <v>0.0</v>
      </c>
      <c r="AS20" s="56">
        <f t="shared" si="16"/>
        <v>0</v>
      </c>
      <c r="AT20" s="56">
        <f t="shared" si="18"/>
        <v>2.5</v>
      </c>
      <c r="AU20" s="66"/>
      <c r="AV20" s="56">
        <f t="shared" si="19"/>
        <v>0</v>
      </c>
      <c r="AW20" s="56">
        <f t="shared" si="10"/>
        <v>6.25</v>
      </c>
      <c r="AX20" s="1"/>
      <c r="AY20" s="1"/>
      <c r="AZ20" s="1"/>
    </row>
    <row r="21">
      <c r="A21" s="93">
        <v>17.0</v>
      </c>
      <c r="B21" s="66" t="s">
        <v>281</v>
      </c>
      <c r="C21" s="70">
        <v>1.10070001E8</v>
      </c>
      <c r="D21" s="66" t="s">
        <v>285</v>
      </c>
      <c r="E21" s="70">
        <v>1.0</v>
      </c>
      <c r="F21" s="73" t="s">
        <v>108</v>
      </c>
      <c r="G21" s="73">
        <v>2.0</v>
      </c>
      <c r="H21" s="46">
        <f t="shared" si="1"/>
        <v>10</v>
      </c>
      <c r="I21" s="73">
        <v>1.0</v>
      </c>
      <c r="J21" s="51">
        <f t="shared" si="2"/>
        <v>10</v>
      </c>
      <c r="K21" s="73">
        <v>1.0</v>
      </c>
      <c r="L21" s="73">
        <v>1.0</v>
      </c>
      <c r="M21" s="46">
        <f t="shared" si="3"/>
        <v>10</v>
      </c>
      <c r="N21" s="53">
        <v>1.0</v>
      </c>
      <c r="O21" s="46">
        <f t="shared" si="4"/>
        <v>10</v>
      </c>
      <c r="P21" s="73">
        <v>121.0</v>
      </c>
      <c r="Q21" s="73">
        <v>197.0</v>
      </c>
      <c r="R21" s="73">
        <v>47.0</v>
      </c>
      <c r="S21" s="73">
        <v>0.0</v>
      </c>
      <c r="T21" s="56">
        <f t="shared" si="14"/>
        <v>5.369863014</v>
      </c>
      <c r="U21" s="73">
        <v>335.0</v>
      </c>
      <c r="V21" s="73">
        <v>29.0</v>
      </c>
      <c r="W21" s="73">
        <v>1.0</v>
      </c>
      <c r="X21" s="73">
        <v>0.0</v>
      </c>
      <c r="Y21" s="58">
        <f t="shared" si="17"/>
        <v>9.561643836</v>
      </c>
      <c r="Z21" s="73">
        <v>363.0</v>
      </c>
      <c r="AA21" s="73">
        <v>0.0</v>
      </c>
      <c r="AB21" s="73">
        <v>0.0</v>
      </c>
      <c r="AC21" s="73">
        <v>0.0</v>
      </c>
      <c r="AD21" s="56">
        <f t="shared" si="6"/>
        <v>9.945205479</v>
      </c>
      <c r="AE21" s="70">
        <v>133.0</v>
      </c>
      <c r="AF21" s="70">
        <v>231.0</v>
      </c>
      <c r="AG21" s="70">
        <v>1.0</v>
      </c>
      <c r="AH21" s="70">
        <v>0.0</v>
      </c>
      <c r="AI21" s="56">
        <f t="shared" si="7"/>
        <v>6.794520548</v>
      </c>
      <c r="AJ21" s="70">
        <v>362.0</v>
      </c>
      <c r="AK21" s="70">
        <v>0.0</v>
      </c>
      <c r="AL21" s="70">
        <v>0.0</v>
      </c>
      <c r="AM21" s="70">
        <v>3.0</v>
      </c>
      <c r="AN21" s="56">
        <f t="shared" si="15"/>
        <v>9.945205479</v>
      </c>
      <c r="AO21" s="70">
        <v>363.0</v>
      </c>
      <c r="AP21" s="70">
        <v>0.0</v>
      </c>
      <c r="AQ21" s="70">
        <v>0.0</v>
      </c>
      <c r="AR21" s="70">
        <v>2.0</v>
      </c>
      <c r="AS21" s="56">
        <f t="shared" si="16"/>
        <v>9.96347032</v>
      </c>
      <c r="AT21" s="56">
        <f t="shared" si="18"/>
        <v>9.157990868</v>
      </c>
      <c r="AU21" s="66"/>
      <c r="AV21" s="56">
        <f t="shared" si="19"/>
        <v>8.596651446</v>
      </c>
      <c r="AW21" s="56">
        <f t="shared" si="10"/>
        <v>10</v>
      </c>
      <c r="AX21" s="1"/>
      <c r="AY21" s="1"/>
      <c r="AZ21" s="1"/>
    </row>
    <row r="22">
      <c r="A22" s="84">
        <v>18.0</v>
      </c>
      <c r="B22" s="84" t="s">
        <v>286</v>
      </c>
      <c r="C22" s="86">
        <v>1.20010001E8</v>
      </c>
      <c r="D22" s="84" t="s">
        <v>287</v>
      </c>
      <c r="E22" s="86">
        <v>1.0</v>
      </c>
      <c r="F22" s="73" t="s">
        <v>69</v>
      </c>
      <c r="G22" s="73">
        <v>0.0</v>
      </c>
      <c r="H22" s="46">
        <f t="shared" si="1"/>
        <v>0</v>
      </c>
      <c r="I22" s="73">
        <v>0.0</v>
      </c>
      <c r="J22" s="51">
        <f t="shared" si="2"/>
        <v>0</v>
      </c>
      <c r="K22" s="73">
        <v>0.0</v>
      </c>
      <c r="L22" s="73">
        <v>0.0</v>
      </c>
      <c r="M22" s="46">
        <f t="shared" si="3"/>
        <v>0</v>
      </c>
      <c r="N22" s="53">
        <v>0.0</v>
      </c>
      <c r="O22" s="46">
        <f t="shared" si="4"/>
        <v>0</v>
      </c>
      <c r="P22" s="87">
        <v>0.0</v>
      </c>
      <c r="Q22" s="87">
        <v>0.0</v>
      </c>
      <c r="R22" s="87">
        <v>0.0</v>
      </c>
      <c r="S22" s="87">
        <v>0.0</v>
      </c>
      <c r="T22" s="56">
        <f t="shared" si="14"/>
        <v>0</v>
      </c>
      <c r="U22" s="54">
        <v>0.0</v>
      </c>
      <c r="V22" s="54">
        <v>0.0</v>
      </c>
      <c r="W22" s="54">
        <v>0.0</v>
      </c>
      <c r="X22" s="54">
        <v>0.0</v>
      </c>
      <c r="Y22" s="58">
        <f t="shared" si="17"/>
        <v>0</v>
      </c>
      <c r="Z22" s="54">
        <v>0.0</v>
      </c>
      <c r="AA22" s="54">
        <v>0.0</v>
      </c>
      <c r="AB22" s="54">
        <v>0.0</v>
      </c>
      <c r="AC22" s="54">
        <v>0.0</v>
      </c>
      <c r="AD22" s="56">
        <f t="shared" si="6"/>
        <v>0</v>
      </c>
      <c r="AE22" s="54">
        <v>0.0</v>
      </c>
      <c r="AF22" s="54">
        <v>0.0</v>
      </c>
      <c r="AG22" s="54">
        <v>0.0</v>
      </c>
      <c r="AH22" s="54">
        <v>0.0</v>
      </c>
      <c r="AI22" s="56">
        <f t="shared" si="7"/>
        <v>0</v>
      </c>
      <c r="AJ22" s="87">
        <v>0.0</v>
      </c>
      <c r="AK22" s="87">
        <v>0.0</v>
      </c>
      <c r="AL22" s="87">
        <v>0.0</v>
      </c>
      <c r="AM22" s="87">
        <v>0.0</v>
      </c>
      <c r="AN22" s="56">
        <f t="shared" si="15"/>
        <v>0</v>
      </c>
      <c r="AO22" s="87">
        <v>0.0</v>
      </c>
      <c r="AP22" s="87">
        <v>0.0</v>
      </c>
      <c r="AQ22" s="87">
        <v>0.0</v>
      </c>
      <c r="AR22" s="87">
        <v>0.0</v>
      </c>
      <c r="AS22" s="56">
        <f t="shared" si="16"/>
        <v>0</v>
      </c>
      <c r="AT22" s="56">
        <f t="shared" si="18"/>
        <v>0</v>
      </c>
      <c r="AU22" s="66"/>
      <c r="AV22" s="56">
        <f t="shared" si="19"/>
        <v>0</v>
      </c>
      <c r="AW22" s="56">
        <f t="shared" si="10"/>
        <v>0</v>
      </c>
      <c r="AX22" s="1"/>
      <c r="AY22" s="1"/>
      <c r="AZ22" s="1"/>
    </row>
    <row r="23">
      <c r="A23" s="93">
        <v>19.0</v>
      </c>
      <c r="B23" s="66" t="s">
        <v>288</v>
      </c>
      <c r="C23" s="70">
        <v>1.30480001E8</v>
      </c>
      <c r="D23" s="66" t="s">
        <v>289</v>
      </c>
      <c r="E23" s="70">
        <v>1.0</v>
      </c>
      <c r="F23" s="73" t="s">
        <v>232</v>
      </c>
      <c r="G23" s="73">
        <v>1.0</v>
      </c>
      <c r="H23" s="46">
        <f t="shared" si="1"/>
        <v>5</v>
      </c>
      <c r="I23" s="73">
        <v>1.0</v>
      </c>
      <c r="J23" s="51">
        <f t="shared" si="2"/>
        <v>10</v>
      </c>
      <c r="K23" s="73">
        <v>1.0</v>
      </c>
      <c r="L23" s="73">
        <v>1.0</v>
      </c>
      <c r="M23" s="46">
        <f t="shared" si="3"/>
        <v>10</v>
      </c>
      <c r="N23" s="53">
        <v>0.0</v>
      </c>
      <c r="O23" s="46">
        <f t="shared" si="4"/>
        <v>0</v>
      </c>
      <c r="P23" s="73">
        <v>95.0</v>
      </c>
      <c r="Q23" s="73">
        <v>0.0</v>
      </c>
      <c r="R23" s="73">
        <v>0.0</v>
      </c>
      <c r="S23" s="73">
        <v>271.0</v>
      </c>
      <c r="T23" s="56">
        <f t="shared" si="14"/>
        <v>5.077625571</v>
      </c>
      <c r="U23" s="73">
        <v>142.0</v>
      </c>
      <c r="V23" s="73">
        <v>2.0</v>
      </c>
      <c r="W23" s="73">
        <v>2.0</v>
      </c>
      <c r="X23" s="73">
        <v>219.0</v>
      </c>
      <c r="Y23" s="58">
        <f t="shared" si="17"/>
        <v>5.890410959</v>
      </c>
      <c r="Z23" s="73">
        <v>51.0</v>
      </c>
      <c r="AA23" s="73">
        <v>2.0</v>
      </c>
      <c r="AB23" s="73">
        <v>20.0</v>
      </c>
      <c r="AC23" s="73">
        <v>293.0</v>
      </c>
      <c r="AD23" s="56">
        <f t="shared" si="6"/>
        <v>3.826484018</v>
      </c>
      <c r="AE23" s="70">
        <v>118.0</v>
      </c>
      <c r="AF23" s="70">
        <v>125.0</v>
      </c>
      <c r="AG23" s="70">
        <v>7.0</v>
      </c>
      <c r="AH23" s="70">
        <v>115.0</v>
      </c>
      <c r="AI23" s="56">
        <f t="shared" si="7"/>
        <v>5.899543379</v>
      </c>
      <c r="AJ23" s="70">
        <v>297.0</v>
      </c>
      <c r="AK23" s="70">
        <v>0.0</v>
      </c>
      <c r="AL23" s="70">
        <v>0.0</v>
      </c>
      <c r="AM23" s="70">
        <v>68.0</v>
      </c>
      <c r="AN23" s="56">
        <f t="shared" si="15"/>
        <v>8.757990868</v>
      </c>
      <c r="AO23" s="70">
        <v>290.0</v>
      </c>
      <c r="AP23" s="70">
        <v>0.0</v>
      </c>
      <c r="AQ23" s="70">
        <v>0.0</v>
      </c>
      <c r="AR23" s="70">
        <v>75.0</v>
      </c>
      <c r="AS23" s="56">
        <f t="shared" si="16"/>
        <v>8.630136986</v>
      </c>
      <c r="AT23" s="56">
        <f t="shared" si="18"/>
        <v>6.308219178</v>
      </c>
      <c r="AU23" s="66"/>
      <c r="AV23" s="56">
        <f t="shared" si="19"/>
        <v>6.347031963</v>
      </c>
      <c r="AW23" s="56">
        <f t="shared" si="10"/>
        <v>6.25</v>
      </c>
      <c r="AX23" s="1"/>
      <c r="AY23" s="1"/>
      <c r="AZ23" s="1"/>
    </row>
    <row r="24">
      <c r="A24" s="93">
        <v>20.0</v>
      </c>
      <c r="B24" s="66" t="s">
        <v>288</v>
      </c>
      <c r="C24" s="70">
        <v>1.30770001E8</v>
      </c>
      <c r="D24" s="66" t="s">
        <v>290</v>
      </c>
      <c r="E24" s="70">
        <v>1.0</v>
      </c>
      <c r="F24" s="73" t="s">
        <v>232</v>
      </c>
      <c r="G24" s="73">
        <v>1.0</v>
      </c>
      <c r="H24" s="46">
        <f t="shared" si="1"/>
        <v>5</v>
      </c>
      <c r="I24" s="73">
        <v>1.0</v>
      </c>
      <c r="J24" s="51">
        <f t="shared" si="2"/>
        <v>10</v>
      </c>
      <c r="K24" s="73">
        <v>0.0</v>
      </c>
      <c r="L24" s="73">
        <v>0.0</v>
      </c>
      <c r="M24" s="46">
        <f t="shared" si="3"/>
        <v>0</v>
      </c>
      <c r="N24" s="53">
        <v>0.0</v>
      </c>
      <c r="O24" s="46">
        <f t="shared" si="4"/>
        <v>0</v>
      </c>
      <c r="P24" s="87">
        <v>0.0</v>
      </c>
      <c r="Q24" s="87">
        <v>0.0</v>
      </c>
      <c r="R24" s="87">
        <v>0.0</v>
      </c>
      <c r="S24" s="87">
        <v>0.0</v>
      </c>
      <c r="T24" s="56">
        <f t="shared" si="14"/>
        <v>0</v>
      </c>
      <c r="U24" s="54">
        <v>0.0</v>
      </c>
      <c r="V24" s="54">
        <v>0.0</v>
      </c>
      <c r="W24" s="54">
        <v>0.0</v>
      </c>
      <c r="X24" s="54">
        <v>0.0</v>
      </c>
      <c r="Y24" s="58">
        <f t="shared" si="17"/>
        <v>0</v>
      </c>
      <c r="Z24" s="54">
        <v>0.0</v>
      </c>
      <c r="AA24" s="54">
        <v>0.0</v>
      </c>
      <c r="AB24" s="54">
        <v>0.0</v>
      </c>
      <c r="AC24" s="54">
        <v>0.0</v>
      </c>
      <c r="AD24" s="56">
        <f t="shared" si="6"/>
        <v>0</v>
      </c>
      <c r="AE24" s="54">
        <v>0.0</v>
      </c>
      <c r="AF24" s="54">
        <v>0.0</v>
      </c>
      <c r="AG24" s="54">
        <v>0.0</v>
      </c>
      <c r="AH24" s="54">
        <v>0.0</v>
      </c>
      <c r="AI24" s="56">
        <f t="shared" si="7"/>
        <v>0</v>
      </c>
      <c r="AJ24" s="87">
        <v>0.0</v>
      </c>
      <c r="AK24" s="87">
        <v>0.0</v>
      </c>
      <c r="AL24" s="87">
        <v>0.0</v>
      </c>
      <c r="AM24" s="87">
        <v>0.0</v>
      </c>
      <c r="AN24" s="56">
        <f t="shared" si="15"/>
        <v>0</v>
      </c>
      <c r="AO24" s="87">
        <v>0.0</v>
      </c>
      <c r="AP24" s="87">
        <v>0.0</v>
      </c>
      <c r="AQ24" s="87">
        <v>0.0</v>
      </c>
      <c r="AR24" s="87">
        <v>0.0</v>
      </c>
      <c r="AS24" s="56">
        <f t="shared" si="16"/>
        <v>0</v>
      </c>
      <c r="AT24" s="56">
        <f t="shared" si="18"/>
        <v>1.5</v>
      </c>
      <c r="AU24" s="66"/>
      <c r="AV24" s="56">
        <f t="shared" si="19"/>
        <v>0</v>
      </c>
      <c r="AW24" s="56">
        <f t="shared" si="10"/>
        <v>3.75</v>
      </c>
      <c r="AX24" s="1"/>
      <c r="AY24" s="1"/>
      <c r="AZ24" s="1"/>
    </row>
    <row r="25">
      <c r="A25" s="93">
        <v>21.0</v>
      </c>
      <c r="B25" s="66" t="s">
        <v>288</v>
      </c>
      <c r="C25" s="70">
        <v>1.30760001E8</v>
      </c>
      <c r="D25" s="66" t="s">
        <v>291</v>
      </c>
      <c r="E25" s="70">
        <v>1.0</v>
      </c>
      <c r="F25" s="73" t="s">
        <v>232</v>
      </c>
      <c r="G25" s="73">
        <v>1.0</v>
      </c>
      <c r="H25" s="46">
        <f t="shared" si="1"/>
        <v>5</v>
      </c>
      <c r="I25" s="73">
        <v>1.0</v>
      </c>
      <c r="J25" s="51">
        <f t="shared" si="2"/>
        <v>10</v>
      </c>
      <c r="K25" s="73">
        <v>1.0</v>
      </c>
      <c r="L25" s="73">
        <v>1.0</v>
      </c>
      <c r="M25" s="46">
        <f t="shared" si="3"/>
        <v>10</v>
      </c>
      <c r="N25" s="53">
        <v>0.0</v>
      </c>
      <c r="O25" s="46">
        <f t="shared" si="4"/>
        <v>0</v>
      </c>
      <c r="P25" s="73" t="s">
        <v>111</v>
      </c>
      <c r="Q25" s="73" t="s">
        <v>111</v>
      </c>
      <c r="R25" s="73" t="s">
        <v>111</v>
      </c>
      <c r="S25" s="73" t="s">
        <v>111</v>
      </c>
      <c r="T25" s="77" t="s">
        <v>113</v>
      </c>
      <c r="U25" s="73" t="s">
        <v>111</v>
      </c>
      <c r="V25" s="73" t="s">
        <v>111</v>
      </c>
      <c r="W25" s="73" t="s">
        <v>111</v>
      </c>
      <c r="X25" s="73" t="s">
        <v>111</v>
      </c>
      <c r="Y25" s="94" t="s">
        <v>113</v>
      </c>
      <c r="Z25" s="73" t="s">
        <v>111</v>
      </c>
      <c r="AA25" s="73" t="s">
        <v>111</v>
      </c>
      <c r="AB25" s="73" t="s">
        <v>111</v>
      </c>
      <c r="AC25" s="73" t="s">
        <v>111</v>
      </c>
      <c r="AD25" s="94" t="s">
        <v>113</v>
      </c>
      <c r="AE25" s="70">
        <v>131.0</v>
      </c>
      <c r="AF25" s="70">
        <v>25.0</v>
      </c>
      <c r="AG25" s="70">
        <v>0.0</v>
      </c>
      <c r="AH25" s="70">
        <v>209.0</v>
      </c>
      <c r="AI25" s="56">
        <f t="shared" si="7"/>
        <v>5.840182648</v>
      </c>
      <c r="AJ25" s="70">
        <v>208.0</v>
      </c>
      <c r="AK25" s="70">
        <v>0.0</v>
      </c>
      <c r="AL25" s="70">
        <v>0.0</v>
      </c>
      <c r="AM25" s="70">
        <v>157.0</v>
      </c>
      <c r="AN25" s="56">
        <f t="shared" si="15"/>
        <v>7.132420091</v>
      </c>
      <c r="AO25" s="70" t="s">
        <v>111</v>
      </c>
      <c r="AP25" s="70" t="s">
        <v>111</v>
      </c>
      <c r="AQ25" s="70" t="s">
        <v>111</v>
      </c>
      <c r="AR25" s="70" t="s">
        <v>111</v>
      </c>
      <c r="AS25" s="94" t="s">
        <v>113</v>
      </c>
      <c r="AT25" s="56">
        <f>(AN25+AI25+M25+J25+H25+O25)/10</f>
        <v>3.797260274</v>
      </c>
      <c r="AU25" s="81">
        <f>(AN25+AI25+M25+H25+J25+O25)/6</f>
        <v>6.328767123</v>
      </c>
      <c r="AV25" s="56">
        <f>(AN25+AI25)/6</f>
        <v>2.162100457</v>
      </c>
      <c r="AW25" s="56">
        <f t="shared" si="10"/>
        <v>6.25</v>
      </c>
      <c r="AX25" s="1"/>
      <c r="AY25" s="1"/>
      <c r="AZ25" s="1"/>
    </row>
    <row r="26">
      <c r="A26" s="84">
        <v>22.0</v>
      </c>
      <c r="B26" s="84" t="s">
        <v>292</v>
      </c>
      <c r="C26" s="86">
        <v>1.40390001E8</v>
      </c>
      <c r="D26" s="84" t="s">
        <v>293</v>
      </c>
      <c r="E26" s="86">
        <v>1.0</v>
      </c>
      <c r="F26" s="73" t="s">
        <v>108</v>
      </c>
      <c r="G26" s="73">
        <v>2.0</v>
      </c>
      <c r="H26" s="46">
        <f t="shared" si="1"/>
        <v>10</v>
      </c>
      <c r="I26" s="73">
        <v>1.0</v>
      </c>
      <c r="J26" s="51">
        <f t="shared" si="2"/>
        <v>10</v>
      </c>
      <c r="K26" s="73">
        <v>1.0</v>
      </c>
      <c r="L26" s="73">
        <v>1.0</v>
      </c>
      <c r="M26" s="46">
        <f t="shared" si="3"/>
        <v>10</v>
      </c>
      <c r="N26" s="53">
        <v>1.0</v>
      </c>
      <c r="O26" s="46">
        <f t="shared" si="4"/>
        <v>10</v>
      </c>
      <c r="P26" s="73">
        <v>89.0</v>
      </c>
      <c r="Q26" s="73">
        <v>199.0</v>
      </c>
      <c r="R26" s="73">
        <v>77.0</v>
      </c>
      <c r="S26" s="73">
        <v>0.0</v>
      </c>
      <c r="T26" s="56">
        <f t="shared" ref="T26:T33" si="20">((P26/365)+((Q26/365)*0.5)+((R26/365)*(-0.5))+((S26/365)*(1/3)))*10</f>
        <v>4.109589041</v>
      </c>
      <c r="U26" s="73">
        <v>312.0</v>
      </c>
      <c r="V26" s="73">
        <v>16.0</v>
      </c>
      <c r="W26" s="73">
        <v>0.0</v>
      </c>
      <c r="X26" s="73">
        <v>37.0</v>
      </c>
      <c r="Y26" s="58">
        <f t="shared" ref="Y26:Y33" si="21">((U26/365)+((V26/365)*0.5)+((W26/365)*(-0.5))+((X26/365)*(1/3)))*10</f>
        <v>9.105022831</v>
      </c>
      <c r="Z26" s="73">
        <v>359.0</v>
      </c>
      <c r="AA26" s="73">
        <v>6.0</v>
      </c>
      <c r="AB26" s="73">
        <v>0.0</v>
      </c>
      <c r="AC26" s="73">
        <v>0.0</v>
      </c>
      <c r="AD26" s="56">
        <f t="shared" ref="AD26:AD63" si="22">((Z26/365)+((AA26/365)*0.5)+((AB26/365)*(-0.5))+((AC26/365)*(1/3)))*10</f>
        <v>9.917808219</v>
      </c>
      <c r="AE26" s="70">
        <v>144.0</v>
      </c>
      <c r="AF26" s="70">
        <v>200.0</v>
      </c>
      <c r="AG26" s="70">
        <v>21.0</v>
      </c>
      <c r="AH26" s="70">
        <v>0.0</v>
      </c>
      <c r="AI26" s="56">
        <f t="shared" si="7"/>
        <v>6.397260274</v>
      </c>
      <c r="AJ26" s="70">
        <v>365.0</v>
      </c>
      <c r="AK26" s="70">
        <v>0.0</v>
      </c>
      <c r="AL26" s="70">
        <v>0.0</v>
      </c>
      <c r="AM26" s="70">
        <v>0.0</v>
      </c>
      <c r="AN26" s="56">
        <f t="shared" si="15"/>
        <v>10</v>
      </c>
      <c r="AO26" s="70">
        <v>354.0</v>
      </c>
      <c r="AP26" s="70">
        <v>11.0</v>
      </c>
      <c r="AQ26" s="70">
        <v>0.0</v>
      </c>
      <c r="AR26" s="70">
        <v>0.0</v>
      </c>
      <c r="AS26" s="56">
        <f t="shared" ref="AS26:AS63" si="23">((AO26/365)+((AP26/365)*0.5)+((AQ26/365)*(-0.5))+((AR26/365)*(1/3)))*10</f>
        <v>9.849315068</v>
      </c>
      <c r="AT26" s="56">
        <f t="shared" ref="AT26:AT33" si="24">(AS26+AN26+AI26+AD26+Y26+T26+M26+J26+H26+O26)/10</f>
        <v>8.937899543</v>
      </c>
      <c r="AU26" s="66"/>
      <c r="AV26" s="56">
        <f t="shared" ref="AV26:AV33" si="25">(AS26+AN26+AI26+AD26+Y26+T26)/6</f>
        <v>8.229832572</v>
      </c>
      <c r="AW26" s="56">
        <f t="shared" si="10"/>
        <v>10</v>
      </c>
      <c r="AX26" s="1"/>
      <c r="AY26" s="1"/>
      <c r="AZ26" s="1"/>
    </row>
    <row r="27">
      <c r="A27" s="84">
        <v>23.0</v>
      </c>
      <c r="B27" s="84" t="s">
        <v>292</v>
      </c>
      <c r="C27" s="86">
        <v>1.40670001E8</v>
      </c>
      <c r="D27" s="84" t="s">
        <v>294</v>
      </c>
      <c r="E27" s="86">
        <v>1.0</v>
      </c>
      <c r="F27" s="73" t="s">
        <v>108</v>
      </c>
      <c r="G27" s="73">
        <v>2.0</v>
      </c>
      <c r="H27" s="46">
        <f t="shared" si="1"/>
        <v>10</v>
      </c>
      <c r="I27" s="73">
        <v>1.0</v>
      </c>
      <c r="J27" s="51">
        <f t="shared" si="2"/>
        <v>10</v>
      </c>
      <c r="K27" s="73">
        <v>0.0</v>
      </c>
      <c r="L27" s="73">
        <v>0.0</v>
      </c>
      <c r="M27" s="46">
        <f t="shared" si="3"/>
        <v>0</v>
      </c>
      <c r="N27" s="53">
        <v>0.0</v>
      </c>
      <c r="O27" s="46">
        <f t="shared" si="4"/>
        <v>0</v>
      </c>
      <c r="P27" s="87">
        <v>0.0</v>
      </c>
      <c r="Q27" s="87">
        <v>0.0</v>
      </c>
      <c r="R27" s="87">
        <v>0.0</v>
      </c>
      <c r="S27" s="87">
        <v>0.0</v>
      </c>
      <c r="T27" s="56">
        <f t="shared" si="20"/>
        <v>0</v>
      </c>
      <c r="U27" s="54">
        <v>0.0</v>
      </c>
      <c r="V27" s="54">
        <v>0.0</v>
      </c>
      <c r="W27" s="54">
        <v>0.0</v>
      </c>
      <c r="X27" s="54">
        <v>0.0</v>
      </c>
      <c r="Y27" s="58">
        <f t="shared" si="21"/>
        <v>0</v>
      </c>
      <c r="Z27" s="54">
        <v>0.0</v>
      </c>
      <c r="AA27" s="54">
        <v>0.0</v>
      </c>
      <c r="AB27" s="54">
        <v>0.0</v>
      </c>
      <c r="AC27" s="54">
        <v>0.0</v>
      </c>
      <c r="AD27" s="56">
        <f t="shared" si="22"/>
        <v>0</v>
      </c>
      <c r="AE27" s="54">
        <v>0.0</v>
      </c>
      <c r="AF27" s="54">
        <v>0.0</v>
      </c>
      <c r="AG27" s="54">
        <v>0.0</v>
      </c>
      <c r="AH27" s="54">
        <v>0.0</v>
      </c>
      <c r="AI27" s="56">
        <f t="shared" si="7"/>
        <v>0</v>
      </c>
      <c r="AJ27" s="54">
        <v>0.0</v>
      </c>
      <c r="AK27" s="54">
        <v>0.0</v>
      </c>
      <c r="AL27" s="54">
        <v>0.0</v>
      </c>
      <c r="AM27" s="54">
        <v>0.0</v>
      </c>
      <c r="AN27" s="56">
        <f t="shared" si="15"/>
        <v>0</v>
      </c>
      <c r="AO27" s="54">
        <v>0.0</v>
      </c>
      <c r="AP27" s="54">
        <v>0.0</v>
      </c>
      <c r="AQ27" s="54">
        <v>0.0</v>
      </c>
      <c r="AR27" s="54">
        <v>0.0</v>
      </c>
      <c r="AS27" s="56">
        <f t="shared" si="23"/>
        <v>0</v>
      </c>
      <c r="AT27" s="56">
        <f t="shared" si="24"/>
        <v>2</v>
      </c>
      <c r="AU27" s="66"/>
      <c r="AV27" s="56">
        <f t="shared" si="25"/>
        <v>0</v>
      </c>
      <c r="AW27" s="56">
        <f t="shared" si="10"/>
        <v>5</v>
      </c>
      <c r="AX27" s="1"/>
      <c r="AY27" s="1"/>
      <c r="AZ27" s="1"/>
    </row>
    <row r="28">
      <c r="A28" s="84">
        <v>24.0</v>
      </c>
      <c r="B28" s="84" t="s">
        <v>292</v>
      </c>
      <c r="C28" s="86">
        <v>1.40630001E8</v>
      </c>
      <c r="D28" s="84" t="s">
        <v>295</v>
      </c>
      <c r="E28" s="86">
        <v>1.0</v>
      </c>
      <c r="F28" s="73" t="s">
        <v>108</v>
      </c>
      <c r="G28" s="73">
        <v>2.0</v>
      </c>
      <c r="H28" s="46">
        <f t="shared" si="1"/>
        <v>10</v>
      </c>
      <c r="I28" s="73">
        <v>1.0</v>
      </c>
      <c r="J28" s="51">
        <f t="shared" si="2"/>
        <v>10</v>
      </c>
      <c r="K28" s="73">
        <v>0.0</v>
      </c>
      <c r="L28" s="73">
        <v>0.0</v>
      </c>
      <c r="M28" s="46">
        <f t="shared" si="3"/>
        <v>0</v>
      </c>
      <c r="N28" s="53">
        <v>0.0</v>
      </c>
      <c r="O28" s="46">
        <f t="shared" si="4"/>
        <v>0</v>
      </c>
      <c r="P28" s="87">
        <v>0.0</v>
      </c>
      <c r="Q28" s="87">
        <v>0.0</v>
      </c>
      <c r="R28" s="87">
        <v>0.0</v>
      </c>
      <c r="S28" s="87">
        <v>0.0</v>
      </c>
      <c r="T28" s="56">
        <f t="shared" si="20"/>
        <v>0</v>
      </c>
      <c r="U28" s="54">
        <v>0.0</v>
      </c>
      <c r="V28" s="54">
        <v>0.0</v>
      </c>
      <c r="W28" s="54">
        <v>0.0</v>
      </c>
      <c r="X28" s="54">
        <v>0.0</v>
      </c>
      <c r="Y28" s="58">
        <f t="shared" si="21"/>
        <v>0</v>
      </c>
      <c r="Z28" s="54">
        <v>0.0</v>
      </c>
      <c r="AA28" s="54">
        <v>0.0</v>
      </c>
      <c r="AB28" s="54">
        <v>0.0</v>
      </c>
      <c r="AC28" s="54">
        <v>0.0</v>
      </c>
      <c r="AD28" s="56">
        <f t="shared" si="22"/>
        <v>0</v>
      </c>
      <c r="AE28" s="54">
        <v>0.0</v>
      </c>
      <c r="AF28" s="54">
        <v>0.0</v>
      </c>
      <c r="AG28" s="54">
        <v>0.0</v>
      </c>
      <c r="AH28" s="54">
        <v>0.0</v>
      </c>
      <c r="AI28" s="56">
        <f t="shared" si="7"/>
        <v>0</v>
      </c>
      <c r="AJ28" s="54">
        <v>0.0</v>
      </c>
      <c r="AK28" s="54">
        <v>0.0</v>
      </c>
      <c r="AL28" s="54">
        <v>0.0</v>
      </c>
      <c r="AM28" s="54">
        <v>0.0</v>
      </c>
      <c r="AN28" s="56">
        <f t="shared" si="15"/>
        <v>0</v>
      </c>
      <c r="AO28" s="54">
        <v>0.0</v>
      </c>
      <c r="AP28" s="54">
        <v>0.0</v>
      </c>
      <c r="AQ28" s="54">
        <v>0.0</v>
      </c>
      <c r="AR28" s="54">
        <v>0.0</v>
      </c>
      <c r="AS28" s="56">
        <f t="shared" si="23"/>
        <v>0</v>
      </c>
      <c r="AT28" s="56">
        <f t="shared" si="24"/>
        <v>2</v>
      </c>
      <c r="AU28" s="66"/>
      <c r="AV28" s="56">
        <f t="shared" si="25"/>
        <v>0</v>
      </c>
      <c r="AW28" s="56">
        <f t="shared" si="10"/>
        <v>5</v>
      </c>
      <c r="AX28" s="1"/>
      <c r="AY28" s="1"/>
      <c r="AZ28" s="1"/>
    </row>
    <row r="29">
      <c r="A29" s="93">
        <v>25.0</v>
      </c>
      <c r="B29" s="66" t="s">
        <v>296</v>
      </c>
      <c r="C29" s="70">
        <v>1.51060001E8</v>
      </c>
      <c r="D29" s="66" t="s">
        <v>297</v>
      </c>
      <c r="E29" s="70">
        <v>1.0</v>
      </c>
      <c r="F29" s="73" t="s">
        <v>108</v>
      </c>
      <c r="G29" s="73">
        <v>2.0</v>
      </c>
      <c r="H29" s="46">
        <f t="shared" si="1"/>
        <v>10</v>
      </c>
      <c r="I29" s="73">
        <v>1.0</v>
      </c>
      <c r="J29" s="51">
        <f t="shared" si="2"/>
        <v>10</v>
      </c>
      <c r="K29" s="73">
        <v>1.0</v>
      </c>
      <c r="L29" s="73">
        <v>1.0</v>
      </c>
      <c r="M29" s="46">
        <f t="shared" si="3"/>
        <v>10</v>
      </c>
      <c r="N29" s="53">
        <v>1.0</v>
      </c>
      <c r="O29" s="46">
        <f t="shared" si="4"/>
        <v>10</v>
      </c>
      <c r="P29" s="73">
        <v>116.0</v>
      </c>
      <c r="Q29" s="73">
        <v>172.0</v>
      </c>
      <c r="R29" s="73">
        <v>77.0</v>
      </c>
      <c r="S29" s="73">
        <v>0.0</v>
      </c>
      <c r="T29" s="56">
        <f t="shared" si="20"/>
        <v>4.479452055</v>
      </c>
      <c r="U29" s="73">
        <v>127.0</v>
      </c>
      <c r="V29" s="73">
        <v>214.0</v>
      </c>
      <c r="W29" s="73">
        <v>24.0</v>
      </c>
      <c r="X29" s="73">
        <v>0.0</v>
      </c>
      <c r="Y29" s="58">
        <f t="shared" si="21"/>
        <v>6.082191781</v>
      </c>
      <c r="Z29" s="73">
        <v>365.0</v>
      </c>
      <c r="AA29" s="73">
        <v>0.0</v>
      </c>
      <c r="AB29" s="73">
        <v>0.0</v>
      </c>
      <c r="AC29" s="73">
        <v>0.0</v>
      </c>
      <c r="AD29" s="56">
        <f t="shared" si="22"/>
        <v>10</v>
      </c>
      <c r="AE29" s="70">
        <v>118.0</v>
      </c>
      <c r="AF29" s="70">
        <v>240.0</v>
      </c>
      <c r="AG29" s="70">
        <v>7.0</v>
      </c>
      <c r="AH29" s="70">
        <v>0.0</v>
      </c>
      <c r="AI29" s="56">
        <f t="shared" si="7"/>
        <v>6.424657534</v>
      </c>
      <c r="AJ29" s="70">
        <v>365.0</v>
      </c>
      <c r="AK29" s="70">
        <v>0.0</v>
      </c>
      <c r="AL29" s="70">
        <v>0.0</v>
      </c>
      <c r="AM29" s="70">
        <v>0.0</v>
      </c>
      <c r="AN29" s="56">
        <f t="shared" si="15"/>
        <v>10</v>
      </c>
      <c r="AO29" s="70">
        <v>356.0</v>
      </c>
      <c r="AP29" s="70">
        <v>9.0</v>
      </c>
      <c r="AQ29" s="70">
        <v>0.0</v>
      </c>
      <c r="AR29" s="70">
        <v>0.0</v>
      </c>
      <c r="AS29" s="56">
        <f t="shared" si="23"/>
        <v>9.876712329</v>
      </c>
      <c r="AT29" s="56">
        <f t="shared" si="24"/>
        <v>8.68630137</v>
      </c>
      <c r="AU29" s="66"/>
      <c r="AV29" s="56">
        <f t="shared" si="25"/>
        <v>7.810502283</v>
      </c>
      <c r="AW29" s="56">
        <f t="shared" si="10"/>
        <v>10</v>
      </c>
      <c r="AX29" s="1"/>
      <c r="AY29" s="1"/>
      <c r="AZ29" s="1"/>
    </row>
    <row r="30">
      <c r="A30" s="93">
        <v>26.0</v>
      </c>
      <c r="B30" s="66" t="s">
        <v>296</v>
      </c>
      <c r="C30" s="70">
        <v>1.51010001E8</v>
      </c>
      <c r="D30" s="66" t="s">
        <v>298</v>
      </c>
      <c r="E30" s="70">
        <v>1.0</v>
      </c>
      <c r="F30" s="73" t="s">
        <v>69</v>
      </c>
      <c r="G30" s="73">
        <v>0.0</v>
      </c>
      <c r="H30" s="46">
        <f t="shared" si="1"/>
        <v>0</v>
      </c>
      <c r="I30" s="73">
        <v>1.0</v>
      </c>
      <c r="J30" s="51">
        <f t="shared" si="2"/>
        <v>10</v>
      </c>
      <c r="K30" s="73">
        <v>0.0</v>
      </c>
      <c r="L30" s="73">
        <v>0.0</v>
      </c>
      <c r="M30" s="46">
        <f t="shared" si="3"/>
        <v>0</v>
      </c>
      <c r="N30" s="53">
        <v>0.0</v>
      </c>
      <c r="O30" s="46">
        <f t="shared" si="4"/>
        <v>0</v>
      </c>
      <c r="P30" s="87">
        <v>0.0</v>
      </c>
      <c r="Q30" s="87">
        <v>0.0</v>
      </c>
      <c r="R30" s="87">
        <v>0.0</v>
      </c>
      <c r="S30" s="87">
        <v>0.0</v>
      </c>
      <c r="T30" s="56">
        <f t="shared" si="20"/>
        <v>0</v>
      </c>
      <c r="U30" s="54">
        <v>0.0</v>
      </c>
      <c r="V30" s="54">
        <v>0.0</v>
      </c>
      <c r="W30" s="54">
        <v>0.0</v>
      </c>
      <c r="X30" s="54">
        <v>0.0</v>
      </c>
      <c r="Y30" s="58">
        <f t="shared" si="21"/>
        <v>0</v>
      </c>
      <c r="Z30" s="54">
        <v>0.0</v>
      </c>
      <c r="AA30" s="54">
        <v>0.0</v>
      </c>
      <c r="AB30" s="54">
        <v>0.0</v>
      </c>
      <c r="AC30" s="54">
        <v>0.0</v>
      </c>
      <c r="AD30" s="56">
        <f t="shared" si="22"/>
        <v>0</v>
      </c>
      <c r="AE30" s="54">
        <v>0.0</v>
      </c>
      <c r="AF30" s="54">
        <v>0.0</v>
      </c>
      <c r="AG30" s="54">
        <v>0.0</v>
      </c>
      <c r="AH30" s="54">
        <v>0.0</v>
      </c>
      <c r="AI30" s="56">
        <f t="shared" si="7"/>
        <v>0</v>
      </c>
      <c r="AJ30" s="54">
        <v>0.0</v>
      </c>
      <c r="AK30" s="54">
        <v>0.0</v>
      </c>
      <c r="AL30" s="54">
        <v>0.0</v>
      </c>
      <c r="AM30" s="54">
        <v>0.0</v>
      </c>
      <c r="AN30" s="56">
        <f t="shared" si="15"/>
        <v>0</v>
      </c>
      <c r="AO30" s="54">
        <v>0.0</v>
      </c>
      <c r="AP30" s="54">
        <v>0.0</v>
      </c>
      <c r="AQ30" s="54">
        <v>0.0</v>
      </c>
      <c r="AR30" s="54">
        <v>0.0</v>
      </c>
      <c r="AS30" s="56">
        <f t="shared" si="23"/>
        <v>0</v>
      </c>
      <c r="AT30" s="56">
        <f t="shared" si="24"/>
        <v>1</v>
      </c>
      <c r="AU30" s="66"/>
      <c r="AV30" s="56">
        <f t="shared" si="25"/>
        <v>0</v>
      </c>
      <c r="AW30" s="56">
        <f t="shared" si="10"/>
        <v>2.5</v>
      </c>
      <c r="AX30" s="1"/>
      <c r="AY30" s="1"/>
      <c r="AZ30" s="1"/>
    </row>
    <row r="31">
      <c r="A31" s="84">
        <v>27.0</v>
      </c>
      <c r="B31" s="84" t="s">
        <v>299</v>
      </c>
      <c r="C31" s="86">
        <v>1.60530001E8</v>
      </c>
      <c r="D31" s="84" t="s">
        <v>300</v>
      </c>
      <c r="E31" s="86">
        <v>1.0</v>
      </c>
      <c r="F31" s="73" t="s">
        <v>108</v>
      </c>
      <c r="G31" s="73">
        <v>2.0</v>
      </c>
      <c r="H31" s="46">
        <f t="shared" si="1"/>
        <v>10</v>
      </c>
      <c r="I31" s="73">
        <v>1.0</v>
      </c>
      <c r="J31" s="51">
        <f t="shared" si="2"/>
        <v>10</v>
      </c>
      <c r="K31" s="73">
        <v>1.0</v>
      </c>
      <c r="L31" s="44">
        <v>0.0</v>
      </c>
      <c r="M31" s="46">
        <f t="shared" si="3"/>
        <v>5</v>
      </c>
      <c r="N31" s="53">
        <v>0.0</v>
      </c>
      <c r="O31" s="46">
        <f t="shared" si="4"/>
        <v>0</v>
      </c>
      <c r="P31" s="54">
        <v>0.0</v>
      </c>
      <c r="Q31" s="54">
        <v>0.0</v>
      </c>
      <c r="R31" s="54">
        <v>0.0</v>
      </c>
      <c r="S31" s="87">
        <v>0.0</v>
      </c>
      <c r="T31" s="56">
        <f t="shared" si="20"/>
        <v>0</v>
      </c>
      <c r="U31" s="54">
        <v>0.0</v>
      </c>
      <c r="V31" s="54">
        <v>0.0</v>
      </c>
      <c r="W31" s="54">
        <v>0.0</v>
      </c>
      <c r="X31" s="54">
        <v>0.0</v>
      </c>
      <c r="Y31" s="58">
        <f t="shared" si="21"/>
        <v>0</v>
      </c>
      <c r="Z31" s="54">
        <v>0.0</v>
      </c>
      <c r="AA31" s="54">
        <v>0.0</v>
      </c>
      <c r="AB31" s="54">
        <v>0.0</v>
      </c>
      <c r="AC31" s="54">
        <v>0.0</v>
      </c>
      <c r="AD31" s="56">
        <f t="shared" si="22"/>
        <v>0</v>
      </c>
      <c r="AE31" s="54">
        <v>0.0</v>
      </c>
      <c r="AF31" s="54">
        <v>0.0</v>
      </c>
      <c r="AG31" s="54">
        <v>0.0</v>
      </c>
      <c r="AH31" s="54">
        <v>0.0</v>
      </c>
      <c r="AI31" s="56">
        <f t="shared" si="7"/>
        <v>0</v>
      </c>
      <c r="AJ31" s="54">
        <v>0.0</v>
      </c>
      <c r="AK31" s="54">
        <v>0.0</v>
      </c>
      <c r="AL31" s="54">
        <v>0.0</v>
      </c>
      <c r="AM31" s="54">
        <v>0.0</v>
      </c>
      <c r="AN31" s="56">
        <f t="shared" si="15"/>
        <v>0</v>
      </c>
      <c r="AO31" s="54">
        <v>0.0</v>
      </c>
      <c r="AP31" s="54">
        <v>0.0</v>
      </c>
      <c r="AQ31" s="54">
        <v>0.0</v>
      </c>
      <c r="AR31" s="54">
        <v>0.0</v>
      </c>
      <c r="AS31" s="56">
        <f t="shared" si="23"/>
        <v>0</v>
      </c>
      <c r="AT31" s="56">
        <f t="shared" si="24"/>
        <v>2.5</v>
      </c>
      <c r="AU31" s="66"/>
      <c r="AV31" s="56">
        <f t="shared" si="25"/>
        <v>0</v>
      </c>
      <c r="AW31" s="56">
        <f t="shared" si="10"/>
        <v>6.25</v>
      </c>
      <c r="AX31" s="1"/>
      <c r="AY31" s="1"/>
      <c r="AZ31" s="1"/>
    </row>
    <row r="32">
      <c r="A32" s="84">
        <v>28.0</v>
      </c>
      <c r="B32" s="84" t="s">
        <v>299</v>
      </c>
      <c r="C32" s="86">
        <v>1.61080001E8</v>
      </c>
      <c r="D32" s="84" t="s">
        <v>301</v>
      </c>
      <c r="E32" s="86">
        <v>1.0</v>
      </c>
      <c r="F32" s="73" t="s">
        <v>108</v>
      </c>
      <c r="G32" s="73">
        <v>2.0</v>
      </c>
      <c r="H32" s="46">
        <f t="shared" si="1"/>
        <v>10</v>
      </c>
      <c r="I32" s="73">
        <v>1.0</v>
      </c>
      <c r="J32" s="51">
        <f t="shared" si="2"/>
        <v>10</v>
      </c>
      <c r="K32" s="73">
        <v>0.0</v>
      </c>
      <c r="L32" s="44">
        <v>0.0</v>
      </c>
      <c r="M32" s="46">
        <f t="shared" si="3"/>
        <v>0</v>
      </c>
      <c r="N32" s="53">
        <v>0.0</v>
      </c>
      <c r="O32" s="46">
        <f t="shared" si="4"/>
        <v>0</v>
      </c>
      <c r="P32" s="54">
        <v>0.0</v>
      </c>
      <c r="Q32" s="54">
        <v>0.0</v>
      </c>
      <c r="R32" s="54">
        <v>0.0</v>
      </c>
      <c r="S32" s="87">
        <v>0.0</v>
      </c>
      <c r="T32" s="56">
        <f t="shared" si="20"/>
        <v>0</v>
      </c>
      <c r="U32" s="54">
        <v>0.0</v>
      </c>
      <c r="V32" s="54">
        <v>0.0</v>
      </c>
      <c r="W32" s="54">
        <v>0.0</v>
      </c>
      <c r="X32" s="54">
        <v>0.0</v>
      </c>
      <c r="Y32" s="58">
        <f t="shared" si="21"/>
        <v>0</v>
      </c>
      <c r="Z32" s="54">
        <v>0.0</v>
      </c>
      <c r="AA32" s="54">
        <v>0.0</v>
      </c>
      <c r="AB32" s="54">
        <v>0.0</v>
      </c>
      <c r="AC32" s="54">
        <v>0.0</v>
      </c>
      <c r="AD32" s="56">
        <f t="shared" si="22"/>
        <v>0</v>
      </c>
      <c r="AE32" s="54">
        <v>0.0</v>
      </c>
      <c r="AF32" s="54">
        <v>0.0</v>
      </c>
      <c r="AG32" s="54">
        <v>0.0</v>
      </c>
      <c r="AH32" s="54">
        <v>0.0</v>
      </c>
      <c r="AI32" s="56">
        <f t="shared" si="7"/>
        <v>0</v>
      </c>
      <c r="AJ32" s="54">
        <v>0.0</v>
      </c>
      <c r="AK32" s="54">
        <v>0.0</v>
      </c>
      <c r="AL32" s="54">
        <v>0.0</v>
      </c>
      <c r="AM32" s="54">
        <v>0.0</v>
      </c>
      <c r="AN32" s="56">
        <f t="shared" si="15"/>
        <v>0</v>
      </c>
      <c r="AO32" s="54">
        <v>0.0</v>
      </c>
      <c r="AP32" s="54">
        <v>0.0</v>
      </c>
      <c r="AQ32" s="54">
        <v>0.0</v>
      </c>
      <c r="AR32" s="54">
        <v>0.0</v>
      </c>
      <c r="AS32" s="56">
        <f t="shared" si="23"/>
        <v>0</v>
      </c>
      <c r="AT32" s="56">
        <f t="shared" si="24"/>
        <v>2</v>
      </c>
      <c r="AU32" s="66"/>
      <c r="AV32" s="56">
        <f t="shared" si="25"/>
        <v>0</v>
      </c>
      <c r="AW32" s="56">
        <f t="shared" si="10"/>
        <v>5</v>
      </c>
      <c r="AX32" s="1"/>
      <c r="AY32" s="1"/>
      <c r="AZ32" s="1"/>
    </row>
    <row r="33">
      <c r="A33" s="84">
        <v>29.0</v>
      </c>
      <c r="B33" s="84" t="s">
        <v>299</v>
      </c>
      <c r="C33" s="86">
        <v>1.60690001E8</v>
      </c>
      <c r="D33" s="84" t="s">
        <v>302</v>
      </c>
      <c r="E33" s="86">
        <v>1.0</v>
      </c>
      <c r="F33" s="73" t="s">
        <v>108</v>
      </c>
      <c r="G33" s="73">
        <v>2.0</v>
      </c>
      <c r="H33" s="46">
        <f t="shared" si="1"/>
        <v>10</v>
      </c>
      <c r="I33" s="73">
        <v>1.0</v>
      </c>
      <c r="J33" s="51">
        <f t="shared" si="2"/>
        <v>10</v>
      </c>
      <c r="K33" s="73">
        <v>0.0</v>
      </c>
      <c r="L33" s="73">
        <v>0.0</v>
      </c>
      <c r="M33" s="46">
        <f t="shared" si="3"/>
        <v>0</v>
      </c>
      <c r="N33" s="53">
        <v>0.0</v>
      </c>
      <c r="O33" s="46">
        <f t="shared" si="4"/>
        <v>0</v>
      </c>
      <c r="P33" s="87">
        <v>0.0</v>
      </c>
      <c r="Q33" s="87">
        <v>0.0</v>
      </c>
      <c r="R33" s="87">
        <v>0.0</v>
      </c>
      <c r="S33" s="87">
        <v>0.0</v>
      </c>
      <c r="T33" s="56">
        <f t="shared" si="20"/>
        <v>0</v>
      </c>
      <c r="U33" s="54">
        <v>0.0</v>
      </c>
      <c r="V33" s="54">
        <v>0.0</v>
      </c>
      <c r="W33" s="54">
        <v>0.0</v>
      </c>
      <c r="X33" s="54">
        <v>0.0</v>
      </c>
      <c r="Y33" s="58">
        <f t="shared" si="21"/>
        <v>0</v>
      </c>
      <c r="Z33" s="54">
        <v>0.0</v>
      </c>
      <c r="AA33" s="54">
        <v>0.0</v>
      </c>
      <c r="AB33" s="54">
        <v>0.0</v>
      </c>
      <c r="AC33" s="54">
        <v>0.0</v>
      </c>
      <c r="AD33" s="56">
        <f t="shared" si="22"/>
        <v>0</v>
      </c>
      <c r="AE33" s="54">
        <v>0.0</v>
      </c>
      <c r="AF33" s="54">
        <v>0.0</v>
      </c>
      <c r="AG33" s="54">
        <v>0.0</v>
      </c>
      <c r="AH33" s="54">
        <v>0.0</v>
      </c>
      <c r="AI33" s="56">
        <f t="shared" si="7"/>
        <v>0</v>
      </c>
      <c r="AJ33" s="54">
        <v>0.0</v>
      </c>
      <c r="AK33" s="54">
        <v>0.0</v>
      </c>
      <c r="AL33" s="54">
        <v>0.0</v>
      </c>
      <c r="AM33" s="54">
        <v>0.0</v>
      </c>
      <c r="AN33" s="56">
        <f t="shared" si="15"/>
        <v>0</v>
      </c>
      <c r="AO33" s="54">
        <v>0.0</v>
      </c>
      <c r="AP33" s="54">
        <v>0.0</v>
      </c>
      <c r="AQ33" s="54">
        <v>0.0</v>
      </c>
      <c r="AR33" s="54">
        <v>0.0</v>
      </c>
      <c r="AS33" s="56">
        <f t="shared" si="23"/>
        <v>0</v>
      </c>
      <c r="AT33" s="56">
        <f t="shared" si="24"/>
        <v>2</v>
      </c>
      <c r="AU33" s="66"/>
      <c r="AV33" s="56">
        <f t="shared" si="25"/>
        <v>0</v>
      </c>
      <c r="AW33" s="56">
        <f t="shared" si="10"/>
        <v>5</v>
      </c>
      <c r="AX33" s="1"/>
      <c r="AY33" s="1"/>
      <c r="AZ33" s="1"/>
    </row>
    <row r="34">
      <c r="A34" s="93">
        <v>30.0</v>
      </c>
      <c r="B34" s="66" t="s">
        <v>303</v>
      </c>
      <c r="C34" s="70">
        <v>1.70070001E8</v>
      </c>
      <c r="D34" s="66" t="s">
        <v>304</v>
      </c>
      <c r="E34" s="70">
        <v>1.0</v>
      </c>
      <c r="F34" s="73" t="s">
        <v>69</v>
      </c>
      <c r="G34" s="73">
        <v>0.0</v>
      </c>
      <c r="H34" s="46">
        <f t="shared" si="1"/>
        <v>0</v>
      </c>
      <c r="I34" s="73">
        <v>1.0</v>
      </c>
      <c r="J34" s="51">
        <f t="shared" si="2"/>
        <v>10</v>
      </c>
      <c r="K34" s="73">
        <v>1.0</v>
      </c>
      <c r="L34" s="73">
        <v>1.0</v>
      </c>
      <c r="M34" s="46">
        <f t="shared" si="3"/>
        <v>10</v>
      </c>
      <c r="N34" s="53">
        <v>0.0</v>
      </c>
      <c r="O34" s="46">
        <f t="shared" si="4"/>
        <v>0</v>
      </c>
      <c r="P34" s="73" t="s">
        <v>111</v>
      </c>
      <c r="Q34" s="73" t="s">
        <v>111</v>
      </c>
      <c r="R34" s="73" t="s">
        <v>111</v>
      </c>
      <c r="S34" s="73" t="s">
        <v>111</v>
      </c>
      <c r="T34" s="77" t="s">
        <v>113</v>
      </c>
      <c r="U34" s="73" t="s">
        <v>111</v>
      </c>
      <c r="V34" s="73" t="s">
        <v>111</v>
      </c>
      <c r="W34" s="73" t="s">
        <v>111</v>
      </c>
      <c r="X34" s="73" t="s">
        <v>111</v>
      </c>
      <c r="Y34" s="91" t="s">
        <v>113</v>
      </c>
      <c r="Z34" s="73">
        <v>306.0</v>
      </c>
      <c r="AA34" s="73">
        <v>0.0</v>
      </c>
      <c r="AB34" s="73">
        <v>0.0</v>
      </c>
      <c r="AC34" s="73">
        <v>59.0</v>
      </c>
      <c r="AD34" s="56">
        <f t="shared" si="22"/>
        <v>8.922374429</v>
      </c>
      <c r="AE34" s="70">
        <v>84.0</v>
      </c>
      <c r="AF34" s="70">
        <v>113.0</v>
      </c>
      <c r="AG34" s="70">
        <v>9.0</v>
      </c>
      <c r="AH34" s="70">
        <v>159.0</v>
      </c>
      <c r="AI34" s="56">
        <f t="shared" si="7"/>
        <v>5.178082192</v>
      </c>
      <c r="AJ34" s="70">
        <v>119.0</v>
      </c>
      <c r="AK34" s="70">
        <v>0.0</v>
      </c>
      <c r="AL34" s="70">
        <v>0.0</v>
      </c>
      <c r="AM34" s="70">
        <v>246.0</v>
      </c>
      <c r="AN34" s="56">
        <f t="shared" si="15"/>
        <v>5.506849315</v>
      </c>
      <c r="AO34" s="70">
        <v>340.0</v>
      </c>
      <c r="AP34" s="70">
        <v>0.0</v>
      </c>
      <c r="AQ34" s="70">
        <v>0.0</v>
      </c>
      <c r="AR34" s="70">
        <v>25.0</v>
      </c>
      <c r="AS34" s="56">
        <f t="shared" si="23"/>
        <v>9.543378995</v>
      </c>
      <c r="AT34" s="56">
        <f>(AS34+AN34+AI34+AD34+M34+J34+H34+O34)/10</f>
        <v>4.915068493</v>
      </c>
      <c r="AU34" s="92">
        <f>(AS34+AN34+AI34+AD34+M34+H34+J34+O34)/9</f>
        <v>5.461187215</v>
      </c>
      <c r="AV34" s="56">
        <f>(AS34+AN34+AI34+AD34)/5</f>
        <v>5.830136986</v>
      </c>
      <c r="AW34" s="56">
        <f t="shared" si="10"/>
        <v>5</v>
      </c>
      <c r="AX34" s="1"/>
      <c r="AY34" s="1"/>
      <c r="AZ34" s="1"/>
    </row>
    <row r="35">
      <c r="A35" s="93">
        <v>31.0</v>
      </c>
      <c r="B35" s="66" t="s">
        <v>303</v>
      </c>
      <c r="C35" s="70">
        <v>1.70060001E8</v>
      </c>
      <c r="D35" s="66" t="s">
        <v>305</v>
      </c>
      <c r="E35" s="70">
        <v>1.0</v>
      </c>
      <c r="F35" s="73" t="s">
        <v>69</v>
      </c>
      <c r="G35" s="73">
        <v>0.0</v>
      </c>
      <c r="H35" s="46">
        <f t="shared" si="1"/>
        <v>0</v>
      </c>
      <c r="I35" s="73">
        <v>1.0</v>
      </c>
      <c r="J35" s="51">
        <f t="shared" si="2"/>
        <v>10</v>
      </c>
      <c r="K35" s="73">
        <v>1.0</v>
      </c>
      <c r="L35" s="73">
        <v>0.0</v>
      </c>
      <c r="M35" s="46">
        <f t="shared" si="3"/>
        <v>5</v>
      </c>
      <c r="N35" s="53">
        <v>0.0</v>
      </c>
      <c r="O35" s="46">
        <f t="shared" si="4"/>
        <v>0</v>
      </c>
      <c r="P35" s="87">
        <v>0.0</v>
      </c>
      <c r="Q35" s="87">
        <v>0.0</v>
      </c>
      <c r="R35" s="87">
        <v>0.0</v>
      </c>
      <c r="S35" s="87">
        <v>0.0</v>
      </c>
      <c r="T35" s="56">
        <f t="shared" ref="T35:T42" si="26">((P35/365)+((Q35/365)*0.5)+((R35/365)*(-0.5))+((S35/365)*(1/3)))*10</f>
        <v>0</v>
      </c>
      <c r="U35" s="54">
        <v>0.0</v>
      </c>
      <c r="V35" s="54">
        <v>0.0</v>
      </c>
      <c r="W35" s="54">
        <v>0.0</v>
      </c>
      <c r="X35" s="54">
        <v>0.0</v>
      </c>
      <c r="Y35" s="58">
        <f t="shared" ref="Y35:Y63" si="27">((U35/365)+((V35/365)*0.5)+((W35/365)*(-0.5))+((X35/365)*(1/3)))*10</f>
        <v>0</v>
      </c>
      <c r="Z35" s="54">
        <v>0.0</v>
      </c>
      <c r="AA35" s="54">
        <v>0.0</v>
      </c>
      <c r="AB35" s="54">
        <v>0.0</v>
      </c>
      <c r="AC35" s="54">
        <v>0.0</v>
      </c>
      <c r="AD35" s="56">
        <f t="shared" si="22"/>
        <v>0</v>
      </c>
      <c r="AE35" s="54">
        <v>0.0</v>
      </c>
      <c r="AF35" s="54">
        <v>0.0</v>
      </c>
      <c r="AG35" s="54">
        <v>0.0</v>
      </c>
      <c r="AH35" s="54">
        <v>0.0</v>
      </c>
      <c r="AI35" s="56">
        <f t="shared" si="7"/>
        <v>0</v>
      </c>
      <c r="AJ35" s="54">
        <v>0.0</v>
      </c>
      <c r="AK35" s="54">
        <v>0.0</v>
      </c>
      <c r="AL35" s="54">
        <v>0.0</v>
      </c>
      <c r="AM35" s="54">
        <v>0.0</v>
      </c>
      <c r="AN35" s="56">
        <f t="shared" si="15"/>
        <v>0</v>
      </c>
      <c r="AO35" s="54">
        <v>0.0</v>
      </c>
      <c r="AP35" s="54">
        <v>0.0</v>
      </c>
      <c r="AQ35" s="54">
        <v>0.0</v>
      </c>
      <c r="AR35" s="54">
        <v>0.0</v>
      </c>
      <c r="AS35" s="56">
        <f t="shared" si="23"/>
        <v>0</v>
      </c>
      <c r="AT35" s="56">
        <f t="shared" ref="AT35:AT42" si="28">(AS35+AN35+AI35+AD35+Y35+T35+M35+J35+H35+O35)/10</f>
        <v>1.5</v>
      </c>
      <c r="AU35" s="66"/>
      <c r="AV35" s="56">
        <f t="shared" ref="AV35:AV42" si="29">(AS35+AN35+AI35+AD35+Y35+T35)/6</f>
        <v>0</v>
      </c>
      <c r="AW35" s="56">
        <f t="shared" si="10"/>
        <v>3.75</v>
      </c>
      <c r="AX35" s="1"/>
      <c r="AY35" s="1"/>
      <c r="AZ35" s="1"/>
    </row>
    <row r="36">
      <c r="A36" s="84">
        <v>32.0</v>
      </c>
      <c r="B36" s="84" t="s">
        <v>306</v>
      </c>
      <c r="C36" s="86">
        <v>1.80170001E8</v>
      </c>
      <c r="D36" s="84" t="s">
        <v>307</v>
      </c>
      <c r="E36" s="86">
        <v>1.0</v>
      </c>
      <c r="F36" s="73" t="s">
        <v>69</v>
      </c>
      <c r="G36" s="73">
        <v>0.0</v>
      </c>
      <c r="H36" s="46">
        <f t="shared" si="1"/>
        <v>0</v>
      </c>
      <c r="I36" s="73">
        <v>0.0</v>
      </c>
      <c r="J36" s="51">
        <f t="shared" si="2"/>
        <v>0</v>
      </c>
      <c r="K36" s="73">
        <v>0.0</v>
      </c>
      <c r="L36" s="44">
        <v>0.0</v>
      </c>
      <c r="M36" s="46">
        <f t="shared" si="3"/>
        <v>0</v>
      </c>
      <c r="N36" s="53">
        <v>0.0</v>
      </c>
      <c r="O36" s="46">
        <f t="shared" si="4"/>
        <v>0</v>
      </c>
      <c r="P36" s="54">
        <v>0.0</v>
      </c>
      <c r="Q36" s="54">
        <v>0.0</v>
      </c>
      <c r="R36" s="54">
        <v>0.0</v>
      </c>
      <c r="S36" s="87">
        <v>0.0</v>
      </c>
      <c r="T36" s="56">
        <f t="shared" si="26"/>
        <v>0</v>
      </c>
      <c r="U36" s="54">
        <v>0.0</v>
      </c>
      <c r="V36" s="54">
        <v>0.0</v>
      </c>
      <c r="W36" s="54">
        <v>0.0</v>
      </c>
      <c r="X36" s="54">
        <v>0.0</v>
      </c>
      <c r="Y36" s="58">
        <f t="shared" si="27"/>
        <v>0</v>
      </c>
      <c r="Z36" s="54">
        <v>0.0</v>
      </c>
      <c r="AA36" s="54">
        <v>0.0</v>
      </c>
      <c r="AB36" s="54">
        <v>0.0</v>
      </c>
      <c r="AC36" s="54">
        <v>0.0</v>
      </c>
      <c r="AD36" s="56">
        <f t="shared" si="22"/>
        <v>0</v>
      </c>
      <c r="AE36" s="54">
        <v>0.0</v>
      </c>
      <c r="AF36" s="54">
        <v>0.0</v>
      </c>
      <c r="AG36" s="54">
        <v>0.0</v>
      </c>
      <c r="AH36" s="54">
        <v>0.0</v>
      </c>
      <c r="AI36" s="56">
        <f t="shared" si="7"/>
        <v>0</v>
      </c>
      <c r="AJ36" s="54">
        <v>0.0</v>
      </c>
      <c r="AK36" s="54">
        <v>0.0</v>
      </c>
      <c r="AL36" s="54">
        <v>0.0</v>
      </c>
      <c r="AM36" s="54">
        <v>0.0</v>
      </c>
      <c r="AN36" s="56">
        <f t="shared" si="15"/>
        <v>0</v>
      </c>
      <c r="AO36" s="54">
        <v>0.0</v>
      </c>
      <c r="AP36" s="54">
        <v>0.0</v>
      </c>
      <c r="AQ36" s="54">
        <v>0.0</v>
      </c>
      <c r="AR36" s="54">
        <v>0.0</v>
      </c>
      <c r="AS36" s="56">
        <f t="shared" si="23"/>
        <v>0</v>
      </c>
      <c r="AT36" s="56">
        <f t="shared" si="28"/>
        <v>0</v>
      </c>
      <c r="AU36" s="66"/>
      <c r="AV36" s="56">
        <f t="shared" si="29"/>
        <v>0</v>
      </c>
      <c r="AW36" s="56">
        <f t="shared" si="10"/>
        <v>0</v>
      </c>
      <c r="AX36" s="1"/>
      <c r="AY36" s="1"/>
      <c r="AZ36" s="1"/>
    </row>
    <row r="37">
      <c r="A37" s="93">
        <v>33.0</v>
      </c>
      <c r="B37" s="66" t="s">
        <v>308</v>
      </c>
      <c r="C37" s="70">
        <v>1.90390001E8</v>
      </c>
      <c r="D37" s="66" t="s">
        <v>309</v>
      </c>
      <c r="E37" s="70">
        <v>1.0</v>
      </c>
      <c r="F37" s="73" t="s">
        <v>232</v>
      </c>
      <c r="G37" s="73">
        <v>1.0</v>
      </c>
      <c r="H37" s="46">
        <f t="shared" si="1"/>
        <v>5</v>
      </c>
      <c r="I37" s="73">
        <v>0.0</v>
      </c>
      <c r="J37" s="51">
        <f t="shared" si="2"/>
        <v>0</v>
      </c>
      <c r="K37" s="73">
        <v>1.0</v>
      </c>
      <c r="L37" s="73">
        <v>1.0</v>
      </c>
      <c r="M37" s="46">
        <f t="shared" si="3"/>
        <v>10</v>
      </c>
      <c r="N37" s="53">
        <v>1.0</v>
      </c>
      <c r="O37" s="46">
        <f t="shared" si="4"/>
        <v>10</v>
      </c>
      <c r="P37" s="73">
        <v>38.0</v>
      </c>
      <c r="Q37" s="73">
        <v>240.0</v>
      </c>
      <c r="R37" s="73">
        <v>87.0</v>
      </c>
      <c r="S37" s="73">
        <v>0.0</v>
      </c>
      <c r="T37" s="56">
        <f t="shared" si="26"/>
        <v>3.136986301</v>
      </c>
      <c r="U37" s="73">
        <v>234.0</v>
      </c>
      <c r="V37" s="73">
        <v>119.0</v>
      </c>
      <c r="W37" s="73">
        <v>4.0</v>
      </c>
      <c r="X37" s="73">
        <v>8.0</v>
      </c>
      <c r="Y37" s="58">
        <f t="shared" si="27"/>
        <v>8.059360731</v>
      </c>
      <c r="Z37" s="73">
        <v>364.0</v>
      </c>
      <c r="AA37" s="73">
        <v>1.0</v>
      </c>
      <c r="AB37" s="73">
        <v>0.0</v>
      </c>
      <c r="AC37" s="73">
        <v>0.0</v>
      </c>
      <c r="AD37" s="56">
        <f t="shared" si="22"/>
        <v>9.98630137</v>
      </c>
      <c r="AE37" s="70">
        <v>134.0</v>
      </c>
      <c r="AF37" s="70">
        <v>189.0</v>
      </c>
      <c r="AG37" s="70">
        <v>42.0</v>
      </c>
      <c r="AH37" s="70">
        <v>0.0</v>
      </c>
      <c r="AI37" s="56">
        <f t="shared" si="7"/>
        <v>5.684931507</v>
      </c>
      <c r="AJ37" s="70">
        <v>365.0</v>
      </c>
      <c r="AK37" s="70">
        <v>0.0</v>
      </c>
      <c r="AL37" s="70">
        <v>0.0</v>
      </c>
      <c r="AM37" s="70">
        <v>0.0</v>
      </c>
      <c r="AN37" s="56">
        <f t="shared" si="15"/>
        <v>10</v>
      </c>
      <c r="AO37" s="70">
        <v>364.0</v>
      </c>
      <c r="AP37" s="70">
        <v>1.0</v>
      </c>
      <c r="AQ37" s="70">
        <v>0.0</v>
      </c>
      <c r="AR37" s="70">
        <v>0.0</v>
      </c>
      <c r="AS37" s="56">
        <f t="shared" si="23"/>
        <v>9.98630137</v>
      </c>
      <c r="AT37" s="56">
        <f t="shared" si="28"/>
        <v>7.185388128</v>
      </c>
      <c r="AU37" s="66"/>
      <c r="AV37" s="56">
        <f t="shared" si="29"/>
        <v>7.808980213</v>
      </c>
      <c r="AW37" s="56">
        <f t="shared" si="10"/>
        <v>6.25</v>
      </c>
      <c r="AX37" s="1"/>
      <c r="AY37" s="1"/>
      <c r="AZ37" s="1"/>
    </row>
    <row r="38">
      <c r="A38" s="84">
        <v>34.0</v>
      </c>
      <c r="B38" s="84" t="s">
        <v>310</v>
      </c>
      <c r="C38" s="86">
        <v>2.00670001E8</v>
      </c>
      <c r="D38" s="84" t="s">
        <v>310</v>
      </c>
      <c r="E38" s="86">
        <v>1.0</v>
      </c>
      <c r="F38" s="73" t="s">
        <v>108</v>
      </c>
      <c r="G38" s="73">
        <v>2.0</v>
      </c>
      <c r="H38" s="46">
        <f t="shared" si="1"/>
        <v>10</v>
      </c>
      <c r="I38" s="73">
        <v>1.0</v>
      </c>
      <c r="J38" s="51">
        <f t="shared" si="2"/>
        <v>10</v>
      </c>
      <c r="K38" s="73">
        <v>1.0</v>
      </c>
      <c r="L38" s="73">
        <v>1.0</v>
      </c>
      <c r="M38" s="46">
        <f t="shared" si="3"/>
        <v>10</v>
      </c>
      <c r="N38" s="53">
        <v>0.0</v>
      </c>
      <c r="O38" s="46">
        <f t="shared" si="4"/>
        <v>0</v>
      </c>
      <c r="P38" s="73">
        <v>302.0</v>
      </c>
      <c r="Q38" s="73">
        <v>15.0</v>
      </c>
      <c r="R38" s="73">
        <v>0.0</v>
      </c>
      <c r="S38" s="73">
        <v>48.0</v>
      </c>
      <c r="T38" s="56">
        <f t="shared" si="26"/>
        <v>8.917808219</v>
      </c>
      <c r="U38" s="73">
        <v>236.0</v>
      </c>
      <c r="V38" s="73">
        <v>1.0</v>
      </c>
      <c r="W38" s="73">
        <v>0.0</v>
      </c>
      <c r="X38" s="73">
        <v>128.0</v>
      </c>
      <c r="Y38" s="58">
        <f t="shared" si="27"/>
        <v>7.648401826</v>
      </c>
      <c r="Z38" s="73">
        <v>303.0</v>
      </c>
      <c r="AA38" s="73">
        <v>0.0</v>
      </c>
      <c r="AB38" s="73">
        <v>0.0</v>
      </c>
      <c r="AC38" s="73">
        <v>62.0</v>
      </c>
      <c r="AD38" s="56">
        <f t="shared" si="22"/>
        <v>8.867579909</v>
      </c>
      <c r="AE38" s="70">
        <v>252.0</v>
      </c>
      <c r="AF38" s="70">
        <v>68.0</v>
      </c>
      <c r="AG38" s="70">
        <v>0.0</v>
      </c>
      <c r="AH38" s="70">
        <v>45.0</v>
      </c>
      <c r="AI38" s="56">
        <f t="shared" si="7"/>
        <v>8.246575342</v>
      </c>
      <c r="AJ38" s="70">
        <v>295.0</v>
      </c>
      <c r="AK38" s="70">
        <v>0.0</v>
      </c>
      <c r="AL38" s="70">
        <v>0.0</v>
      </c>
      <c r="AM38" s="70">
        <v>70.0</v>
      </c>
      <c r="AN38" s="56">
        <f t="shared" si="15"/>
        <v>8.721461187</v>
      </c>
      <c r="AO38" s="70">
        <v>201.0</v>
      </c>
      <c r="AP38" s="70">
        <v>0.0</v>
      </c>
      <c r="AQ38" s="70">
        <v>0.0</v>
      </c>
      <c r="AR38" s="70">
        <v>164.0</v>
      </c>
      <c r="AS38" s="56">
        <f t="shared" si="23"/>
        <v>7.00456621</v>
      </c>
      <c r="AT38" s="56">
        <f t="shared" si="28"/>
        <v>7.940639269</v>
      </c>
      <c r="AU38" s="66"/>
      <c r="AV38" s="56">
        <f t="shared" si="29"/>
        <v>8.234398782</v>
      </c>
      <c r="AW38" s="56">
        <f t="shared" si="10"/>
        <v>7.5</v>
      </c>
      <c r="AX38" s="1"/>
      <c r="AY38" s="1"/>
      <c r="AZ38" s="1"/>
    </row>
    <row r="39">
      <c r="A39" s="84">
        <v>35.0</v>
      </c>
      <c r="B39" s="84" t="s">
        <v>310</v>
      </c>
      <c r="C39" s="86">
        <v>2.05150001E8</v>
      </c>
      <c r="D39" s="84" t="s">
        <v>311</v>
      </c>
      <c r="E39" s="86">
        <v>1.0</v>
      </c>
      <c r="F39" s="73" t="s">
        <v>69</v>
      </c>
      <c r="G39" s="73">
        <v>0.0</v>
      </c>
      <c r="H39" s="46">
        <f t="shared" si="1"/>
        <v>0</v>
      </c>
      <c r="I39" s="73">
        <v>1.0</v>
      </c>
      <c r="J39" s="51">
        <f t="shared" si="2"/>
        <v>10</v>
      </c>
      <c r="K39" s="73">
        <v>0.0</v>
      </c>
      <c r="L39" s="73">
        <v>0.0</v>
      </c>
      <c r="M39" s="46">
        <f t="shared" si="3"/>
        <v>0</v>
      </c>
      <c r="N39" s="53">
        <v>0.0</v>
      </c>
      <c r="O39" s="46">
        <f t="shared" si="4"/>
        <v>0</v>
      </c>
      <c r="P39" s="87">
        <v>0.0</v>
      </c>
      <c r="Q39" s="87">
        <v>0.0</v>
      </c>
      <c r="R39" s="87">
        <v>0.0</v>
      </c>
      <c r="S39" s="87">
        <v>0.0</v>
      </c>
      <c r="T39" s="56">
        <f t="shared" si="26"/>
        <v>0</v>
      </c>
      <c r="U39" s="54">
        <v>0.0</v>
      </c>
      <c r="V39" s="54">
        <v>0.0</v>
      </c>
      <c r="W39" s="54">
        <v>0.0</v>
      </c>
      <c r="X39" s="54">
        <v>0.0</v>
      </c>
      <c r="Y39" s="58">
        <f t="shared" si="27"/>
        <v>0</v>
      </c>
      <c r="Z39" s="54">
        <v>0.0</v>
      </c>
      <c r="AA39" s="54">
        <v>0.0</v>
      </c>
      <c r="AB39" s="54">
        <v>0.0</v>
      </c>
      <c r="AC39" s="54">
        <v>0.0</v>
      </c>
      <c r="AD39" s="56">
        <f t="shared" si="22"/>
        <v>0</v>
      </c>
      <c r="AE39" s="54">
        <v>0.0</v>
      </c>
      <c r="AF39" s="54">
        <v>0.0</v>
      </c>
      <c r="AG39" s="54">
        <v>0.0</v>
      </c>
      <c r="AH39" s="54">
        <v>0.0</v>
      </c>
      <c r="AI39" s="56">
        <f t="shared" si="7"/>
        <v>0</v>
      </c>
      <c r="AJ39" s="54">
        <v>0.0</v>
      </c>
      <c r="AK39" s="54">
        <v>0.0</v>
      </c>
      <c r="AL39" s="54">
        <v>0.0</v>
      </c>
      <c r="AM39" s="54">
        <v>0.0</v>
      </c>
      <c r="AN39" s="56">
        <f t="shared" si="15"/>
        <v>0</v>
      </c>
      <c r="AO39" s="54">
        <v>0.0</v>
      </c>
      <c r="AP39" s="54">
        <v>0.0</v>
      </c>
      <c r="AQ39" s="54">
        <v>0.0</v>
      </c>
      <c r="AR39" s="54">
        <v>0.0</v>
      </c>
      <c r="AS39" s="56">
        <f t="shared" si="23"/>
        <v>0</v>
      </c>
      <c r="AT39" s="56">
        <f t="shared" si="28"/>
        <v>1</v>
      </c>
      <c r="AU39" s="66"/>
      <c r="AV39" s="56">
        <f t="shared" si="29"/>
        <v>0</v>
      </c>
      <c r="AW39" s="56">
        <f t="shared" si="10"/>
        <v>2.5</v>
      </c>
      <c r="AX39" s="1"/>
      <c r="AY39" s="1"/>
      <c r="AZ39" s="1"/>
    </row>
    <row r="40">
      <c r="A40" s="93">
        <v>36.0</v>
      </c>
      <c r="B40" s="66" t="s">
        <v>312</v>
      </c>
      <c r="C40" s="70">
        <v>2.11140001E8</v>
      </c>
      <c r="D40" s="66" t="s">
        <v>313</v>
      </c>
      <c r="E40" s="70">
        <v>1.0</v>
      </c>
      <c r="F40" s="73" t="s">
        <v>108</v>
      </c>
      <c r="G40" s="73">
        <v>2.0</v>
      </c>
      <c r="H40" s="46">
        <f t="shared" si="1"/>
        <v>10</v>
      </c>
      <c r="I40" s="73">
        <v>1.0</v>
      </c>
      <c r="J40" s="51">
        <f t="shared" si="2"/>
        <v>10</v>
      </c>
      <c r="K40" s="73">
        <v>1.0</v>
      </c>
      <c r="L40" s="73">
        <v>1.0</v>
      </c>
      <c r="M40" s="46">
        <f t="shared" si="3"/>
        <v>10</v>
      </c>
      <c r="N40" s="53">
        <v>0.0</v>
      </c>
      <c r="O40" s="46">
        <f t="shared" si="4"/>
        <v>0</v>
      </c>
      <c r="P40" s="73">
        <v>168.0</v>
      </c>
      <c r="Q40" s="73">
        <v>195.0</v>
      </c>
      <c r="R40" s="73">
        <v>2.0</v>
      </c>
      <c r="S40" s="73">
        <v>0.0</v>
      </c>
      <c r="T40" s="56">
        <f t="shared" si="26"/>
        <v>7.246575342</v>
      </c>
      <c r="U40" s="73">
        <v>233.0</v>
      </c>
      <c r="V40" s="73">
        <v>130.0</v>
      </c>
      <c r="W40" s="73">
        <v>2.0</v>
      </c>
      <c r="X40" s="73">
        <v>0.0</v>
      </c>
      <c r="Y40" s="58">
        <f t="shared" si="27"/>
        <v>8.136986301</v>
      </c>
      <c r="Z40" s="73">
        <v>365.0</v>
      </c>
      <c r="AA40" s="73">
        <v>0.0</v>
      </c>
      <c r="AB40" s="73">
        <v>0.0</v>
      </c>
      <c r="AC40" s="73">
        <v>0.0</v>
      </c>
      <c r="AD40" s="56">
        <f t="shared" si="22"/>
        <v>10</v>
      </c>
      <c r="AE40" s="70">
        <v>200.0</v>
      </c>
      <c r="AF40" s="70">
        <v>160.0</v>
      </c>
      <c r="AG40" s="70">
        <v>5.0</v>
      </c>
      <c r="AH40" s="70">
        <v>0.0</v>
      </c>
      <c r="AI40" s="56">
        <f t="shared" si="7"/>
        <v>7.602739726</v>
      </c>
      <c r="AJ40" s="70">
        <v>361.0</v>
      </c>
      <c r="AK40" s="70">
        <v>0.0</v>
      </c>
      <c r="AL40" s="70">
        <v>0.0</v>
      </c>
      <c r="AM40" s="70">
        <v>4.0</v>
      </c>
      <c r="AN40" s="56">
        <f t="shared" si="15"/>
        <v>9.926940639</v>
      </c>
      <c r="AO40" s="70">
        <v>364.0</v>
      </c>
      <c r="AP40" s="70">
        <v>0.0</v>
      </c>
      <c r="AQ40" s="70">
        <v>0.0</v>
      </c>
      <c r="AR40" s="70">
        <v>1.0</v>
      </c>
      <c r="AS40" s="56">
        <f t="shared" si="23"/>
        <v>9.98173516</v>
      </c>
      <c r="AT40" s="56">
        <f t="shared" si="28"/>
        <v>8.289497717</v>
      </c>
      <c r="AU40" s="66"/>
      <c r="AV40" s="56">
        <f t="shared" si="29"/>
        <v>8.815829528</v>
      </c>
      <c r="AW40" s="56">
        <f t="shared" si="10"/>
        <v>7.5</v>
      </c>
      <c r="AX40" s="1"/>
      <c r="AY40" s="1"/>
      <c r="AZ40" s="1"/>
    </row>
    <row r="41">
      <c r="A41" s="93">
        <v>37.0</v>
      </c>
      <c r="B41" s="66" t="s">
        <v>312</v>
      </c>
      <c r="C41" s="70">
        <v>2.11560001E8</v>
      </c>
      <c r="D41" s="66" t="s">
        <v>314</v>
      </c>
      <c r="E41" s="70">
        <v>1.0</v>
      </c>
      <c r="F41" s="73" t="s">
        <v>108</v>
      </c>
      <c r="G41" s="73">
        <v>2.0</v>
      </c>
      <c r="H41" s="46">
        <f t="shared" si="1"/>
        <v>10</v>
      </c>
      <c r="I41" s="73">
        <v>1.0</v>
      </c>
      <c r="J41" s="51">
        <f t="shared" si="2"/>
        <v>10</v>
      </c>
      <c r="K41" s="73">
        <v>0.0</v>
      </c>
      <c r="L41" s="44">
        <v>0.0</v>
      </c>
      <c r="M41" s="46">
        <f t="shared" si="3"/>
        <v>0</v>
      </c>
      <c r="N41" s="53">
        <v>0.0</v>
      </c>
      <c r="O41" s="46">
        <f t="shared" si="4"/>
        <v>0</v>
      </c>
      <c r="P41" s="54">
        <v>0.0</v>
      </c>
      <c r="Q41" s="54">
        <v>0.0</v>
      </c>
      <c r="R41" s="54">
        <v>0.0</v>
      </c>
      <c r="S41" s="87">
        <v>0.0</v>
      </c>
      <c r="T41" s="56">
        <f t="shared" si="26"/>
        <v>0</v>
      </c>
      <c r="U41" s="54">
        <v>0.0</v>
      </c>
      <c r="V41" s="54">
        <v>0.0</v>
      </c>
      <c r="W41" s="54">
        <v>0.0</v>
      </c>
      <c r="X41" s="54">
        <v>0.0</v>
      </c>
      <c r="Y41" s="58">
        <f t="shared" si="27"/>
        <v>0</v>
      </c>
      <c r="Z41" s="54">
        <v>0.0</v>
      </c>
      <c r="AA41" s="54">
        <v>0.0</v>
      </c>
      <c r="AB41" s="54">
        <v>0.0</v>
      </c>
      <c r="AC41" s="54">
        <v>0.0</v>
      </c>
      <c r="AD41" s="56">
        <f t="shared" si="22"/>
        <v>0</v>
      </c>
      <c r="AE41" s="54">
        <v>0.0</v>
      </c>
      <c r="AF41" s="54">
        <v>0.0</v>
      </c>
      <c r="AG41" s="54">
        <v>0.0</v>
      </c>
      <c r="AH41" s="54">
        <v>0.0</v>
      </c>
      <c r="AI41" s="56">
        <f t="shared" si="7"/>
        <v>0</v>
      </c>
      <c r="AJ41" s="54">
        <v>0.0</v>
      </c>
      <c r="AK41" s="54">
        <v>0.0</v>
      </c>
      <c r="AL41" s="54">
        <v>0.0</v>
      </c>
      <c r="AM41" s="54">
        <v>0.0</v>
      </c>
      <c r="AN41" s="56">
        <f t="shared" si="15"/>
        <v>0</v>
      </c>
      <c r="AO41" s="54">
        <v>0.0</v>
      </c>
      <c r="AP41" s="54">
        <v>0.0</v>
      </c>
      <c r="AQ41" s="54">
        <v>0.0</v>
      </c>
      <c r="AR41" s="54">
        <v>0.0</v>
      </c>
      <c r="AS41" s="56">
        <f t="shared" si="23"/>
        <v>0</v>
      </c>
      <c r="AT41" s="56">
        <f t="shared" si="28"/>
        <v>2</v>
      </c>
      <c r="AU41" s="66"/>
      <c r="AV41" s="56">
        <f t="shared" si="29"/>
        <v>0</v>
      </c>
      <c r="AW41" s="56">
        <f t="shared" si="10"/>
        <v>5</v>
      </c>
      <c r="AX41" s="1"/>
      <c r="AY41" s="1"/>
      <c r="AZ41" s="1"/>
    </row>
    <row r="42">
      <c r="A42" s="93">
        <v>38.0</v>
      </c>
      <c r="B42" s="66" t="s">
        <v>312</v>
      </c>
      <c r="C42" s="70">
        <v>2.11740001E8</v>
      </c>
      <c r="D42" s="66" t="s">
        <v>315</v>
      </c>
      <c r="E42" s="70">
        <v>1.0</v>
      </c>
      <c r="F42" s="73" t="s">
        <v>108</v>
      </c>
      <c r="G42" s="73">
        <v>2.0</v>
      </c>
      <c r="H42" s="46">
        <f t="shared" si="1"/>
        <v>10</v>
      </c>
      <c r="I42" s="73">
        <v>1.0</v>
      </c>
      <c r="J42" s="51">
        <f t="shared" si="2"/>
        <v>10</v>
      </c>
      <c r="K42" s="73">
        <v>0.0</v>
      </c>
      <c r="L42" s="44">
        <v>0.0</v>
      </c>
      <c r="M42" s="46">
        <f t="shared" si="3"/>
        <v>0</v>
      </c>
      <c r="N42" s="53">
        <v>0.0</v>
      </c>
      <c r="O42" s="46">
        <f t="shared" si="4"/>
        <v>0</v>
      </c>
      <c r="P42" s="54">
        <v>0.0</v>
      </c>
      <c r="Q42" s="54">
        <v>0.0</v>
      </c>
      <c r="R42" s="54">
        <v>0.0</v>
      </c>
      <c r="S42" s="87">
        <v>0.0</v>
      </c>
      <c r="T42" s="56">
        <f t="shared" si="26"/>
        <v>0</v>
      </c>
      <c r="U42" s="54">
        <v>0.0</v>
      </c>
      <c r="V42" s="54">
        <v>0.0</v>
      </c>
      <c r="W42" s="54">
        <v>0.0</v>
      </c>
      <c r="X42" s="54">
        <v>0.0</v>
      </c>
      <c r="Y42" s="58">
        <f t="shared" si="27"/>
        <v>0</v>
      </c>
      <c r="Z42" s="54">
        <v>0.0</v>
      </c>
      <c r="AA42" s="54">
        <v>0.0</v>
      </c>
      <c r="AB42" s="54">
        <v>0.0</v>
      </c>
      <c r="AC42" s="54">
        <v>0.0</v>
      </c>
      <c r="AD42" s="56">
        <f t="shared" si="22"/>
        <v>0</v>
      </c>
      <c r="AE42" s="54">
        <v>0.0</v>
      </c>
      <c r="AF42" s="54">
        <v>0.0</v>
      </c>
      <c r="AG42" s="54">
        <v>0.0</v>
      </c>
      <c r="AH42" s="54">
        <v>0.0</v>
      </c>
      <c r="AI42" s="56">
        <f t="shared" si="7"/>
        <v>0</v>
      </c>
      <c r="AJ42" s="54">
        <v>0.0</v>
      </c>
      <c r="AK42" s="54">
        <v>0.0</v>
      </c>
      <c r="AL42" s="54">
        <v>0.0</v>
      </c>
      <c r="AM42" s="54">
        <v>0.0</v>
      </c>
      <c r="AN42" s="56">
        <f t="shared" si="15"/>
        <v>0</v>
      </c>
      <c r="AO42" s="54">
        <v>0.0</v>
      </c>
      <c r="AP42" s="54">
        <v>0.0</v>
      </c>
      <c r="AQ42" s="54">
        <v>0.0</v>
      </c>
      <c r="AR42" s="54">
        <v>0.0</v>
      </c>
      <c r="AS42" s="56">
        <f t="shared" si="23"/>
        <v>0</v>
      </c>
      <c r="AT42" s="56">
        <f t="shared" si="28"/>
        <v>2</v>
      </c>
      <c r="AU42" s="66"/>
      <c r="AV42" s="56">
        <f t="shared" si="29"/>
        <v>0</v>
      </c>
      <c r="AW42" s="56">
        <f t="shared" si="10"/>
        <v>5</v>
      </c>
      <c r="AX42" s="1"/>
      <c r="AY42" s="1"/>
      <c r="AZ42" s="1"/>
    </row>
    <row r="43">
      <c r="A43" s="84">
        <v>39.0</v>
      </c>
      <c r="B43" s="84" t="s">
        <v>316</v>
      </c>
      <c r="C43" s="86">
        <v>2.20140001E8</v>
      </c>
      <c r="D43" s="84" t="s">
        <v>316</v>
      </c>
      <c r="E43" s="86">
        <v>1.0</v>
      </c>
      <c r="F43" s="73" t="s">
        <v>108</v>
      </c>
      <c r="G43" s="73">
        <v>2.0</v>
      </c>
      <c r="H43" s="46">
        <f t="shared" si="1"/>
        <v>10</v>
      </c>
      <c r="I43" s="73">
        <v>1.0</v>
      </c>
      <c r="J43" s="51">
        <f t="shared" si="2"/>
        <v>10</v>
      </c>
      <c r="K43" s="73">
        <v>1.0</v>
      </c>
      <c r="L43" s="44">
        <v>1.0</v>
      </c>
      <c r="M43" s="46">
        <f t="shared" si="3"/>
        <v>10</v>
      </c>
      <c r="N43" s="53">
        <v>0.0</v>
      </c>
      <c r="O43" s="46">
        <f t="shared" si="4"/>
        <v>0</v>
      </c>
      <c r="P43" s="44" t="s">
        <v>111</v>
      </c>
      <c r="Q43" s="44" t="s">
        <v>111</v>
      </c>
      <c r="R43" s="44" t="s">
        <v>111</v>
      </c>
      <c r="S43" s="44" t="s">
        <v>111</v>
      </c>
      <c r="T43" s="77" t="s">
        <v>113</v>
      </c>
      <c r="U43" s="73">
        <v>335.0</v>
      </c>
      <c r="V43" s="73">
        <v>0.0</v>
      </c>
      <c r="W43" s="73">
        <v>0.0</v>
      </c>
      <c r="X43" s="73">
        <v>30.0</v>
      </c>
      <c r="Y43" s="58">
        <f t="shared" si="27"/>
        <v>9.452054795</v>
      </c>
      <c r="Z43" s="73">
        <v>219.0</v>
      </c>
      <c r="AA43" s="73">
        <v>138.0</v>
      </c>
      <c r="AB43" s="73">
        <v>1.0</v>
      </c>
      <c r="AC43" s="73">
        <v>7.0</v>
      </c>
      <c r="AD43" s="56">
        <f t="shared" si="22"/>
        <v>7.940639269</v>
      </c>
      <c r="AE43" s="70">
        <v>347.0</v>
      </c>
      <c r="AF43" s="70">
        <v>0.0</v>
      </c>
      <c r="AG43" s="70">
        <v>0.0</v>
      </c>
      <c r="AH43" s="70">
        <v>18.0</v>
      </c>
      <c r="AI43" s="56">
        <f t="shared" si="7"/>
        <v>9.671232877</v>
      </c>
      <c r="AJ43" s="70">
        <v>141.0</v>
      </c>
      <c r="AK43" s="70">
        <v>0.0</v>
      </c>
      <c r="AL43" s="70">
        <v>0.0</v>
      </c>
      <c r="AM43" s="70">
        <v>224.0</v>
      </c>
      <c r="AN43" s="56">
        <f t="shared" si="15"/>
        <v>5.908675799</v>
      </c>
      <c r="AO43" s="70">
        <v>320.0</v>
      </c>
      <c r="AP43" s="70">
        <v>1.0</v>
      </c>
      <c r="AQ43" s="70">
        <v>0.0</v>
      </c>
      <c r="AR43" s="70">
        <v>44.0</v>
      </c>
      <c r="AS43" s="56">
        <f t="shared" si="23"/>
        <v>9.182648402</v>
      </c>
      <c r="AT43" s="56">
        <f>(AS43+AN43+AI43+AD43+Y43+M43+J43+H43+O43)/10</f>
        <v>7.215525114</v>
      </c>
      <c r="AU43" s="81">
        <f>(AS43+AN43+AI43+AD43+Y43+M43+H43+J43+O43)/9</f>
        <v>8.017250127</v>
      </c>
      <c r="AV43" s="56">
        <f>(AS43+AN43+AI43+AD43+Y43)/6</f>
        <v>7.02587519</v>
      </c>
      <c r="AW43" s="56">
        <f t="shared" si="10"/>
        <v>7.5</v>
      </c>
      <c r="AX43" s="1"/>
      <c r="AY43" s="1"/>
      <c r="AZ43" s="1"/>
    </row>
    <row r="44">
      <c r="A44" s="93">
        <v>40.0</v>
      </c>
      <c r="B44" s="66" t="s">
        <v>317</v>
      </c>
      <c r="C44" s="70">
        <v>2.30050001E8</v>
      </c>
      <c r="D44" s="66" t="s">
        <v>318</v>
      </c>
      <c r="E44" s="70">
        <v>1.0</v>
      </c>
      <c r="F44" s="73" t="s">
        <v>69</v>
      </c>
      <c r="G44" s="73">
        <v>0.0</v>
      </c>
      <c r="H44" s="46">
        <f t="shared" si="1"/>
        <v>0</v>
      </c>
      <c r="I44" s="73">
        <v>0.0</v>
      </c>
      <c r="J44" s="51">
        <f t="shared" si="2"/>
        <v>0</v>
      </c>
      <c r="K44" s="73">
        <v>0.0</v>
      </c>
      <c r="L44" s="73">
        <v>0.0</v>
      </c>
      <c r="M44" s="46">
        <f t="shared" si="3"/>
        <v>0</v>
      </c>
      <c r="N44" s="53">
        <v>0.0</v>
      </c>
      <c r="O44" s="46">
        <f t="shared" si="4"/>
        <v>0</v>
      </c>
      <c r="P44" s="87">
        <v>0.0</v>
      </c>
      <c r="Q44" s="87">
        <v>0.0</v>
      </c>
      <c r="R44" s="87">
        <v>0.0</v>
      </c>
      <c r="S44" s="87">
        <v>0.0</v>
      </c>
      <c r="T44" s="56">
        <f t="shared" ref="T44:T61" si="30">((P44/365)+((Q44/365)*0.5)+((R44/365)*(-0.5))+((S44/365)*(1/3)))*10</f>
        <v>0</v>
      </c>
      <c r="U44" s="54">
        <v>0.0</v>
      </c>
      <c r="V44" s="54">
        <v>0.0</v>
      </c>
      <c r="W44" s="54">
        <v>0.0</v>
      </c>
      <c r="X44" s="54">
        <v>0.0</v>
      </c>
      <c r="Y44" s="58">
        <f t="shared" si="27"/>
        <v>0</v>
      </c>
      <c r="Z44" s="54">
        <v>0.0</v>
      </c>
      <c r="AA44" s="54">
        <v>0.0</v>
      </c>
      <c r="AB44" s="54">
        <v>0.0</v>
      </c>
      <c r="AC44" s="54">
        <v>0.0</v>
      </c>
      <c r="AD44" s="56">
        <f t="shared" si="22"/>
        <v>0</v>
      </c>
      <c r="AE44" s="54">
        <v>0.0</v>
      </c>
      <c r="AF44" s="54">
        <v>0.0</v>
      </c>
      <c r="AG44" s="54">
        <v>0.0</v>
      </c>
      <c r="AH44" s="54">
        <v>0.0</v>
      </c>
      <c r="AI44" s="56">
        <f t="shared" si="7"/>
        <v>0</v>
      </c>
      <c r="AJ44" s="54">
        <v>0.0</v>
      </c>
      <c r="AK44" s="54">
        <v>0.0</v>
      </c>
      <c r="AL44" s="54">
        <v>0.0</v>
      </c>
      <c r="AM44" s="54">
        <v>0.0</v>
      </c>
      <c r="AN44" s="56">
        <f t="shared" si="15"/>
        <v>0</v>
      </c>
      <c r="AO44" s="54">
        <v>0.0</v>
      </c>
      <c r="AP44" s="54">
        <v>0.0</v>
      </c>
      <c r="AQ44" s="54">
        <v>0.0</v>
      </c>
      <c r="AR44" s="54">
        <v>0.0</v>
      </c>
      <c r="AS44" s="56">
        <f t="shared" si="23"/>
        <v>0</v>
      </c>
      <c r="AT44" s="56">
        <f t="shared" ref="AT44:AT61" si="31">(AS44+AN44+AI44+AD44+Y44+T44+M44+J44+H44+O44)/10</f>
        <v>0</v>
      </c>
      <c r="AU44" s="66"/>
      <c r="AV44" s="56">
        <f t="shared" ref="AV44:AV61" si="32">(AS44+AN44+AI44+AD44+Y44+T44)/6</f>
        <v>0</v>
      </c>
      <c r="AW44" s="56">
        <f t="shared" si="10"/>
        <v>0</v>
      </c>
      <c r="AX44" s="1"/>
      <c r="AY44" s="1"/>
      <c r="AZ44" s="1"/>
    </row>
    <row r="45">
      <c r="A45" s="84">
        <v>41.0</v>
      </c>
      <c r="B45" s="84" t="s">
        <v>319</v>
      </c>
      <c r="C45" s="86">
        <v>2.40280001E8</v>
      </c>
      <c r="D45" s="84" t="s">
        <v>320</v>
      </c>
      <c r="E45" s="86">
        <v>1.0</v>
      </c>
      <c r="F45" s="73" t="s">
        <v>108</v>
      </c>
      <c r="G45" s="73">
        <v>2.0</v>
      </c>
      <c r="H45" s="46">
        <f t="shared" si="1"/>
        <v>10</v>
      </c>
      <c r="I45" s="73">
        <v>0.0</v>
      </c>
      <c r="J45" s="51">
        <f t="shared" si="2"/>
        <v>0</v>
      </c>
      <c r="K45" s="73">
        <v>0.0</v>
      </c>
      <c r="L45" s="44">
        <v>0.0</v>
      </c>
      <c r="M45" s="46">
        <f t="shared" si="3"/>
        <v>0</v>
      </c>
      <c r="N45" s="53">
        <v>0.0</v>
      </c>
      <c r="O45" s="46">
        <f t="shared" si="4"/>
        <v>0</v>
      </c>
      <c r="P45" s="54">
        <v>0.0</v>
      </c>
      <c r="Q45" s="54">
        <v>0.0</v>
      </c>
      <c r="R45" s="54">
        <v>0.0</v>
      </c>
      <c r="S45" s="87">
        <v>0.0</v>
      </c>
      <c r="T45" s="56">
        <f t="shared" si="30"/>
        <v>0</v>
      </c>
      <c r="U45" s="54">
        <v>0.0</v>
      </c>
      <c r="V45" s="54">
        <v>0.0</v>
      </c>
      <c r="W45" s="54">
        <v>0.0</v>
      </c>
      <c r="X45" s="54">
        <v>0.0</v>
      </c>
      <c r="Y45" s="58">
        <f t="shared" si="27"/>
        <v>0</v>
      </c>
      <c r="Z45" s="54">
        <v>0.0</v>
      </c>
      <c r="AA45" s="54">
        <v>0.0</v>
      </c>
      <c r="AB45" s="54">
        <v>0.0</v>
      </c>
      <c r="AC45" s="54">
        <v>0.0</v>
      </c>
      <c r="AD45" s="56">
        <f t="shared" si="22"/>
        <v>0</v>
      </c>
      <c r="AE45" s="54">
        <v>0.0</v>
      </c>
      <c r="AF45" s="54">
        <v>0.0</v>
      </c>
      <c r="AG45" s="54">
        <v>0.0</v>
      </c>
      <c r="AH45" s="54">
        <v>0.0</v>
      </c>
      <c r="AI45" s="56">
        <f t="shared" si="7"/>
        <v>0</v>
      </c>
      <c r="AJ45" s="54">
        <v>0.0</v>
      </c>
      <c r="AK45" s="54">
        <v>0.0</v>
      </c>
      <c r="AL45" s="54">
        <v>0.0</v>
      </c>
      <c r="AM45" s="54">
        <v>0.0</v>
      </c>
      <c r="AN45" s="56">
        <f t="shared" si="15"/>
        <v>0</v>
      </c>
      <c r="AO45" s="54">
        <v>0.0</v>
      </c>
      <c r="AP45" s="54">
        <v>0.0</v>
      </c>
      <c r="AQ45" s="54">
        <v>0.0</v>
      </c>
      <c r="AR45" s="54">
        <v>0.0</v>
      </c>
      <c r="AS45" s="56">
        <f t="shared" si="23"/>
        <v>0</v>
      </c>
      <c r="AT45" s="56">
        <f t="shared" si="31"/>
        <v>1</v>
      </c>
      <c r="AU45" s="66"/>
      <c r="AV45" s="56">
        <f t="shared" si="32"/>
        <v>0</v>
      </c>
      <c r="AW45" s="56">
        <f t="shared" si="10"/>
        <v>2.5</v>
      </c>
      <c r="AX45" s="1"/>
      <c r="AY45" s="1"/>
      <c r="AZ45" s="1"/>
    </row>
    <row r="46">
      <c r="A46" s="84">
        <v>42.0</v>
      </c>
      <c r="B46" s="84" t="s">
        <v>319</v>
      </c>
      <c r="C46" s="86">
        <v>2.40240001E8</v>
      </c>
      <c r="D46" s="84" t="s">
        <v>321</v>
      </c>
      <c r="E46" s="86">
        <v>1.0</v>
      </c>
      <c r="F46" s="73" t="s">
        <v>108</v>
      </c>
      <c r="G46" s="73">
        <v>2.0</v>
      </c>
      <c r="H46" s="46">
        <f t="shared" si="1"/>
        <v>10</v>
      </c>
      <c r="I46" s="73">
        <v>0.0</v>
      </c>
      <c r="J46" s="51">
        <f t="shared" si="2"/>
        <v>0</v>
      </c>
      <c r="K46" s="73">
        <v>0.0</v>
      </c>
      <c r="L46" s="73">
        <v>0.0</v>
      </c>
      <c r="M46" s="46">
        <f t="shared" si="3"/>
        <v>0</v>
      </c>
      <c r="N46" s="53">
        <v>0.0</v>
      </c>
      <c r="O46" s="46">
        <f t="shared" si="4"/>
        <v>0</v>
      </c>
      <c r="P46" s="87">
        <v>0.0</v>
      </c>
      <c r="Q46" s="87">
        <v>0.0</v>
      </c>
      <c r="R46" s="87">
        <v>0.0</v>
      </c>
      <c r="S46" s="87">
        <v>0.0</v>
      </c>
      <c r="T46" s="56">
        <f t="shared" si="30"/>
        <v>0</v>
      </c>
      <c r="U46" s="54">
        <v>0.0</v>
      </c>
      <c r="V46" s="54">
        <v>0.0</v>
      </c>
      <c r="W46" s="54">
        <v>0.0</v>
      </c>
      <c r="X46" s="54">
        <v>0.0</v>
      </c>
      <c r="Y46" s="58">
        <f t="shared" si="27"/>
        <v>0</v>
      </c>
      <c r="Z46" s="54">
        <v>0.0</v>
      </c>
      <c r="AA46" s="54">
        <v>0.0</v>
      </c>
      <c r="AB46" s="54">
        <v>0.0</v>
      </c>
      <c r="AC46" s="54">
        <v>0.0</v>
      </c>
      <c r="AD46" s="56">
        <f t="shared" si="22"/>
        <v>0</v>
      </c>
      <c r="AE46" s="54">
        <v>0.0</v>
      </c>
      <c r="AF46" s="54">
        <v>0.0</v>
      </c>
      <c r="AG46" s="54">
        <v>0.0</v>
      </c>
      <c r="AH46" s="54">
        <v>0.0</v>
      </c>
      <c r="AI46" s="56">
        <f t="shared" si="7"/>
        <v>0</v>
      </c>
      <c r="AJ46" s="54">
        <v>0.0</v>
      </c>
      <c r="AK46" s="54">
        <v>0.0</v>
      </c>
      <c r="AL46" s="54">
        <v>0.0</v>
      </c>
      <c r="AM46" s="54">
        <v>0.0</v>
      </c>
      <c r="AN46" s="56">
        <f t="shared" si="15"/>
        <v>0</v>
      </c>
      <c r="AO46" s="54">
        <v>0.0</v>
      </c>
      <c r="AP46" s="54">
        <v>0.0</v>
      </c>
      <c r="AQ46" s="54">
        <v>0.0</v>
      </c>
      <c r="AR46" s="54">
        <v>0.0</v>
      </c>
      <c r="AS46" s="56">
        <f t="shared" si="23"/>
        <v>0</v>
      </c>
      <c r="AT46" s="56">
        <f t="shared" si="31"/>
        <v>1</v>
      </c>
      <c r="AU46" s="66"/>
      <c r="AV46" s="56">
        <f t="shared" si="32"/>
        <v>0</v>
      </c>
      <c r="AW46" s="56">
        <f t="shared" si="10"/>
        <v>2.5</v>
      </c>
      <c r="AX46" s="1"/>
      <c r="AY46" s="1"/>
      <c r="AZ46" s="1"/>
    </row>
    <row r="47">
      <c r="A47" s="93">
        <v>43.0</v>
      </c>
      <c r="B47" s="66" t="s">
        <v>322</v>
      </c>
      <c r="C47" s="70">
        <v>2.60290001E8</v>
      </c>
      <c r="D47" s="66" t="s">
        <v>323</v>
      </c>
      <c r="E47" s="70">
        <v>1.0</v>
      </c>
      <c r="F47" s="73" t="s">
        <v>69</v>
      </c>
      <c r="G47" s="73">
        <v>0.0</v>
      </c>
      <c r="H47" s="46">
        <f t="shared" si="1"/>
        <v>0</v>
      </c>
      <c r="I47" s="73">
        <v>0.0</v>
      </c>
      <c r="J47" s="51">
        <f t="shared" si="2"/>
        <v>0</v>
      </c>
      <c r="K47" s="73">
        <v>0.0</v>
      </c>
      <c r="L47" s="73">
        <v>0.0</v>
      </c>
      <c r="M47" s="46">
        <f t="shared" si="3"/>
        <v>0</v>
      </c>
      <c r="N47" s="53">
        <v>0.0</v>
      </c>
      <c r="O47" s="46">
        <f t="shared" si="4"/>
        <v>0</v>
      </c>
      <c r="P47" s="87">
        <v>0.0</v>
      </c>
      <c r="Q47" s="87">
        <v>0.0</v>
      </c>
      <c r="R47" s="87">
        <v>0.0</v>
      </c>
      <c r="S47" s="87">
        <v>0.0</v>
      </c>
      <c r="T47" s="56">
        <f t="shared" si="30"/>
        <v>0</v>
      </c>
      <c r="U47" s="54">
        <v>0.0</v>
      </c>
      <c r="V47" s="54">
        <v>0.0</v>
      </c>
      <c r="W47" s="54">
        <v>0.0</v>
      </c>
      <c r="X47" s="54">
        <v>0.0</v>
      </c>
      <c r="Y47" s="58">
        <f t="shared" si="27"/>
        <v>0</v>
      </c>
      <c r="Z47" s="54">
        <v>0.0</v>
      </c>
      <c r="AA47" s="54">
        <v>0.0</v>
      </c>
      <c r="AB47" s="54">
        <v>0.0</v>
      </c>
      <c r="AC47" s="54">
        <v>0.0</v>
      </c>
      <c r="AD47" s="56">
        <f t="shared" si="22"/>
        <v>0</v>
      </c>
      <c r="AE47" s="54">
        <v>0.0</v>
      </c>
      <c r="AF47" s="54">
        <v>0.0</v>
      </c>
      <c r="AG47" s="54">
        <v>0.0</v>
      </c>
      <c r="AH47" s="54">
        <v>0.0</v>
      </c>
      <c r="AI47" s="56">
        <f t="shared" si="7"/>
        <v>0</v>
      </c>
      <c r="AJ47" s="54">
        <v>0.0</v>
      </c>
      <c r="AK47" s="54">
        <v>0.0</v>
      </c>
      <c r="AL47" s="54">
        <v>0.0</v>
      </c>
      <c r="AM47" s="54">
        <v>0.0</v>
      </c>
      <c r="AN47" s="56">
        <f t="shared" si="15"/>
        <v>0</v>
      </c>
      <c r="AO47" s="54">
        <v>0.0</v>
      </c>
      <c r="AP47" s="54">
        <v>0.0</v>
      </c>
      <c r="AQ47" s="54">
        <v>0.0</v>
      </c>
      <c r="AR47" s="54">
        <v>0.0</v>
      </c>
      <c r="AS47" s="56">
        <f t="shared" si="23"/>
        <v>0</v>
      </c>
      <c r="AT47" s="56">
        <f t="shared" si="31"/>
        <v>0</v>
      </c>
      <c r="AU47" s="66"/>
      <c r="AV47" s="56">
        <f t="shared" si="32"/>
        <v>0</v>
      </c>
      <c r="AW47" s="56">
        <f t="shared" si="10"/>
        <v>0</v>
      </c>
      <c r="AX47" s="1"/>
      <c r="AY47" s="1"/>
      <c r="AZ47" s="1"/>
    </row>
    <row r="48">
      <c r="A48" s="84">
        <v>44.0</v>
      </c>
      <c r="B48" s="84" t="s">
        <v>324</v>
      </c>
      <c r="C48" s="86">
        <v>2.70040001E8</v>
      </c>
      <c r="D48" s="84" t="s">
        <v>325</v>
      </c>
      <c r="E48" s="86">
        <v>1.0</v>
      </c>
      <c r="F48" s="73" t="s">
        <v>69</v>
      </c>
      <c r="G48" s="73">
        <v>0.0</v>
      </c>
      <c r="H48" s="46">
        <f t="shared" si="1"/>
        <v>0</v>
      </c>
      <c r="I48" s="73">
        <v>0.0</v>
      </c>
      <c r="J48" s="51">
        <f t="shared" si="2"/>
        <v>0</v>
      </c>
      <c r="K48" s="73">
        <v>0.0</v>
      </c>
      <c r="L48" s="44">
        <v>0.0</v>
      </c>
      <c r="M48" s="46">
        <f t="shared" si="3"/>
        <v>0</v>
      </c>
      <c r="N48" s="53">
        <v>0.0</v>
      </c>
      <c r="O48" s="46">
        <f t="shared" si="4"/>
        <v>0</v>
      </c>
      <c r="P48" s="54">
        <v>0.0</v>
      </c>
      <c r="Q48" s="54">
        <v>0.0</v>
      </c>
      <c r="R48" s="54">
        <v>0.0</v>
      </c>
      <c r="S48" s="87">
        <v>0.0</v>
      </c>
      <c r="T48" s="56">
        <f t="shared" si="30"/>
        <v>0</v>
      </c>
      <c r="U48" s="54">
        <v>0.0</v>
      </c>
      <c r="V48" s="54">
        <v>0.0</v>
      </c>
      <c r="W48" s="54">
        <v>0.0</v>
      </c>
      <c r="X48" s="54">
        <v>0.0</v>
      </c>
      <c r="Y48" s="58">
        <f t="shared" si="27"/>
        <v>0</v>
      </c>
      <c r="Z48" s="54">
        <v>0.0</v>
      </c>
      <c r="AA48" s="54">
        <v>0.0</v>
      </c>
      <c r="AB48" s="54">
        <v>0.0</v>
      </c>
      <c r="AC48" s="54">
        <v>0.0</v>
      </c>
      <c r="AD48" s="56">
        <f t="shared" si="22"/>
        <v>0</v>
      </c>
      <c r="AE48" s="54">
        <v>0.0</v>
      </c>
      <c r="AF48" s="54">
        <v>0.0</v>
      </c>
      <c r="AG48" s="54">
        <v>0.0</v>
      </c>
      <c r="AH48" s="54">
        <v>0.0</v>
      </c>
      <c r="AI48" s="56">
        <f t="shared" si="7"/>
        <v>0</v>
      </c>
      <c r="AJ48" s="54">
        <v>0.0</v>
      </c>
      <c r="AK48" s="54">
        <v>0.0</v>
      </c>
      <c r="AL48" s="54">
        <v>0.0</v>
      </c>
      <c r="AM48" s="54">
        <v>0.0</v>
      </c>
      <c r="AN48" s="56">
        <f t="shared" si="15"/>
        <v>0</v>
      </c>
      <c r="AO48" s="54">
        <v>0.0</v>
      </c>
      <c r="AP48" s="54">
        <v>0.0</v>
      </c>
      <c r="AQ48" s="54">
        <v>0.0</v>
      </c>
      <c r="AR48" s="54">
        <v>0.0</v>
      </c>
      <c r="AS48" s="56">
        <f t="shared" si="23"/>
        <v>0</v>
      </c>
      <c r="AT48" s="56">
        <f t="shared" si="31"/>
        <v>0</v>
      </c>
      <c r="AU48" s="66"/>
      <c r="AV48" s="56">
        <f t="shared" si="32"/>
        <v>0</v>
      </c>
      <c r="AW48" s="56">
        <f t="shared" si="10"/>
        <v>0</v>
      </c>
      <c r="AX48" s="1"/>
      <c r="AY48" s="1"/>
      <c r="AZ48" s="1"/>
    </row>
    <row r="49">
      <c r="A49" s="93">
        <v>45.0</v>
      </c>
      <c r="B49" s="66" t="s">
        <v>326</v>
      </c>
      <c r="C49" s="70">
        <v>2.80380001E8</v>
      </c>
      <c r="D49" s="66" t="s">
        <v>327</v>
      </c>
      <c r="E49" s="70">
        <v>1.0</v>
      </c>
      <c r="F49" s="73" t="s">
        <v>69</v>
      </c>
      <c r="G49" s="73">
        <v>0.0</v>
      </c>
      <c r="H49" s="46">
        <f t="shared" si="1"/>
        <v>0</v>
      </c>
      <c r="I49" s="73">
        <v>1.0</v>
      </c>
      <c r="J49" s="51">
        <f t="shared" si="2"/>
        <v>10</v>
      </c>
      <c r="K49" s="73">
        <v>1.0</v>
      </c>
      <c r="L49" s="73">
        <v>0.0</v>
      </c>
      <c r="M49" s="46">
        <f t="shared" si="3"/>
        <v>5</v>
      </c>
      <c r="N49" s="53">
        <v>0.0</v>
      </c>
      <c r="O49" s="46">
        <f t="shared" si="4"/>
        <v>0</v>
      </c>
      <c r="P49" s="87">
        <v>0.0</v>
      </c>
      <c r="Q49" s="87">
        <v>0.0</v>
      </c>
      <c r="R49" s="87">
        <v>0.0</v>
      </c>
      <c r="S49" s="87">
        <v>0.0</v>
      </c>
      <c r="T49" s="56">
        <f t="shared" si="30"/>
        <v>0</v>
      </c>
      <c r="U49" s="54">
        <v>0.0</v>
      </c>
      <c r="V49" s="54">
        <v>0.0</v>
      </c>
      <c r="W49" s="54">
        <v>0.0</v>
      </c>
      <c r="X49" s="54">
        <v>0.0</v>
      </c>
      <c r="Y49" s="58">
        <f t="shared" si="27"/>
        <v>0</v>
      </c>
      <c r="Z49" s="54">
        <v>0.0</v>
      </c>
      <c r="AA49" s="54">
        <v>0.0</v>
      </c>
      <c r="AB49" s="54">
        <v>0.0</v>
      </c>
      <c r="AC49" s="54">
        <v>0.0</v>
      </c>
      <c r="AD49" s="56">
        <f t="shared" si="22"/>
        <v>0</v>
      </c>
      <c r="AE49" s="54">
        <v>0.0</v>
      </c>
      <c r="AF49" s="54">
        <v>0.0</v>
      </c>
      <c r="AG49" s="54">
        <v>0.0</v>
      </c>
      <c r="AH49" s="54">
        <v>0.0</v>
      </c>
      <c r="AI49" s="56">
        <f t="shared" si="7"/>
        <v>0</v>
      </c>
      <c r="AJ49" s="54">
        <v>0.0</v>
      </c>
      <c r="AK49" s="54">
        <v>0.0</v>
      </c>
      <c r="AL49" s="54">
        <v>0.0</v>
      </c>
      <c r="AM49" s="54">
        <v>0.0</v>
      </c>
      <c r="AN49" s="56">
        <f t="shared" si="15"/>
        <v>0</v>
      </c>
      <c r="AO49" s="54">
        <v>0.0</v>
      </c>
      <c r="AP49" s="54">
        <v>0.0</v>
      </c>
      <c r="AQ49" s="54">
        <v>0.0</v>
      </c>
      <c r="AR49" s="54">
        <v>0.0</v>
      </c>
      <c r="AS49" s="56">
        <f t="shared" si="23"/>
        <v>0</v>
      </c>
      <c r="AT49" s="56">
        <f t="shared" si="31"/>
        <v>1.5</v>
      </c>
      <c r="AU49" s="66"/>
      <c r="AV49" s="56">
        <f t="shared" si="32"/>
        <v>0</v>
      </c>
      <c r="AW49" s="56">
        <f t="shared" si="10"/>
        <v>3.75</v>
      </c>
      <c r="AX49" s="1"/>
      <c r="AY49" s="1"/>
      <c r="AZ49" s="1"/>
    </row>
    <row r="50">
      <c r="A50" s="93">
        <v>46.0</v>
      </c>
      <c r="B50" s="66" t="s">
        <v>326</v>
      </c>
      <c r="C50" s="70">
        <v>2.80320001E8</v>
      </c>
      <c r="D50" s="66" t="s">
        <v>328</v>
      </c>
      <c r="E50" s="70">
        <v>1.0</v>
      </c>
      <c r="F50" s="73" t="s">
        <v>69</v>
      </c>
      <c r="G50" s="73">
        <v>0.0</v>
      </c>
      <c r="H50" s="46">
        <f t="shared" si="1"/>
        <v>0</v>
      </c>
      <c r="I50" s="73">
        <v>1.0</v>
      </c>
      <c r="J50" s="51">
        <f t="shared" si="2"/>
        <v>10</v>
      </c>
      <c r="K50" s="73">
        <v>1.0</v>
      </c>
      <c r="L50" s="73">
        <v>0.0</v>
      </c>
      <c r="M50" s="46">
        <f t="shared" si="3"/>
        <v>5</v>
      </c>
      <c r="N50" s="53">
        <v>0.0</v>
      </c>
      <c r="O50" s="46">
        <f t="shared" si="4"/>
        <v>0</v>
      </c>
      <c r="P50" s="87">
        <v>0.0</v>
      </c>
      <c r="Q50" s="87">
        <v>0.0</v>
      </c>
      <c r="R50" s="87">
        <v>0.0</v>
      </c>
      <c r="S50" s="87">
        <v>0.0</v>
      </c>
      <c r="T50" s="56">
        <f t="shared" si="30"/>
        <v>0</v>
      </c>
      <c r="U50" s="54">
        <v>0.0</v>
      </c>
      <c r="V50" s="54">
        <v>0.0</v>
      </c>
      <c r="W50" s="54">
        <v>0.0</v>
      </c>
      <c r="X50" s="54">
        <v>0.0</v>
      </c>
      <c r="Y50" s="58">
        <f t="shared" si="27"/>
        <v>0</v>
      </c>
      <c r="Z50" s="54">
        <v>0.0</v>
      </c>
      <c r="AA50" s="54">
        <v>0.0</v>
      </c>
      <c r="AB50" s="54">
        <v>0.0</v>
      </c>
      <c r="AC50" s="54">
        <v>0.0</v>
      </c>
      <c r="AD50" s="56">
        <f t="shared" si="22"/>
        <v>0</v>
      </c>
      <c r="AE50" s="54">
        <v>0.0</v>
      </c>
      <c r="AF50" s="54">
        <v>0.0</v>
      </c>
      <c r="AG50" s="54">
        <v>0.0</v>
      </c>
      <c r="AH50" s="54">
        <v>0.0</v>
      </c>
      <c r="AI50" s="56">
        <f t="shared" si="7"/>
        <v>0</v>
      </c>
      <c r="AJ50" s="54">
        <v>0.0</v>
      </c>
      <c r="AK50" s="54">
        <v>0.0</v>
      </c>
      <c r="AL50" s="54">
        <v>0.0</v>
      </c>
      <c r="AM50" s="54">
        <v>0.0</v>
      </c>
      <c r="AN50" s="56">
        <f t="shared" si="15"/>
        <v>0</v>
      </c>
      <c r="AO50" s="54">
        <v>0.0</v>
      </c>
      <c r="AP50" s="54">
        <v>0.0</v>
      </c>
      <c r="AQ50" s="54">
        <v>0.0</v>
      </c>
      <c r="AR50" s="54">
        <v>0.0</v>
      </c>
      <c r="AS50" s="56">
        <f t="shared" si="23"/>
        <v>0</v>
      </c>
      <c r="AT50" s="56">
        <f t="shared" si="31"/>
        <v>1.5</v>
      </c>
      <c r="AU50" s="66"/>
      <c r="AV50" s="56">
        <f t="shared" si="32"/>
        <v>0</v>
      </c>
      <c r="AW50" s="56">
        <f t="shared" si="10"/>
        <v>3.75</v>
      </c>
      <c r="AX50" s="1"/>
      <c r="AY50" s="1"/>
      <c r="AZ50" s="1"/>
    </row>
    <row r="51">
      <c r="A51" s="93">
        <v>47.0</v>
      </c>
      <c r="B51" s="66" t="s">
        <v>326</v>
      </c>
      <c r="C51" s="70">
        <v>2.80220001E8</v>
      </c>
      <c r="D51" s="66" t="s">
        <v>329</v>
      </c>
      <c r="E51" s="70">
        <v>1.0</v>
      </c>
      <c r="F51" s="73" t="s">
        <v>69</v>
      </c>
      <c r="G51" s="73">
        <v>0.0</v>
      </c>
      <c r="H51" s="46">
        <f t="shared" si="1"/>
        <v>0</v>
      </c>
      <c r="I51" s="73">
        <v>1.0</v>
      </c>
      <c r="J51" s="51">
        <f t="shared" si="2"/>
        <v>10</v>
      </c>
      <c r="K51" s="73">
        <v>1.0</v>
      </c>
      <c r="L51" s="73">
        <v>0.0</v>
      </c>
      <c r="M51" s="46">
        <f t="shared" si="3"/>
        <v>5</v>
      </c>
      <c r="N51" s="53">
        <v>0.0</v>
      </c>
      <c r="O51" s="46">
        <f t="shared" si="4"/>
        <v>0</v>
      </c>
      <c r="P51" s="87">
        <v>0.0</v>
      </c>
      <c r="Q51" s="87">
        <v>0.0</v>
      </c>
      <c r="R51" s="87">
        <v>0.0</v>
      </c>
      <c r="S51" s="87">
        <v>0.0</v>
      </c>
      <c r="T51" s="56">
        <f t="shared" si="30"/>
        <v>0</v>
      </c>
      <c r="U51" s="54">
        <v>0.0</v>
      </c>
      <c r="V51" s="54">
        <v>0.0</v>
      </c>
      <c r="W51" s="54">
        <v>0.0</v>
      </c>
      <c r="X51" s="54">
        <v>0.0</v>
      </c>
      <c r="Y51" s="58">
        <f t="shared" si="27"/>
        <v>0</v>
      </c>
      <c r="Z51" s="54">
        <v>0.0</v>
      </c>
      <c r="AA51" s="54">
        <v>0.0</v>
      </c>
      <c r="AB51" s="54">
        <v>0.0</v>
      </c>
      <c r="AC51" s="54">
        <v>0.0</v>
      </c>
      <c r="AD51" s="56">
        <f t="shared" si="22"/>
        <v>0</v>
      </c>
      <c r="AE51" s="54">
        <v>0.0</v>
      </c>
      <c r="AF51" s="54">
        <v>0.0</v>
      </c>
      <c r="AG51" s="54">
        <v>0.0</v>
      </c>
      <c r="AH51" s="54">
        <v>0.0</v>
      </c>
      <c r="AI51" s="56">
        <f t="shared" si="7"/>
        <v>0</v>
      </c>
      <c r="AJ51" s="54">
        <v>0.0</v>
      </c>
      <c r="AK51" s="54">
        <v>0.0</v>
      </c>
      <c r="AL51" s="54">
        <v>0.0</v>
      </c>
      <c r="AM51" s="54">
        <v>0.0</v>
      </c>
      <c r="AN51" s="56">
        <f t="shared" si="15"/>
        <v>0</v>
      </c>
      <c r="AO51" s="54">
        <v>0.0</v>
      </c>
      <c r="AP51" s="54">
        <v>0.0</v>
      </c>
      <c r="AQ51" s="54">
        <v>0.0</v>
      </c>
      <c r="AR51" s="54">
        <v>0.0</v>
      </c>
      <c r="AS51" s="56">
        <f t="shared" si="23"/>
        <v>0</v>
      </c>
      <c r="AT51" s="56">
        <f t="shared" si="31"/>
        <v>1.5</v>
      </c>
      <c r="AU51" s="66"/>
      <c r="AV51" s="56">
        <f t="shared" si="32"/>
        <v>0</v>
      </c>
      <c r="AW51" s="56">
        <f t="shared" si="10"/>
        <v>3.75</v>
      </c>
      <c r="AX51" s="1"/>
      <c r="AY51" s="1"/>
      <c r="AZ51" s="1"/>
    </row>
    <row r="52">
      <c r="A52" s="93">
        <v>48.0</v>
      </c>
      <c r="B52" s="66" t="s">
        <v>326</v>
      </c>
      <c r="C52" s="70">
        <v>2.80270001E8</v>
      </c>
      <c r="D52" s="66" t="s">
        <v>330</v>
      </c>
      <c r="E52" s="70">
        <v>1.0</v>
      </c>
      <c r="F52" s="73" t="s">
        <v>69</v>
      </c>
      <c r="G52" s="73">
        <v>0.0</v>
      </c>
      <c r="H52" s="46">
        <f t="shared" si="1"/>
        <v>0</v>
      </c>
      <c r="I52" s="73">
        <v>1.0</v>
      </c>
      <c r="J52" s="51">
        <f t="shared" si="2"/>
        <v>10</v>
      </c>
      <c r="K52" s="73">
        <v>1.0</v>
      </c>
      <c r="L52" s="73">
        <v>0.0</v>
      </c>
      <c r="M52" s="46">
        <f t="shared" si="3"/>
        <v>5</v>
      </c>
      <c r="N52" s="53">
        <v>0.0</v>
      </c>
      <c r="O52" s="46">
        <f t="shared" si="4"/>
        <v>0</v>
      </c>
      <c r="P52" s="87">
        <v>0.0</v>
      </c>
      <c r="Q52" s="87">
        <v>0.0</v>
      </c>
      <c r="R52" s="87">
        <v>0.0</v>
      </c>
      <c r="S52" s="87">
        <v>0.0</v>
      </c>
      <c r="T52" s="56">
        <f t="shared" si="30"/>
        <v>0</v>
      </c>
      <c r="U52" s="54">
        <v>0.0</v>
      </c>
      <c r="V52" s="54">
        <v>0.0</v>
      </c>
      <c r="W52" s="54">
        <v>0.0</v>
      </c>
      <c r="X52" s="54">
        <v>0.0</v>
      </c>
      <c r="Y52" s="58">
        <f t="shared" si="27"/>
        <v>0</v>
      </c>
      <c r="Z52" s="54">
        <v>0.0</v>
      </c>
      <c r="AA52" s="54">
        <v>0.0</v>
      </c>
      <c r="AB52" s="54">
        <v>0.0</v>
      </c>
      <c r="AC52" s="54">
        <v>0.0</v>
      </c>
      <c r="AD52" s="56">
        <f t="shared" si="22"/>
        <v>0</v>
      </c>
      <c r="AE52" s="54">
        <v>0.0</v>
      </c>
      <c r="AF52" s="54">
        <v>0.0</v>
      </c>
      <c r="AG52" s="54">
        <v>0.0</v>
      </c>
      <c r="AH52" s="54">
        <v>0.0</v>
      </c>
      <c r="AI52" s="56">
        <f t="shared" si="7"/>
        <v>0</v>
      </c>
      <c r="AJ52" s="54">
        <v>0.0</v>
      </c>
      <c r="AK52" s="54">
        <v>0.0</v>
      </c>
      <c r="AL52" s="54">
        <v>0.0</v>
      </c>
      <c r="AM52" s="54">
        <v>0.0</v>
      </c>
      <c r="AN52" s="56">
        <f t="shared" si="15"/>
        <v>0</v>
      </c>
      <c r="AO52" s="54">
        <v>0.0</v>
      </c>
      <c r="AP52" s="54">
        <v>0.0</v>
      </c>
      <c r="AQ52" s="54">
        <v>0.0</v>
      </c>
      <c r="AR52" s="54">
        <v>0.0</v>
      </c>
      <c r="AS52" s="56">
        <f t="shared" si="23"/>
        <v>0</v>
      </c>
      <c r="AT52" s="56">
        <f t="shared" si="31"/>
        <v>1.5</v>
      </c>
      <c r="AU52" s="66"/>
      <c r="AV52" s="56">
        <f t="shared" si="32"/>
        <v>0</v>
      </c>
      <c r="AW52" s="56">
        <f t="shared" si="10"/>
        <v>3.75</v>
      </c>
      <c r="AX52" s="1"/>
      <c r="AY52" s="1"/>
      <c r="AZ52" s="1"/>
    </row>
    <row r="53">
      <c r="A53" s="84">
        <v>49.0</v>
      </c>
      <c r="B53" s="84" t="s">
        <v>331</v>
      </c>
      <c r="C53" s="86">
        <v>2.90330001E8</v>
      </c>
      <c r="D53" s="84" t="s">
        <v>332</v>
      </c>
      <c r="E53" s="86">
        <v>1.0</v>
      </c>
      <c r="F53" s="73" t="s">
        <v>108</v>
      </c>
      <c r="G53" s="73">
        <v>2.0</v>
      </c>
      <c r="H53" s="46">
        <f t="shared" si="1"/>
        <v>10</v>
      </c>
      <c r="I53" s="73">
        <v>1.0</v>
      </c>
      <c r="J53" s="51">
        <f t="shared" si="2"/>
        <v>10</v>
      </c>
      <c r="K53" s="73">
        <v>0.0</v>
      </c>
      <c r="L53" s="44">
        <v>0.0</v>
      </c>
      <c r="M53" s="46">
        <f t="shared" si="3"/>
        <v>0</v>
      </c>
      <c r="N53" s="53">
        <v>0.0</v>
      </c>
      <c r="O53" s="46">
        <f t="shared" si="4"/>
        <v>0</v>
      </c>
      <c r="P53" s="54">
        <v>0.0</v>
      </c>
      <c r="Q53" s="54">
        <v>0.0</v>
      </c>
      <c r="R53" s="54">
        <v>0.0</v>
      </c>
      <c r="S53" s="87">
        <v>0.0</v>
      </c>
      <c r="T53" s="56">
        <f t="shared" si="30"/>
        <v>0</v>
      </c>
      <c r="U53" s="54">
        <v>0.0</v>
      </c>
      <c r="V53" s="54">
        <v>0.0</v>
      </c>
      <c r="W53" s="54">
        <v>0.0</v>
      </c>
      <c r="X53" s="54">
        <v>0.0</v>
      </c>
      <c r="Y53" s="58">
        <f t="shared" si="27"/>
        <v>0</v>
      </c>
      <c r="Z53" s="54">
        <v>0.0</v>
      </c>
      <c r="AA53" s="54">
        <v>0.0</v>
      </c>
      <c r="AB53" s="54">
        <v>0.0</v>
      </c>
      <c r="AC53" s="54">
        <v>0.0</v>
      </c>
      <c r="AD53" s="56">
        <f t="shared" si="22"/>
        <v>0</v>
      </c>
      <c r="AE53" s="54">
        <v>0.0</v>
      </c>
      <c r="AF53" s="54">
        <v>0.0</v>
      </c>
      <c r="AG53" s="54">
        <v>0.0</v>
      </c>
      <c r="AH53" s="54">
        <v>0.0</v>
      </c>
      <c r="AI53" s="56">
        <f t="shared" si="7"/>
        <v>0</v>
      </c>
      <c r="AJ53" s="54">
        <v>0.0</v>
      </c>
      <c r="AK53" s="54">
        <v>0.0</v>
      </c>
      <c r="AL53" s="54">
        <v>0.0</v>
      </c>
      <c r="AM53" s="54">
        <v>0.0</v>
      </c>
      <c r="AN53" s="56">
        <f t="shared" si="15"/>
        <v>0</v>
      </c>
      <c r="AO53" s="54">
        <v>0.0</v>
      </c>
      <c r="AP53" s="54">
        <v>0.0</v>
      </c>
      <c r="AQ53" s="54">
        <v>0.0</v>
      </c>
      <c r="AR53" s="54">
        <v>0.0</v>
      </c>
      <c r="AS53" s="56">
        <f t="shared" si="23"/>
        <v>0</v>
      </c>
      <c r="AT53" s="56">
        <f t="shared" si="31"/>
        <v>2</v>
      </c>
      <c r="AU53" s="66"/>
      <c r="AV53" s="56">
        <f t="shared" si="32"/>
        <v>0</v>
      </c>
      <c r="AW53" s="56">
        <f t="shared" si="10"/>
        <v>5</v>
      </c>
      <c r="AX53" s="1"/>
      <c r="AY53" s="1"/>
      <c r="AZ53" s="1"/>
    </row>
    <row r="54">
      <c r="A54" s="93">
        <v>50.0</v>
      </c>
      <c r="B54" s="66" t="s">
        <v>333</v>
      </c>
      <c r="C54" s="70">
        <v>3.01930001E8</v>
      </c>
      <c r="D54" s="66" t="s">
        <v>334</v>
      </c>
      <c r="E54" s="70">
        <v>1.0</v>
      </c>
      <c r="F54" s="73" t="s">
        <v>232</v>
      </c>
      <c r="G54" s="73">
        <v>1.0</v>
      </c>
      <c r="H54" s="46">
        <f t="shared" si="1"/>
        <v>5</v>
      </c>
      <c r="I54" s="73">
        <v>1.0</v>
      </c>
      <c r="J54" s="51">
        <f t="shared" si="2"/>
        <v>10</v>
      </c>
      <c r="K54" s="73">
        <v>0.0</v>
      </c>
      <c r="L54" s="73">
        <v>0.0</v>
      </c>
      <c r="M54" s="46">
        <f t="shared" si="3"/>
        <v>0</v>
      </c>
      <c r="N54" s="53">
        <v>0.0</v>
      </c>
      <c r="O54" s="46">
        <f t="shared" si="4"/>
        <v>0</v>
      </c>
      <c r="P54" s="87">
        <v>0.0</v>
      </c>
      <c r="Q54" s="87">
        <v>0.0</v>
      </c>
      <c r="R54" s="54">
        <v>0.0</v>
      </c>
      <c r="S54" s="87">
        <v>0.0</v>
      </c>
      <c r="T54" s="56">
        <f t="shared" si="30"/>
        <v>0</v>
      </c>
      <c r="U54" s="54">
        <v>0.0</v>
      </c>
      <c r="V54" s="54">
        <v>0.0</v>
      </c>
      <c r="W54" s="54">
        <v>0.0</v>
      </c>
      <c r="X54" s="54">
        <v>0.0</v>
      </c>
      <c r="Y54" s="58">
        <f t="shared" si="27"/>
        <v>0</v>
      </c>
      <c r="Z54" s="54">
        <v>0.0</v>
      </c>
      <c r="AA54" s="54">
        <v>0.0</v>
      </c>
      <c r="AB54" s="54">
        <v>0.0</v>
      </c>
      <c r="AC54" s="54">
        <v>0.0</v>
      </c>
      <c r="AD54" s="56">
        <f t="shared" si="22"/>
        <v>0</v>
      </c>
      <c r="AE54" s="54">
        <v>0.0</v>
      </c>
      <c r="AF54" s="54">
        <v>0.0</v>
      </c>
      <c r="AG54" s="54">
        <v>0.0</v>
      </c>
      <c r="AH54" s="54">
        <v>0.0</v>
      </c>
      <c r="AI54" s="56">
        <f t="shared" si="7"/>
        <v>0</v>
      </c>
      <c r="AJ54" s="54">
        <v>0.0</v>
      </c>
      <c r="AK54" s="54">
        <v>0.0</v>
      </c>
      <c r="AL54" s="54">
        <v>0.0</v>
      </c>
      <c r="AM54" s="54">
        <v>0.0</v>
      </c>
      <c r="AN54" s="56">
        <f t="shared" si="15"/>
        <v>0</v>
      </c>
      <c r="AO54" s="54">
        <v>0.0</v>
      </c>
      <c r="AP54" s="54">
        <v>0.0</v>
      </c>
      <c r="AQ54" s="54">
        <v>0.0</v>
      </c>
      <c r="AR54" s="54">
        <v>0.0</v>
      </c>
      <c r="AS54" s="56">
        <f t="shared" si="23"/>
        <v>0</v>
      </c>
      <c r="AT54" s="56">
        <f t="shared" si="31"/>
        <v>1.5</v>
      </c>
      <c r="AU54" s="66"/>
      <c r="AV54" s="56">
        <f t="shared" si="32"/>
        <v>0</v>
      </c>
      <c r="AW54" s="56">
        <f t="shared" si="10"/>
        <v>3.75</v>
      </c>
      <c r="AX54" s="1"/>
      <c r="AY54" s="1"/>
      <c r="AZ54" s="1"/>
    </row>
    <row r="55">
      <c r="A55" s="93">
        <v>51.0</v>
      </c>
      <c r="B55" s="66" t="s">
        <v>333</v>
      </c>
      <c r="C55" s="70">
        <v>3.00870001E8</v>
      </c>
      <c r="D55" s="66" t="s">
        <v>335</v>
      </c>
      <c r="E55" s="70">
        <v>1.0</v>
      </c>
      <c r="F55" s="73" t="s">
        <v>232</v>
      </c>
      <c r="G55" s="73">
        <v>1.0</v>
      </c>
      <c r="H55" s="46">
        <f t="shared" si="1"/>
        <v>5</v>
      </c>
      <c r="I55" s="73">
        <v>1.0</v>
      </c>
      <c r="J55" s="51">
        <f t="shared" si="2"/>
        <v>10</v>
      </c>
      <c r="K55" s="73">
        <v>1.0</v>
      </c>
      <c r="L55" s="73">
        <v>1.0</v>
      </c>
      <c r="M55" s="46">
        <f t="shared" si="3"/>
        <v>10</v>
      </c>
      <c r="N55" s="53">
        <v>0.0</v>
      </c>
      <c r="O55" s="46">
        <f t="shared" si="4"/>
        <v>0</v>
      </c>
      <c r="P55" s="73">
        <v>285.0</v>
      </c>
      <c r="Q55" s="73">
        <v>33.0</v>
      </c>
      <c r="R55" s="73">
        <v>0.0</v>
      </c>
      <c r="S55" s="73">
        <v>47.0</v>
      </c>
      <c r="T55" s="56">
        <f t="shared" si="30"/>
        <v>8.689497717</v>
      </c>
      <c r="U55" s="75">
        <v>302.0</v>
      </c>
      <c r="V55" s="75">
        <v>15.0</v>
      </c>
      <c r="W55" s="75">
        <v>16.0</v>
      </c>
      <c r="X55" s="75">
        <v>32.0</v>
      </c>
      <c r="Y55" s="58">
        <f t="shared" si="27"/>
        <v>8.552511416</v>
      </c>
      <c r="Z55" s="73">
        <v>232.0</v>
      </c>
      <c r="AA55" s="73">
        <v>0.0</v>
      </c>
      <c r="AB55" s="73">
        <v>0.0</v>
      </c>
      <c r="AC55" s="73">
        <v>133.0</v>
      </c>
      <c r="AD55" s="56">
        <f t="shared" si="22"/>
        <v>7.570776256</v>
      </c>
      <c r="AE55" s="70">
        <v>184.0</v>
      </c>
      <c r="AF55" s="70">
        <v>52.0</v>
      </c>
      <c r="AG55" s="70">
        <v>1.0</v>
      </c>
      <c r="AH55" s="70">
        <v>128.0</v>
      </c>
      <c r="AI55" s="56">
        <f t="shared" si="7"/>
        <v>6.908675799</v>
      </c>
      <c r="AJ55" s="70">
        <v>274.0</v>
      </c>
      <c r="AK55" s="70">
        <v>0.0</v>
      </c>
      <c r="AL55" s="70">
        <v>0.0</v>
      </c>
      <c r="AM55" s="70">
        <v>91.0</v>
      </c>
      <c r="AN55" s="56">
        <f t="shared" si="15"/>
        <v>8.337899543</v>
      </c>
      <c r="AO55" s="70">
        <v>290.0</v>
      </c>
      <c r="AP55" s="70">
        <v>0.0</v>
      </c>
      <c r="AQ55" s="70">
        <v>0.0</v>
      </c>
      <c r="AR55" s="70">
        <v>75.0</v>
      </c>
      <c r="AS55" s="56">
        <f t="shared" si="23"/>
        <v>8.630136986</v>
      </c>
      <c r="AT55" s="56">
        <f t="shared" si="31"/>
        <v>7.368949772</v>
      </c>
      <c r="AU55" s="66"/>
      <c r="AV55" s="56">
        <f t="shared" si="32"/>
        <v>8.114916286</v>
      </c>
      <c r="AW55" s="56">
        <f t="shared" si="10"/>
        <v>6.25</v>
      </c>
      <c r="AX55" s="1"/>
      <c r="AY55" s="1"/>
      <c r="AZ55" s="1"/>
    </row>
    <row r="56">
      <c r="A56" s="93">
        <v>52.0</v>
      </c>
      <c r="B56" s="66" t="s">
        <v>333</v>
      </c>
      <c r="C56" s="70">
        <v>3.01310001E8</v>
      </c>
      <c r="D56" s="66" t="s">
        <v>336</v>
      </c>
      <c r="E56" s="70">
        <v>1.0</v>
      </c>
      <c r="F56" s="73" t="s">
        <v>232</v>
      </c>
      <c r="G56" s="73">
        <v>1.0</v>
      </c>
      <c r="H56" s="46">
        <f t="shared" si="1"/>
        <v>5</v>
      </c>
      <c r="I56" s="73">
        <v>1.0</v>
      </c>
      <c r="J56" s="51">
        <f t="shared" si="2"/>
        <v>10</v>
      </c>
      <c r="K56" s="73">
        <v>0.0</v>
      </c>
      <c r="L56" s="73">
        <v>0.0</v>
      </c>
      <c r="M56" s="46">
        <f t="shared" si="3"/>
        <v>0</v>
      </c>
      <c r="N56" s="53">
        <v>0.0</v>
      </c>
      <c r="O56" s="46">
        <f t="shared" si="4"/>
        <v>0</v>
      </c>
      <c r="P56" s="87">
        <v>0.0</v>
      </c>
      <c r="Q56" s="87">
        <v>0.0</v>
      </c>
      <c r="R56" s="54">
        <v>0.0</v>
      </c>
      <c r="S56" s="87">
        <v>0.0</v>
      </c>
      <c r="T56" s="56">
        <f t="shared" si="30"/>
        <v>0</v>
      </c>
      <c r="U56" s="54">
        <v>0.0</v>
      </c>
      <c r="V56" s="54">
        <v>0.0</v>
      </c>
      <c r="W56" s="54">
        <v>0.0</v>
      </c>
      <c r="X56" s="54">
        <v>0.0</v>
      </c>
      <c r="Y56" s="58">
        <f t="shared" si="27"/>
        <v>0</v>
      </c>
      <c r="Z56" s="54">
        <v>0.0</v>
      </c>
      <c r="AA56" s="54">
        <v>0.0</v>
      </c>
      <c r="AB56" s="54">
        <v>0.0</v>
      </c>
      <c r="AC56" s="54">
        <v>0.0</v>
      </c>
      <c r="AD56" s="56">
        <f t="shared" si="22"/>
        <v>0</v>
      </c>
      <c r="AE56" s="54">
        <v>0.0</v>
      </c>
      <c r="AF56" s="54">
        <v>0.0</v>
      </c>
      <c r="AG56" s="54">
        <v>0.0</v>
      </c>
      <c r="AH56" s="54">
        <v>0.0</v>
      </c>
      <c r="AI56" s="56">
        <f t="shared" si="7"/>
        <v>0</v>
      </c>
      <c r="AJ56" s="54">
        <v>0.0</v>
      </c>
      <c r="AK56" s="54">
        <v>0.0</v>
      </c>
      <c r="AL56" s="54">
        <v>0.0</v>
      </c>
      <c r="AM56" s="54">
        <v>0.0</v>
      </c>
      <c r="AN56" s="56">
        <f t="shared" si="15"/>
        <v>0</v>
      </c>
      <c r="AO56" s="54">
        <v>0.0</v>
      </c>
      <c r="AP56" s="54">
        <v>0.0</v>
      </c>
      <c r="AQ56" s="54">
        <v>0.0</v>
      </c>
      <c r="AR56" s="54">
        <v>0.0</v>
      </c>
      <c r="AS56" s="56">
        <f t="shared" si="23"/>
        <v>0</v>
      </c>
      <c r="AT56" s="56">
        <f t="shared" si="31"/>
        <v>1.5</v>
      </c>
      <c r="AU56" s="66"/>
      <c r="AV56" s="56">
        <f t="shared" si="32"/>
        <v>0</v>
      </c>
      <c r="AW56" s="56">
        <f t="shared" si="10"/>
        <v>3.75</v>
      </c>
      <c r="AX56" s="1"/>
      <c r="AY56" s="1"/>
      <c r="AZ56" s="1"/>
    </row>
    <row r="57">
      <c r="A57" s="93">
        <v>53.0</v>
      </c>
      <c r="B57" s="66" t="s">
        <v>333</v>
      </c>
      <c r="C57" s="70">
        <v>3.01180001E8</v>
      </c>
      <c r="D57" s="66" t="s">
        <v>337</v>
      </c>
      <c r="E57" s="70">
        <v>1.0</v>
      </c>
      <c r="F57" s="73" t="s">
        <v>232</v>
      </c>
      <c r="G57" s="73">
        <v>1.0</v>
      </c>
      <c r="H57" s="46">
        <f t="shared" si="1"/>
        <v>5</v>
      </c>
      <c r="I57" s="73">
        <v>1.0</v>
      </c>
      <c r="J57" s="51">
        <f t="shared" si="2"/>
        <v>10</v>
      </c>
      <c r="K57" s="73">
        <v>0.0</v>
      </c>
      <c r="L57" s="44">
        <v>0.0</v>
      </c>
      <c r="M57" s="46">
        <f t="shared" si="3"/>
        <v>0</v>
      </c>
      <c r="N57" s="53">
        <v>0.0</v>
      </c>
      <c r="O57" s="46">
        <f t="shared" si="4"/>
        <v>0</v>
      </c>
      <c r="P57" s="54">
        <v>0.0</v>
      </c>
      <c r="Q57" s="54">
        <v>0.0</v>
      </c>
      <c r="R57" s="54">
        <v>0.0</v>
      </c>
      <c r="S57" s="87">
        <v>0.0</v>
      </c>
      <c r="T57" s="56">
        <f t="shared" si="30"/>
        <v>0</v>
      </c>
      <c r="U57" s="54">
        <v>0.0</v>
      </c>
      <c r="V57" s="54">
        <v>0.0</v>
      </c>
      <c r="W57" s="54">
        <v>0.0</v>
      </c>
      <c r="X57" s="54">
        <v>0.0</v>
      </c>
      <c r="Y57" s="58">
        <f t="shared" si="27"/>
        <v>0</v>
      </c>
      <c r="Z57" s="54">
        <v>0.0</v>
      </c>
      <c r="AA57" s="54">
        <v>0.0</v>
      </c>
      <c r="AB57" s="54">
        <v>0.0</v>
      </c>
      <c r="AC57" s="54">
        <v>0.0</v>
      </c>
      <c r="AD57" s="56">
        <f t="shared" si="22"/>
        <v>0</v>
      </c>
      <c r="AE57" s="54">
        <v>0.0</v>
      </c>
      <c r="AF57" s="54">
        <v>0.0</v>
      </c>
      <c r="AG57" s="54">
        <v>0.0</v>
      </c>
      <c r="AH57" s="54">
        <v>0.0</v>
      </c>
      <c r="AI57" s="56">
        <f t="shared" si="7"/>
        <v>0</v>
      </c>
      <c r="AJ57" s="54">
        <v>0.0</v>
      </c>
      <c r="AK57" s="54">
        <v>0.0</v>
      </c>
      <c r="AL57" s="54">
        <v>0.0</v>
      </c>
      <c r="AM57" s="54">
        <v>0.0</v>
      </c>
      <c r="AN57" s="56">
        <f t="shared" si="15"/>
        <v>0</v>
      </c>
      <c r="AO57" s="54">
        <v>0.0</v>
      </c>
      <c r="AP57" s="54">
        <v>0.0</v>
      </c>
      <c r="AQ57" s="54">
        <v>0.0</v>
      </c>
      <c r="AR57" s="54">
        <v>0.0</v>
      </c>
      <c r="AS57" s="56">
        <f t="shared" si="23"/>
        <v>0</v>
      </c>
      <c r="AT57" s="56">
        <f t="shared" si="31"/>
        <v>1.5</v>
      </c>
      <c r="AU57" s="66"/>
      <c r="AV57" s="56">
        <f t="shared" si="32"/>
        <v>0</v>
      </c>
      <c r="AW57" s="56">
        <f t="shared" si="10"/>
        <v>3.75</v>
      </c>
      <c r="AX57" s="1"/>
      <c r="AY57" s="1"/>
      <c r="AZ57" s="1"/>
    </row>
    <row r="58">
      <c r="A58" s="93">
        <v>54.0</v>
      </c>
      <c r="B58" s="66" t="s">
        <v>333</v>
      </c>
      <c r="C58" s="70">
        <v>3.01080001E8</v>
      </c>
      <c r="D58" s="66" t="s">
        <v>338</v>
      </c>
      <c r="E58" s="70">
        <v>1.0</v>
      </c>
      <c r="F58" s="73" t="s">
        <v>232</v>
      </c>
      <c r="G58" s="73">
        <v>1.0</v>
      </c>
      <c r="H58" s="46">
        <f t="shared" si="1"/>
        <v>5</v>
      </c>
      <c r="I58" s="73">
        <v>1.0</v>
      </c>
      <c r="J58" s="51">
        <f t="shared" si="2"/>
        <v>10</v>
      </c>
      <c r="K58" s="73">
        <v>1.0</v>
      </c>
      <c r="L58" s="73">
        <v>1.0</v>
      </c>
      <c r="M58" s="46">
        <f t="shared" si="3"/>
        <v>10</v>
      </c>
      <c r="N58" s="53">
        <v>0.0</v>
      </c>
      <c r="O58" s="46">
        <f t="shared" si="4"/>
        <v>0</v>
      </c>
      <c r="P58" s="73">
        <v>95.0</v>
      </c>
      <c r="Q58" s="73">
        <v>55.0</v>
      </c>
      <c r="R58" s="73">
        <v>1.0</v>
      </c>
      <c r="S58" s="73">
        <v>214.0</v>
      </c>
      <c r="T58" s="56">
        <f t="shared" si="30"/>
        <v>5.296803653</v>
      </c>
      <c r="U58" s="75">
        <v>99.0</v>
      </c>
      <c r="V58" s="75">
        <v>52.0</v>
      </c>
      <c r="W58" s="75">
        <v>5.0</v>
      </c>
      <c r="X58" s="75">
        <v>209.0</v>
      </c>
      <c r="Y58" s="58">
        <f t="shared" si="27"/>
        <v>5.264840183</v>
      </c>
      <c r="Z58" s="73">
        <v>116.0</v>
      </c>
      <c r="AA58" s="73">
        <v>15.0</v>
      </c>
      <c r="AB58" s="73">
        <v>0.0</v>
      </c>
      <c r="AC58" s="73">
        <v>234.0</v>
      </c>
      <c r="AD58" s="56">
        <f t="shared" si="22"/>
        <v>5.520547945</v>
      </c>
      <c r="AE58" s="70">
        <v>109.0</v>
      </c>
      <c r="AF58" s="70">
        <v>40.0</v>
      </c>
      <c r="AG58" s="70">
        <v>7.0</v>
      </c>
      <c r="AH58" s="70">
        <v>209.0</v>
      </c>
      <c r="AI58" s="56">
        <f t="shared" si="7"/>
        <v>5.347031963</v>
      </c>
      <c r="AJ58" s="70">
        <v>142.0</v>
      </c>
      <c r="AK58" s="70">
        <v>0.0</v>
      </c>
      <c r="AL58" s="70">
        <v>0.0</v>
      </c>
      <c r="AM58" s="70">
        <v>223.0</v>
      </c>
      <c r="AN58" s="56">
        <f t="shared" si="15"/>
        <v>5.926940639</v>
      </c>
      <c r="AO58" s="70">
        <v>113.0</v>
      </c>
      <c r="AP58" s="70">
        <v>2.0</v>
      </c>
      <c r="AQ58" s="70">
        <v>0.0</v>
      </c>
      <c r="AR58" s="70">
        <v>250.0</v>
      </c>
      <c r="AS58" s="56">
        <f t="shared" si="23"/>
        <v>5.406392694</v>
      </c>
      <c r="AT58" s="56">
        <f t="shared" si="31"/>
        <v>5.776255708</v>
      </c>
      <c r="AU58" s="66"/>
      <c r="AV58" s="56">
        <f t="shared" si="32"/>
        <v>5.46042618</v>
      </c>
      <c r="AW58" s="56">
        <f t="shared" si="10"/>
        <v>6.25</v>
      </c>
      <c r="AX58" s="1"/>
      <c r="AY58" s="1"/>
      <c r="AZ58" s="1"/>
    </row>
    <row r="59">
      <c r="A59" s="93">
        <v>55.0</v>
      </c>
      <c r="B59" s="66" t="s">
        <v>333</v>
      </c>
      <c r="C59" s="70">
        <v>3.00390001E8</v>
      </c>
      <c r="D59" s="66" t="s">
        <v>339</v>
      </c>
      <c r="E59" s="70">
        <v>1.0</v>
      </c>
      <c r="F59" s="73" t="s">
        <v>232</v>
      </c>
      <c r="G59" s="73">
        <v>1.0</v>
      </c>
      <c r="H59" s="46">
        <f t="shared" si="1"/>
        <v>5</v>
      </c>
      <c r="I59" s="73">
        <v>1.0</v>
      </c>
      <c r="J59" s="51">
        <f t="shared" si="2"/>
        <v>10</v>
      </c>
      <c r="K59" s="73">
        <v>0.0</v>
      </c>
      <c r="L59" s="73">
        <v>0.0</v>
      </c>
      <c r="M59" s="46">
        <f t="shared" si="3"/>
        <v>0</v>
      </c>
      <c r="N59" s="53">
        <v>0.0</v>
      </c>
      <c r="O59" s="46">
        <f t="shared" si="4"/>
        <v>0</v>
      </c>
      <c r="P59" s="87">
        <v>0.0</v>
      </c>
      <c r="Q59" s="87">
        <v>0.0</v>
      </c>
      <c r="R59" s="54">
        <v>0.0</v>
      </c>
      <c r="S59" s="87">
        <v>0.0</v>
      </c>
      <c r="T59" s="56">
        <f t="shared" si="30"/>
        <v>0</v>
      </c>
      <c r="U59" s="54">
        <v>0.0</v>
      </c>
      <c r="V59" s="54">
        <v>0.0</v>
      </c>
      <c r="W59" s="54">
        <v>0.0</v>
      </c>
      <c r="X59" s="54">
        <v>0.0</v>
      </c>
      <c r="Y59" s="58">
        <f t="shared" si="27"/>
        <v>0</v>
      </c>
      <c r="Z59" s="54">
        <v>0.0</v>
      </c>
      <c r="AA59" s="54">
        <v>0.0</v>
      </c>
      <c r="AB59" s="54">
        <v>0.0</v>
      </c>
      <c r="AC59" s="54">
        <v>0.0</v>
      </c>
      <c r="AD59" s="56">
        <f t="shared" si="22"/>
        <v>0</v>
      </c>
      <c r="AE59" s="54">
        <v>0.0</v>
      </c>
      <c r="AF59" s="54">
        <v>0.0</v>
      </c>
      <c r="AG59" s="54">
        <v>0.0</v>
      </c>
      <c r="AH59" s="54">
        <v>0.0</v>
      </c>
      <c r="AI59" s="56">
        <f t="shared" si="7"/>
        <v>0</v>
      </c>
      <c r="AJ59" s="54">
        <v>0.0</v>
      </c>
      <c r="AK59" s="54">
        <v>0.0</v>
      </c>
      <c r="AL59" s="54">
        <v>0.0</v>
      </c>
      <c r="AM59" s="54">
        <v>0.0</v>
      </c>
      <c r="AN59" s="56">
        <f t="shared" si="15"/>
        <v>0</v>
      </c>
      <c r="AO59" s="54">
        <v>0.0</v>
      </c>
      <c r="AP59" s="54">
        <v>0.0</v>
      </c>
      <c r="AQ59" s="54">
        <v>0.0</v>
      </c>
      <c r="AR59" s="54">
        <v>0.0</v>
      </c>
      <c r="AS59" s="56">
        <f t="shared" si="23"/>
        <v>0</v>
      </c>
      <c r="AT59" s="56">
        <f t="shared" si="31"/>
        <v>1.5</v>
      </c>
      <c r="AU59" s="66"/>
      <c r="AV59" s="56">
        <f t="shared" si="32"/>
        <v>0</v>
      </c>
      <c r="AW59" s="56">
        <f t="shared" si="10"/>
        <v>3.75</v>
      </c>
      <c r="AX59" s="1"/>
      <c r="AY59" s="1"/>
      <c r="AZ59" s="1"/>
    </row>
    <row r="60">
      <c r="A60" s="93">
        <v>56.0</v>
      </c>
      <c r="B60" s="66" t="s">
        <v>333</v>
      </c>
      <c r="C60" s="70">
        <v>3.00440001E8</v>
      </c>
      <c r="D60" s="66" t="s">
        <v>340</v>
      </c>
      <c r="E60" s="70">
        <v>1.0</v>
      </c>
      <c r="F60" s="73" t="s">
        <v>232</v>
      </c>
      <c r="G60" s="73">
        <v>1.0</v>
      </c>
      <c r="H60" s="46">
        <f t="shared" si="1"/>
        <v>5</v>
      </c>
      <c r="I60" s="73">
        <v>1.0</v>
      </c>
      <c r="J60" s="51">
        <f t="shared" si="2"/>
        <v>10</v>
      </c>
      <c r="K60" s="73">
        <v>0.0</v>
      </c>
      <c r="L60" s="44">
        <v>0.0</v>
      </c>
      <c r="M60" s="46">
        <f t="shared" si="3"/>
        <v>0</v>
      </c>
      <c r="N60" s="53">
        <v>0.0</v>
      </c>
      <c r="O60" s="46">
        <f t="shared" si="4"/>
        <v>0</v>
      </c>
      <c r="P60" s="54">
        <v>0.0</v>
      </c>
      <c r="Q60" s="54">
        <v>0.0</v>
      </c>
      <c r="R60" s="54">
        <v>0.0</v>
      </c>
      <c r="S60" s="87">
        <v>0.0</v>
      </c>
      <c r="T60" s="56">
        <f t="shared" si="30"/>
        <v>0</v>
      </c>
      <c r="U60" s="54">
        <v>0.0</v>
      </c>
      <c r="V60" s="54">
        <v>0.0</v>
      </c>
      <c r="W60" s="54">
        <v>0.0</v>
      </c>
      <c r="X60" s="54">
        <v>0.0</v>
      </c>
      <c r="Y60" s="58">
        <f t="shared" si="27"/>
        <v>0</v>
      </c>
      <c r="Z60" s="54">
        <v>0.0</v>
      </c>
      <c r="AA60" s="54">
        <v>0.0</v>
      </c>
      <c r="AB60" s="54">
        <v>0.0</v>
      </c>
      <c r="AC60" s="54">
        <v>0.0</v>
      </c>
      <c r="AD60" s="56">
        <f t="shared" si="22"/>
        <v>0</v>
      </c>
      <c r="AE60" s="54">
        <v>0.0</v>
      </c>
      <c r="AF60" s="54">
        <v>0.0</v>
      </c>
      <c r="AG60" s="54">
        <v>0.0</v>
      </c>
      <c r="AH60" s="54">
        <v>0.0</v>
      </c>
      <c r="AI60" s="56">
        <f t="shared" si="7"/>
        <v>0</v>
      </c>
      <c r="AJ60" s="54">
        <v>0.0</v>
      </c>
      <c r="AK60" s="54">
        <v>0.0</v>
      </c>
      <c r="AL60" s="54">
        <v>0.0</v>
      </c>
      <c r="AM60" s="54">
        <v>0.0</v>
      </c>
      <c r="AN60" s="56">
        <f t="shared" si="15"/>
        <v>0</v>
      </c>
      <c r="AO60" s="54">
        <v>0.0</v>
      </c>
      <c r="AP60" s="54">
        <v>0.0</v>
      </c>
      <c r="AQ60" s="54">
        <v>0.0</v>
      </c>
      <c r="AR60" s="54">
        <v>0.0</v>
      </c>
      <c r="AS60" s="56">
        <f t="shared" si="23"/>
        <v>0</v>
      </c>
      <c r="AT60" s="56">
        <f t="shared" si="31"/>
        <v>1.5</v>
      </c>
      <c r="AU60" s="66"/>
      <c r="AV60" s="56">
        <f t="shared" si="32"/>
        <v>0</v>
      </c>
      <c r="AW60" s="56">
        <f t="shared" si="10"/>
        <v>3.75</v>
      </c>
      <c r="AX60" s="1"/>
      <c r="AY60" s="1"/>
      <c r="AZ60" s="1"/>
    </row>
    <row r="61">
      <c r="A61" s="93">
        <v>57.0</v>
      </c>
      <c r="B61" s="66" t="s">
        <v>333</v>
      </c>
      <c r="C61" s="70">
        <v>3.00030001E8</v>
      </c>
      <c r="D61" s="66" t="s">
        <v>341</v>
      </c>
      <c r="E61" s="70">
        <v>1.0</v>
      </c>
      <c r="F61" s="73" t="s">
        <v>232</v>
      </c>
      <c r="G61" s="73">
        <v>1.0</v>
      </c>
      <c r="H61" s="46">
        <f t="shared" si="1"/>
        <v>5</v>
      </c>
      <c r="I61" s="73">
        <v>1.0</v>
      </c>
      <c r="J61" s="51">
        <f t="shared" si="2"/>
        <v>10</v>
      </c>
      <c r="K61" s="73">
        <v>0.0</v>
      </c>
      <c r="L61" s="73">
        <v>0.0</v>
      </c>
      <c r="M61" s="46">
        <f t="shared" si="3"/>
        <v>0</v>
      </c>
      <c r="N61" s="53">
        <v>0.0</v>
      </c>
      <c r="O61" s="46">
        <f t="shared" si="4"/>
        <v>0</v>
      </c>
      <c r="P61" s="87">
        <v>0.0</v>
      </c>
      <c r="Q61" s="87">
        <v>0.0</v>
      </c>
      <c r="R61" s="54">
        <v>0.0</v>
      </c>
      <c r="S61" s="87">
        <v>0.0</v>
      </c>
      <c r="T61" s="56">
        <f t="shared" si="30"/>
        <v>0</v>
      </c>
      <c r="U61" s="54">
        <v>0.0</v>
      </c>
      <c r="V61" s="54">
        <v>0.0</v>
      </c>
      <c r="W61" s="54">
        <v>0.0</v>
      </c>
      <c r="X61" s="54">
        <v>0.0</v>
      </c>
      <c r="Y61" s="58">
        <f t="shared" si="27"/>
        <v>0</v>
      </c>
      <c r="Z61" s="54">
        <v>0.0</v>
      </c>
      <c r="AA61" s="54">
        <v>0.0</v>
      </c>
      <c r="AB61" s="54">
        <v>0.0</v>
      </c>
      <c r="AC61" s="54">
        <v>0.0</v>
      </c>
      <c r="AD61" s="56">
        <f t="shared" si="22"/>
        <v>0</v>
      </c>
      <c r="AE61" s="54">
        <v>0.0</v>
      </c>
      <c r="AF61" s="54">
        <v>0.0</v>
      </c>
      <c r="AG61" s="54">
        <v>0.0</v>
      </c>
      <c r="AH61" s="54">
        <v>0.0</v>
      </c>
      <c r="AI61" s="56">
        <f t="shared" si="7"/>
        <v>0</v>
      </c>
      <c r="AJ61" s="54">
        <v>0.0</v>
      </c>
      <c r="AK61" s="54">
        <v>0.0</v>
      </c>
      <c r="AL61" s="54">
        <v>0.0</v>
      </c>
      <c r="AM61" s="54">
        <v>0.0</v>
      </c>
      <c r="AN61" s="56">
        <f t="shared" si="15"/>
        <v>0</v>
      </c>
      <c r="AO61" s="54">
        <v>0.0</v>
      </c>
      <c r="AP61" s="54">
        <v>0.0</v>
      </c>
      <c r="AQ61" s="54">
        <v>0.0</v>
      </c>
      <c r="AR61" s="54">
        <v>0.0</v>
      </c>
      <c r="AS61" s="56">
        <f t="shared" si="23"/>
        <v>0</v>
      </c>
      <c r="AT61" s="56">
        <f t="shared" si="31"/>
        <v>1.5</v>
      </c>
      <c r="AU61" s="66"/>
      <c r="AV61" s="56">
        <f t="shared" si="32"/>
        <v>0</v>
      </c>
      <c r="AW61" s="56">
        <f t="shared" si="10"/>
        <v>3.75</v>
      </c>
      <c r="AX61" s="1"/>
      <c r="AY61" s="1"/>
      <c r="AZ61" s="1"/>
    </row>
    <row r="62">
      <c r="A62" s="84">
        <v>58.0</v>
      </c>
      <c r="B62" s="84" t="s">
        <v>342</v>
      </c>
      <c r="C62" s="86">
        <v>3.10500001E8</v>
      </c>
      <c r="D62" s="84" t="s">
        <v>343</v>
      </c>
      <c r="E62" s="86">
        <v>1.0</v>
      </c>
      <c r="F62" s="73" t="s">
        <v>69</v>
      </c>
      <c r="G62" s="73">
        <v>0.0</v>
      </c>
      <c r="H62" s="46">
        <f t="shared" si="1"/>
        <v>0</v>
      </c>
      <c r="I62" s="73">
        <v>1.0</v>
      </c>
      <c r="J62" s="51">
        <f t="shared" si="2"/>
        <v>10</v>
      </c>
      <c r="K62" s="73">
        <v>1.0</v>
      </c>
      <c r="L62" s="44">
        <v>1.0</v>
      </c>
      <c r="M62" s="46">
        <f t="shared" si="3"/>
        <v>10</v>
      </c>
      <c r="N62" s="53">
        <v>0.0</v>
      </c>
      <c r="O62" s="46">
        <f t="shared" si="4"/>
        <v>0</v>
      </c>
      <c r="P62" s="44" t="s">
        <v>111</v>
      </c>
      <c r="Q62" s="44" t="s">
        <v>111</v>
      </c>
      <c r="R62" s="44" t="s">
        <v>111</v>
      </c>
      <c r="S62" s="44" t="s">
        <v>111</v>
      </c>
      <c r="T62" s="83" t="s">
        <v>113</v>
      </c>
      <c r="U62" s="75">
        <v>278.0</v>
      </c>
      <c r="V62" s="75">
        <v>3.0</v>
      </c>
      <c r="W62" s="75">
        <v>0.0</v>
      </c>
      <c r="X62" s="75">
        <v>84.0</v>
      </c>
      <c r="Y62" s="58">
        <f t="shared" si="27"/>
        <v>8.424657534</v>
      </c>
      <c r="Z62" s="73">
        <v>360.0</v>
      </c>
      <c r="AA62" s="73">
        <v>0.0</v>
      </c>
      <c r="AB62" s="73">
        <v>0.0</v>
      </c>
      <c r="AC62" s="73">
        <v>5.0</v>
      </c>
      <c r="AD62" s="56">
        <f t="shared" si="22"/>
        <v>9.908675799</v>
      </c>
      <c r="AE62" s="70">
        <v>342.0</v>
      </c>
      <c r="AF62" s="70">
        <v>0.0</v>
      </c>
      <c r="AG62" s="70">
        <v>0.0</v>
      </c>
      <c r="AH62" s="70">
        <v>23.0</v>
      </c>
      <c r="AI62" s="56">
        <f t="shared" si="7"/>
        <v>9.579908676</v>
      </c>
      <c r="AJ62" s="70">
        <v>299.0</v>
      </c>
      <c r="AK62" s="70">
        <v>0.0</v>
      </c>
      <c r="AL62" s="70">
        <v>0.0</v>
      </c>
      <c r="AM62" s="70">
        <v>66.0</v>
      </c>
      <c r="AN62" s="56">
        <f t="shared" si="15"/>
        <v>8.794520548</v>
      </c>
      <c r="AO62" s="70">
        <v>136.0</v>
      </c>
      <c r="AP62" s="70">
        <v>1.0</v>
      </c>
      <c r="AQ62" s="70">
        <v>1.0</v>
      </c>
      <c r="AR62" s="70">
        <v>227.0</v>
      </c>
      <c r="AS62" s="56">
        <f t="shared" si="23"/>
        <v>5.799086758</v>
      </c>
      <c r="AT62" s="56">
        <f>(AS62+AN62+AI62+AD62+Y62+M62+J62+H62+O62)/10</f>
        <v>6.250684932</v>
      </c>
      <c r="AU62" s="92">
        <f>(AS62+AN62+AI62+AD62+Y62+M62+H62+J62+O62)/9</f>
        <v>6.945205479</v>
      </c>
      <c r="AV62" s="56">
        <f>(AS62+AN62+AI62+AD62+Y62)/5</f>
        <v>8.501369863</v>
      </c>
      <c r="AW62" s="56">
        <f t="shared" si="10"/>
        <v>5</v>
      </c>
      <c r="AX62" s="1"/>
      <c r="AY62" s="1"/>
      <c r="AZ62" s="1"/>
    </row>
    <row r="63">
      <c r="A63" s="93">
        <v>59.0</v>
      </c>
      <c r="B63" s="66" t="s">
        <v>344</v>
      </c>
      <c r="C63" s="70">
        <v>3.20560001E8</v>
      </c>
      <c r="D63" s="66" t="s">
        <v>345</v>
      </c>
      <c r="E63" s="70">
        <v>1.0</v>
      </c>
      <c r="F63" s="73" t="s">
        <v>69</v>
      </c>
      <c r="G63" s="73">
        <v>0.0</v>
      </c>
      <c r="H63" s="46">
        <f t="shared" si="1"/>
        <v>0</v>
      </c>
      <c r="I63" s="73">
        <v>0.0</v>
      </c>
      <c r="J63" s="51">
        <f t="shared" si="2"/>
        <v>0</v>
      </c>
      <c r="K63" s="73">
        <v>0.0</v>
      </c>
      <c r="L63" s="73">
        <v>0.0</v>
      </c>
      <c r="M63" s="46">
        <f t="shared" si="3"/>
        <v>0</v>
      </c>
      <c r="N63" s="53">
        <v>0.0</v>
      </c>
      <c r="O63" s="46">
        <f t="shared" si="4"/>
        <v>0</v>
      </c>
      <c r="P63" s="87">
        <v>0.0</v>
      </c>
      <c r="Q63" s="87">
        <v>0.0</v>
      </c>
      <c r="R63" s="54">
        <v>0.0</v>
      </c>
      <c r="S63" s="87">
        <v>0.0</v>
      </c>
      <c r="T63" s="56">
        <f>((P63/365)+((Q63/365)*0.5)+((R63/365)*(-0.5))+((S63/365)*(1/3)))*10</f>
        <v>0</v>
      </c>
      <c r="U63" s="54">
        <v>0.0</v>
      </c>
      <c r="V63" s="54">
        <v>0.0</v>
      </c>
      <c r="W63" s="54">
        <v>0.0</v>
      </c>
      <c r="X63" s="54">
        <v>0.0</v>
      </c>
      <c r="Y63" s="58">
        <f t="shared" si="27"/>
        <v>0</v>
      </c>
      <c r="Z63" s="54">
        <v>0.0</v>
      </c>
      <c r="AA63" s="54">
        <v>0.0</v>
      </c>
      <c r="AB63" s="54">
        <v>0.0</v>
      </c>
      <c r="AC63" s="54">
        <v>0.0</v>
      </c>
      <c r="AD63" s="56">
        <f t="shared" si="22"/>
        <v>0</v>
      </c>
      <c r="AE63" s="54">
        <v>0.0</v>
      </c>
      <c r="AF63" s="54">
        <v>0.0</v>
      </c>
      <c r="AG63" s="54">
        <v>0.0</v>
      </c>
      <c r="AH63" s="54">
        <v>0.0</v>
      </c>
      <c r="AI63" s="56">
        <f t="shared" si="7"/>
        <v>0</v>
      </c>
      <c r="AJ63" s="54">
        <v>0.0</v>
      </c>
      <c r="AK63" s="54">
        <v>0.0</v>
      </c>
      <c r="AL63" s="54">
        <v>0.0</v>
      </c>
      <c r="AM63" s="54">
        <v>0.0</v>
      </c>
      <c r="AN63" s="56">
        <f t="shared" si="15"/>
        <v>0</v>
      </c>
      <c r="AO63" s="54">
        <v>0.0</v>
      </c>
      <c r="AP63" s="54">
        <v>0.0</v>
      </c>
      <c r="AQ63" s="54">
        <v>0.0</v>
      </c>
      <c r="AR63" s="54">
        <v>0.0</v>
      </c>
      <c r="AS63" s="56">
        <f t="shared" si="23"/>
        <v>0</v>
      </c>
      <c r="AT63" s="56">
        <f>(AS63+AN63+AI63+AD63+Y63+T63+M63+J63+H63+O63)/10</f>
        <v>0</v>
      </c>
      <c r="AU63" s="66"/>
      <c r="AV63" s="56">
        <f>(AS63+AN63+AI63+AD63+Y63+T63)/6</f>
        <v>0</v>
      </c>
      <c r="AW63" s="56">
        <f t="shared" si="10"/>
        <v>0</v>
      </c>
      <c r="AX63" s="1"/>
      <c r="AY63" s="1"/>
      <c r="AZ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row>
  </sheetData>
  <autoFilter ref="$A$4:$AW$63"/>
  <mergeCells count="23">
    <mergeCell ref="AJ3:AN3"/>
    <mergeCell ref="AO3:AS3"/>
    <mergeCell ref="AY5:AZ5"/>
    <mergeCell ref="Z3:AD3"/>
    <mergeCell ref="F3:H3"/>
    <mergeCell ref="I3:J3"/>
    <mergeCell ref="K3:M3"/>
    <mergeCell ref="N3:O3"/>
    <mergeCell ref="P3:T3"/>
    <mergeCell ref="U3:Y3"/>
    <mergeCell ref="AE3:AI3"/>
    <mergeCell ref="Z1:AD1"/>
    <mergeCell ref="Z2:AD2"/>
    <mergeCell ref="AE2:AI2"/>
    <mergeCell ref="AJ2:AN2"/>
    <mergeCell ref="U2:Y2"/>
    <mergeCell ref="U1:Y1"/>
    <mergeCell ref="AE1:AI1"/>
    <mergeCell ref="AJ1:AN1"/>
    <mergeCell ref="AO1:AS1"/>
    <mergeCell ref="P1:T1"/>
    <mergeCell ref="P2:T2"/>
    <mergeCell ref="AO2:AS2"/>
  </mergeCells>
  <conditionalFormatting sqref="M5:M63 O5:O63">
    <cfRule type="colorScale" priority="1">
      <colorScale>
        <cfvo type="min"/>
        <cfvo type="max"/>
        <color rgb="FF7F7F7F"/>
        <color rgb="FF8EAADB"/>
      </colorScale>
    </cfRule>
  </conditionalFormatting>
  <conditionalFormatting sqref="M5:M63 O5:O63">
    <cfRule type="colorScale" priority="2">
      <colorScale>
        <cfvo type="min"/>
        <cfvo type="max"/>
        <color rgb="FF7F7F7F"/>
        <color rgb="FF8EAADB"/>
      </colorScale>
    </cfRule>
  </conditionalFormatting>
  <conditionalFormatting sqref="J5:J63">
    <cfRule type="colorScale" priority="3">
      <colorScale>
        <cfvo type="min"/>
        <cfvo type="percentile" val="50"/>
        <cfvo type="max"/>
        <color rgb="FF7F7F7F"/>
        <color rgb="FFDEEAF6"/>
        <color rgb="FF2E75B5"/>
      </colorScale>
    </cfRule>
  </conditionalFormatting>
  <conditionalFormatting sqref="J5:J63">
    <cfRule type="colorScale" priority="4">
      <colorScale>
        <cfvo type="min"/>
        <cfvo type="max"/>
        <color rgb="FF7F7F7F"/>
        <color rgb="FF9CC2E5"/>
      </colorScale>
    </cfRule>
  </conditionalFormatting>
  <conditionalFormatting sqref="J5:J63">
    <cfRule type="colorScale" priority="5">
      <colorScale>
        <cfvo type="min"/>
        <cfvo type="max"/>
        <color rgb="FF7F7F7F"/>
        <color rgb="FFB4C6E7"/>
      </colorScale>
    </cfRule>
  </conditionalFormatting>
  <conditionalFormatting sqref="H5:H63">
    <cfRule type="colorScale" priority="6">
      <colorScale>
        <cfvo type="min"/>
        <cfvo type="max"/>
        <color rgb="FF7F7F7F"/>
        <color rgb="FF8EAADB"/>
      </colorScale>
    </cfRule>
  </conditionalFormatting>
  <conditionalFormatting sqref="H5:H63">
    <cfRule type="colorScale" priority="7">
      <colorScale>
        <cfvo type="min"/>
        <cfvo type="percentile" val="50"/>
        <cfvo type="max"/>
        <color rgb="FFF8696B"/>
        <color rgb="FFFCFCFF"/>
        <color rgb="FF5A8AC6"/>
      </colorScale>
    </cfRule>
  </conditionalFormatting>
  <conditionalFormatting sqref="H5:H63">
    <cfRule type="colorScale" priority="8">
      <colorScale>
        <cfvo type="min"/>
        <cfvo type="max"/>
        <color rgb="FF7F7F7F"/>
        <color rgb="FF3481FE"/>
      </colorScale>
    </cfRule>
  </conditionalFormatting>
  <conditionalFormatting sqref="J5:J63">
    <cfRule type="colorScale" priority="9">
      <colorScale>
        <cfvo type="min"/>
        <cfvo type="max"/>
        <color rgb="FF7F7F7F"/>
        <color rgb="FF8EAADB"/>
      </colorScale>
    </cfRule>
  </conditionalFormatting>
  <conditionalFormatting sqref="T5:T63">
    <cfRule type="colorScale" priority="10">
      <colorScale>
        <cfvo type="min"/>
        <cfvo type="max"/>
        <color rgb="FF7F7F7F"/>
        <color rgb="FF8EAADB"/>
      </colorScale>
    </cfRule>
  </conditionalFormatting>
  <conditionalFormatting sqref="Y19:Y24 Y17 Y26:Y63 Y5 Y7:Y14">
    <cfRule type="colorScale" priority="11">
      <colorScale>
        <cfvo type="min"/>
        <cfvo type="max"/>
        <color rgb="FF7F7F7F"/>
        <color rgb="FF8EAADB"/>
      </colorScale>
    </cfRule>
  </conditionalFormatting>
  <conditionalFormatting sqref="Y15">
    <cfRule type="colorScale" priority="12">
      <colorScale>
        <cfvo type="min"/>
        <cfvo type="max"/>
        <color rgb="FF7F7F7F"/>
        <color rgb="FF8EAADB"/>
      </colorScale>
    </cfRule>
  </conditionalFormatting>
  <conditionalFormatting sqref="Y16">
    <cfRule type="colorScale" priority="13">
      <colorScale>
        <cfvo type="min"/>
        <cfvo type="max"/>
        <color rgb="FF7F7F7F"/>
        <color rgb="FF8EAADB"/>
      </colorScale>
    </cfRule>
  </conditionalFormatting>
  <conditionalFormatting sqref="Y18">
    <cfRule type="colorScale" priority="14">
      <colorScale>
        <cfvo type="min"/>
        <cfvo type="max"/>
        <color rgb="FF7F7F7F"/>
        <color rgb="FF8EAADB"/>
      </colorScale>
    </cfRule>
  </conditionalFormatting>
  <conditionalFormatting sqref="Y25">
    <cfRule type="colorScale" priority="15">
      <colorScale>
        <cfvo type="min"/>
        <cfvo type="max"/>
        <color rgb="FF7F7F7F"/>
        <color rgb="FF8EAADB"/>
      </colorScale>
    </cfRule>
  </conditionalFormatting>
  <conditionalFormatting sqref="AD5:AD24 AD26:AD63">
    <cfRule type="colorScale" priority="16">
      <colorScale>
        <cfvo type="min"/>
        <cfvo type="max"/>
        <color rgb="FF7F7F7F"/>
        <color rgb="FF8EAADB"/>
      </colorScale>
    </cfRule>
  </conditionalFormatting>
  <conditionalFormatting sqref="AI5:AI63">
    <cfRule type="colorScale" priority="17">
      <colorScale>
        <cfvo type="min"/>
        <cfvo type="max"/>
        <color rgb="FF7F7F7F"/>
        <color rgb="FF8EAADB"/>
      </colorScale>
    </cfRule>
  </conditionalFormatting>
  <conditionalFormatting sqref="AN5:AN63">
    <cfRule type="colorScale" priority="18">
      <colorScale>
        <cfvo type="min"/>
        <cfvo type="max"/>
        <color rgb="FF7F7F7F"/>
        <color rgb="FF8EAADB"/>
      </colorScale>
    </cfRule>
  </conditionalFormatting>
  <conditionalFormatting sqref="AS5:AS24 AS26:AS63">
    <cfRule type="colorScale" priority="19">
      <colorScale>
        <cfvo type="min"/>
        <cfvo type="max"/>
        <color rgb="FF7F7F7F"/>
        <color rgb="FF8EAADB"/>
      </colorScale>
    </cfRule>
  </conditionalFormatting>
  <conditionalFormatting sqref="AT5:AT63">
    <cfRule type="colorScale" priority="20">
      <colorScale>
        <cfvo type="min"/>
        <cfvo type="max"/>
        <color rgb="FF7F7F7F"/>
        <color rgb="FF8EAADB"/>
      </colorScale>
    </cfRule>
  </conditionalFormatting>
  <conditionalFormatting sqref="AV5:AW63">
    <cfRule type="colorScale" priority="21">
      <colorScale>
        <cfvo type="min"/>
        <cfvo type="max"/>
        <color rgb="FF7F7F7F"/>
        <color rgb="FF8EAADB"/>
      </colorScale>
    </cfRule>
  </conditionalFormatting>
  <conditionalFormatting sqref="Y6">
    <cfRule type="colorScale" priority="22">
      <colorScale>
        <cfvo type="min"/>
        <cfvo type="max"/>
        <color rgb="FF7F7F7F"/>
        <color rgb="FF8EAADB"/>
      </colorScale>
    </cfRule>
  </conditionalFormatting>
  <conditionalFormatting sqref="AD25">
    <cfRule type="colorScale" priority="23">
      <colorScale>
        <cfvo type="min"/>
        <cfvo type="max"/>
        <color rgb="FF7F7F7F"/>
        <color rgb="FF8EAADB"/>
      </colorScale>
    </cfRule>
  </conditionalFormatting>
  <conditionalFormatting sqref="AS25">
    <cfRule type="colorScale" priority="24">
      <colorScale>
        <cfvo type="min"/>
        <cfvo type="max"/>
        <color rgb="FF7F7F7F"/>
        <color rgb="FF8EAADB"/>
      </colorScale>
    </cfRule>
  </conditionalFormatting>
  <conditionalFormatting sqref="AY6">
    <cfRule type="colorScale" priority="25">
      <colorScale>
        <cfvo type="min"/>
        <cfvo type="max"/>
        <color rgb="FF7F7F7F"/>
        <color rgb="FF8EAADB"/>
      </colorScale>
    </cfRule>
  </conditionalFormatting>
  <conditionalFormatting sqref="AY7">
    <cfRule type="colorScale" priority="26">
      <colorScale>
        <cfvo type="min"/>
        <cfvo type="max"/>
        <color rgb="FF7F7F7F"/>
        <color rgb="FF8EAADB"/>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1.43"/>
    <col customWidth="1" min="2" max="2" width="24.43"/>
    <col customWidth="1" min="3" max="3" width="153.43"/>
    <col customWidth="1" min="4" max="6" width="11.43"/>
    <col customWidth="1" min="7" max="26" width="10.71"/>
  </cols>
  <sheetData>
    <row r="1">
      <c r="A1" s="15" t="s">
        <v>6</v>
      </c>
      <c r="B1" s="5"/>
      <c r="C1" s="6"/>
      <c r="D1" s="1"/>
      <c r="E1" s="1"/>
      <c r="F1" s="1"/>
      <c r="G1" s="1"/>
      <c r="H1" s="1"/>
      <c r="I1" s="1"/>
      <c r="J1" s="1"/>
      <c r="K1" s="1"/>
      <c r="L1" s="1"/>
      <c r="M1" s="1"/>
      <c r="N1" s="1"/>
      <c r="O1" s="1"/>
      <c r="P1" s="1"/>
      <c r="Q1" s="1"/>
      <c r="R1" s="1"/>
      <c r="S1" s="1"/>
      <c r="T1" s="1"/>
      <c r="U1" s="1"/>
      <c r="V1" s="1"/>
      <c r="W1" s="1"/>
      <c r="X1" s="1"/>
      <c r="Y1" s="1"/>
      <c r="Z1" s="1"/>
    </row>
    <row r="2">
      <c r="A2" s="17" t="s">
        <v>9</v>
      </c>
      <c r="B2" s="17" t="s">
        <v>11</v>
      </c>
      <c r="C2" s="17" t="s">
        <v>12</v>
      </c>
      <c r="D2" s="1"/>
      <c r="E2" s="1"/>
      <c r="F2" s="1"/>
      <c r="G2" s="1"/>
      <c r="H2" s="1"/>
      <c r="I2" s="1"/>
      <c r="J2" s="1"/>
      <c r="K2" s="1"/>
      <c r="L2" s="1"/>
      <c r="M2" s="1"/>
      <c r="N2" s="1"/>
      <c r="O2" s="1"/>
      <c r="P2" s="1"/>
      <c r="Q2" s="1"/>
      <c r="R2" s="1"/>
      <c r="S2" s="1"/>
      <c r="T2" s="1"/>
      <c r="U2" s="1"/>
      <c r="V2" s="1"/>
      <c r="W2" s="1"/>
      <c r="X2" s="1"/>
      <c r="Y2" s="1"/>
      <c r="Z2" s="1"/>
    </row>
    <row r="3">
      <c r="A3" s="19">
        <v>1.0</v>
      </c>
      <c r="B3" s="21" t="s">
        <v>13</v>
      </c>
      <c r="C3" s="23" t="s">
        <v>14</v>
      </c>
      <c r="D3" s="1"/>
      <c r="E3" s="1"/>
      <c r="F3" s="1"/>
      <c r="G3" s="1"/>
      <c r="H3" s="1"/>
      <c r="I3" s="1"/>
      <c r="J3" s="1"/>
      <c r="K3" s="1"/>
      <c r="L3" s="1"/>
      <c r="M3" s="1"/>
      <c r="N3" s="1"/>
      <c r="O3" s="1"/>
      <c r="P3" s="1"/>
      <c r="Q3" s="1"/>
      <c r="R3" s="1"/>
      <c r="S3" s="1"/>
      <c r="T3" s="1"/>
      <c r="U3" s="1"/>
      <c r="V3" s="1"/>
      <c r="W3" s="1"/>
      <c r="X3" s="1"/>
      <c r="Y3" s="1"/>
      <c r="Z3" s="1"/>
    </row>
    <row r="4">
      <c r="A4" s="19">
        <v>2.0</v>
      </c>
      <c r="B4" s="21" t="s">
        <v>15</v>
      </c>
      <c r="C4" s="23" t="s">
        <v>16</v>
      </c>
      <c r="D4" s="1"/>
      <c r="E4" s="1"/>
      <c r="F4" s="1"/>
      <c r="G4" s="1"/>
      <c r="H4" s="1"/>
      <c r="I4" s="1"/>
      <c r="J4" s="1"/>
      <c r="K4" s="1"/>
      <c r="L4" s="1"/>
      <c r="M4" s="1"/>
      <c r="N4" s="1"/>
      <c r="O4" s="1"/>
      <c r="P4" s="1"/>
      <c r="Q4" s="1"/>
      <c r="R4" s="1"/>
      <c r="S4" s="1"/>
      <c r="T4" s="1"/>
      <c r="U4" s="1"/>
      <c r="V4" s="1"/>
      <c r="W4" s="1"/>
      <c r="X4" s="1"/>
      <c r="Y4" s="1"/>
      <c r="Z4" s="1"/>
    </row>
    <row r="5">
      <c r="A5" s="19">
        <v>3.0</v>
      </c>
      <c r="B5" s="21" t="s">
        <v>17</v>
      </c>
      <c r="C5" s="23" t="s">
        <v>18</v>
      </c>
      <c r="D5" s="1"/>
      <c r="E5" s="1"/>
      <c r="F5" s="1"/>
      <c r="G5" s="1"/>
      <c r="H5" s="1"/>
      <c r="I5" s="1"/>
      <c r="J5" s="1"/>
      <c r="K5" s="1"/>
      <c r="L5" s="1"/>
      <c r="M5" s="1"/>
      <c r="N5" s="1"/>
      <c r="O5" s="1"/>
      <c r="P5" s="1"/>
      <c r="Q5" s="1"/>
      <c r="R5" s="1"/>
      <c r="S5" s="1"/>
      <c r="T5" s="1"/>
      <c r="U5" s="1"/>
      <c r="V5" s="1"/>
      <c r="W5" s="1"/>
      <c r="X5" s="1"/>
      <c r="Y5" s="1"/>
      <c r="Z5" s="1"/>
    </row>
    <row r="6">
      <c r="A6" s="19">
        <v>4.0</v>
      </c>
      <c r="B6" s="21" t="s">
        <v>19</v>
      </c>
      <c r="C6" s="23" t="s">
        <v>20</v>
      </c>
      <c r="D6" s="1"/>
      <c r="E6" s="1"/>
      <c r="F6" s="1"/>
      <c r="G6" s="1"/>
      <c r="H6" s="1"/>
      <c r="I6" s="1"/>
      <c r="J6" s="1"/>
      <c r="K6" s="1"/>
      <c r="L6" s="1"/>
      <c r="M6" s="1"/>
      <c r="N6" s="1"/>
      <c r="O6" s="1"/>
      <c r="P6" s="1"/>
      <c r="Q6" s="1"/>
      <c r="R6" s="1"/>
      <c r="S6" s="1"/>
      <c r="T6" s="1"/>
      <c r="U6" s="1"/>
      <c r="V6" s="1"/>
      <c r="W6" s="1"/>
      <c r="X6" s="1"/>
      <c r="Y6" s="1"/>
      <c r="Z6" s="1"/>
    </row>
    <row r="7">
      <c r="A7" s="19">
        <v>5.0</v>
      </c>
      <c r="B7" s="21" t="s">
        <v>22</v>
      </c>
      <c r="C7" s="23" t="s">
        <v>24</v>
      </c>
      <c r="D7" s="1"/>
      <c r="E7" s="1"/>
      <c r="F7" s="1"/>
      <c r="G7" s="1"/>
      <c r="H7" s="1"/>
      <c r="I7" s="1"/>
      <c r="J7" s="1"/>
      <c r="K7" s="1"/>
      <c r="L7" s="1"/>
      <c r="M7" s="1"/>
      <c r="N7" s="1"/>
      <c r="O7" s="1"/>
      <c r="P7" s="1"/>
      <c r="Q7" s="1"/>
      <c r="R7" s="1"/>
      <c r="S7" s="1"/>
      <c r="T7" s="1"/>
      <c r="U7" s="1"/>
      <c r="V7" s="1"/>
      <c r="W7" s="1"/>
      <c r="X7" s="1"/>
      <c r="Y7" s="1"/>
      <c r="Z7" s="1"/>
    </row>
    <row r="8">
      <c r="A8" s="19">
        <v>6.0</v>
      </c>
      <c r="B8" s="21" t="s">
        <v>26</v>
      </c>
      <c r="C8" s="23" t="s">
        <v>27</v>
      </c>
      <c r="D8" s="1"/>
      <c r="E8" s="1"/>
      <c r="F8" s="1"/>
      <c r="G8" s="1"/>
      <c r="H8" s="1"/>
      <c r="I8" s="1"/>
      <c r="J8" s="1"/>
      <c r="K8" s="1"/>
      <c r="L8" s="1"/>
      <c r="M8" s="1"/>
      <c r="N8" s="1"/>
      <c r="O8" s="1"/>
      <c r="P8" s="1"/>
      <c r="Q8" s="1"/>
      <c r="R8" s="1"/>
      <c r="S8" s="1"/>
      <c r="T8" s="1"/>
      <c r="U8" s="1"/>
      <c r="V8" s="1"/>
      <c r="W8" s="1"/>
      <c r="X8" s="1"/>
      <c r="Y8" s="1"/>
      <c r="Z8" s="1"/>
    </row>
    <row r="9">
      <c r="A9" s="19">
        <v>7.0</v>
      </c>
      <c r="B9" s="21" t="s">
        <v>29</v>
      </c>
      <c r="C9" s="23" t="s">
        <v>31</v>
      </c>
      <c r="D9" s="1"/>
      <c r="E9" s="1"/>
      <c r="F9" s="1"/>
      <c r="G9" s="1"/>
      <c r="H9" s="1"/>
      <c r="I9" s="1"/>
      <c r="J9" s="1"/>
      <c r="K9" s="1"/>
      <c r="L9" s="1"/>
      <c r="M9" s="1"/>
      <c r="N9" s="1"/>
      <c r="O9" s="1"/>
      <c r="P9" s="1"/>
      <c r="Q9" s="1"/>
      <c r="R9" s="1"/>
      <c r="S9" s="1"/>
      <c r="T9" s="1"/>
      <c r="U9" s="1"/>
      <c r="V9" s="1"/>
      <c r="W9" s="1"/>
      <c r="X9" s="1"/>
      <c r="Y9" s="1"/>
      <c r="Z9" s="1"/>
    </row>
    <row r="10">
      <c r="A10" s="19">
        <v>8.0</v>
      </c>
      <c r="B10" s="23" t="s">
        <v>33</v>
      </c>
      <c r="C10" s="23" t="s">
        <v>39</v>
      </c>
      <c r="D10" s="1"/>
      <c r="E10" s="1"/>
      <c r="F10" s="1"/>
      <c r="G10" s="1"/>
      <c r="H10" s="1"/>
      <c r="I10" s="1"/>
      <c r="J10" s="1"/>
      <c r="K10" s="1"/>
      <c r="L10" s="1"/>
      <c r="M10" s="1"/>
      <c r="N10" s="1"/>
      <c r="O10" s="1"/>
      <c r="P10" s="1"/>
      <c r="Q10" s="1"/>
      <c r="R10" s="1"/>
      <c r="S10" s="1"/>
      <c r="T10" s="1"/>
      <c r="U10" s="1"/>
      <c r="V10" s="1"/>
      <c r="W10" s="1"/>
      <c r="X10" s="1"/>
      <c r="Y10" s="1"/>
      <c r="Z10" s="1"/>
    </row>
    <row r="11">
      <c r="A11" s="19">
        <v>9.0</v>
      </c>
      <c r="B11" s="21" t="s">
        <v>40</v>
      </c>
      <c r="C11" s="23" t="s">
        <v>41</v>
      </c>
      <c r="D11" s="1"/>
      <c r="E11" s="1"/>
      <c r="F11" s="1"/>
      <c r="G11" s="1"/>
      <c r="H11" s="1"/>
      <c r="I11" s="1"/>
      <c r="J11" s="1"/>
      <c r="K11" s="1"/>
      <c r="L11" s="1"/>
      <c r="M11" s="1"/>
      <c r="N11" s="1"/>
      <c r="O11" s="1"/>
      <c r="P11" s="1"/>
      <c r="Q11" s="1"/>
      <c r="R11" s="1"/>
      <c r="S11" s="1"/>
      <c r="T11" s="1"/>
      <c r="U11" s="1"/>
      <c r="V11" s="1"/>
      <c r="W11" s="1"/>
      <c r="X11" s="1"/>
      <c r="Y11" s="1"/>
      <c r="Z11" s="1"/>
    </row>
    <row r="12">
      <c r="A12" s="19">
        <v>10.0</v>
      </c>
      <c r="B12" s="21" t="s">
        <v>42</v>
      </c>
      <c r="C12" s="23" t="s">
        <v>46</v>
      </c>
      <c r="D12" s="1"/>
      <c r="E12" s="1"/>
      <c r="F12" s="1"/>
      <c r="G12" s="1"/>
      <c r="H12" s="1"/>
      <c r="I12" s="1"/>
      <c r="J12" s="1"/>
      <c r="K12" s="1"/>
      <c r="L12" s="1"/>
      <c r="M12" s="1"/>
      <c r="N12" s="1"/>
      <c r="O12" s="1"/>
      <c r="P12" s="1"/>
      <c r="Q12" s="1"/>
      <c r="R12" s="1"/>
      <c r="S12" s="1"/>
      <c r="T12" s="1"/>
      <c r="U12" s="1"/>
      <c r="V12" s="1"/>
      <c r="W12" s="1"/>
      <c r="X12" s="1"/>
      <c r="Y12" s="1"/>
      <c r="Z12" s="1"/>
    </row>
    <row r="13">
      <c r="A13" s="19">
        <v>11.0</v>
      </c>
      <c r="B13" s="21" t="s">
        <v>48</v>
      </c>
      <c r="C13" s="23" t="s">
        <v>56</v>
      </c>
      <c r="D13" s="1"/>
      <c r="E13" s="1"/>
      <c r="F13" s="1"/>
      <c r="G13" s="1"/>
      <c r="H13" s="1"/>
      <c r="I13" s="1"/>
      <c r="J13" s="1"/>
      <c r="K13" s="1"/>
      <c r="L13" s="1"/>
      <c r="M13" s="1"/>
      <c r="N13" s="1"/>
      <c r="O13" s="1"/>
      <c r="P13" s="1"/>
      <c r="Q13" s="1"/>
      <c r="R13" s="1"/>
      <c r="S13" s="1"/>
      <c r="T13" s="1"/>
      <c r="U13" s="1"/>
      <c r="V13" s="1"/>
      <c r="W13" s="1"/>
      <c r="X13" s="1"/>
      <c r="Y13" s="1"/>
      <c r="Z13" s="1"/>
    </row>
    <row r="14">
      <c r="A14" s="19">
        <v>12.0</v>
      </c>
      <c r="B14" s="21" t="s">
        <v>57</v>
      </c>
      <c r="C14" s="23" t="s">
        <v>59</v>
      </c>
      <c r="D14" s="1"/>
      <c r="E14" s="1"/>
      <c r="F14" s="1"/>
      <c r="G14" s="1"/>
      <c r="H14" s="1"/>
      <c r="I14" s="1"/>
      <c r="J14" s="1"/>
      <c r="K14" s="1"/>
      <c r="L14" s="1"/>
      <c r="M14" s="1"/>
      <c r="N14" s="1"/>
      <c r="O14" s="1"/>
      <c r="P14" s="1"/>
      <c r="Q14" s="1"/>
      <c r="R14" s="1"/>
      <c r="S14" s="1"/>
      <c r="T14" s="1"/>
      <c r="U14" s="1"/>
      <c r="V14" s="1"/>
      <c r="W14" s="1"/>
      <c r="X14" s="1"/>
      <c r="Y14" s="1"/>
      <c r="Z14" s="1"/>
    </row>
    <row r="15">
      <c r="A15" s="19">
        <v>13.0</v>
      </c>
      <c r="B15" s="21" t="s">
        <v>60</v>
      </c>
      <c r="C15" s="23" t="s">
        <v>63</v>
      </c>
      <c r="D15" s="1"/>
      <c r="E15" s="1"/>
      <c r="F15" s="1"/>
      <c r="G15" s="1"/>
      <c r="H15" s="1"/>
      <c r="I15" s="1"/>
      <c r="J15" s="1"/>
      <c r="K15" s="1"/>
      <c r="L15" s="1"/>
      <c r="M15" s="1"/>
      <c r="N15" s="1"/>
      <c r="O15" s="1"/>
      <c r="P15" s="1"/>
      <c r="Q15" s="1"/>
      <c r="R15" s="1"/>
      <c r="S15" s="1"/>
      <c r="T15" s="1"/>
      <c r="U15" s="1"/>
      <c r="V15" s="1"/>
      <c r="W15" s="1"/>
      <c r="X15" s="1"/>
      <c r="Y15" s="1"/>
      <c r="Z15" s="1"/>
    </row>
    <row r="16">
      <c r="A16" s="19">
        <v>14.0</v>
      </c>
      <c r="B16" s="21" t="s">
        <v>66</v>
      </c>
      <c r="C16" s="23" t="s">
        <v>68</v>
      </c>
      <c r="D16" s="1"/>
      <c r="E16" s="1"/>
      <c r="F16" s="1"/>
      <c r="G16" s="1"/>
      <c r="H16" s="1"/>
      <c r="I16" s="1"/>
      <c r="J16" s="1"/>
      <c r="K16" s="1"/>
      <c r="L16" s="1"/>
      <c r="M16" s="1"/>
      <c r="N16" s="1"/>
      <c r="O16" s="1"/>
      <c r="P16" s="1"/>
      <c r="Q16" s="1"/>
      <c r="R16" s="1"/>
      <c r="S16" s="1"/>
      <c r="T16" s="1"/>
      <c r="U16" s="1"/>
      <c r="V16" s="1"/>
      <c r="W16" s="1"/>
      <c r="X16" s="1"/>
      <c r="Y16" s="1"/>
      <c r="Z16" s="1"/>
    </row>
    <row r="17">
      <c r="A17" s="19">
        <v>15.0</v>
      </c>
      <c r="B17" s="21" t="s">
        <v>70</v>
      </c>
      <c r="C17" s="23" t="s">
        <v>71</v>
      </c>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C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1.0"/>
    <col customWidth="1" min="2" max="2" width="61.71"/>
    <col customWidth="1" min="3" max="3" width="187.57"/>
    <col customWidth="1" min="4" max="6" width="11.43"/>
    <col customWidth="1" min="7" max="26" width="10.71"/>
  </cols>
  <sheetData>
    <row r="1">
      <c r="A1" s="95" t="s">
        <v>346</v>
      </c>
      <c r="B1" s="96"/>
      <c r="C1" s="97"/>
      <c r="D1" s="1"/>
      <c r="E1" s="1"/>
      <c r="F1" s="1"/>
      <c r="G1" s="1"/>
      <c r="H1" s="1"/>
      <c r="I1" s="1"/>
      <c r="J1" s="1"/>
      <c r="K1" s="1"/>
      <c r="L1" s="1"/>
      <c r="M1" s="1"/>
      <c r="N1" s="1"/>
      <c r="O1" s="1"/>
      <c r="P1" s="1"/>
      <c r="Q1" s="1"/>
      <c r="R1" s="1"/>
      <c r="S1" s="1"/>
      <c r="T1" s="1"/>
      <c r="U1" s="1"/>
      <c r="V1" s="1"/>
      <c r="W1" s="1"/>
      <c r="X1" s="1"/>
      <c r="Y1" s="1"/>
      <c r="Z1" s="1"/>
    </row>
    <row r="2">
      <c r="A2" s="98"/>
      <c r="B2" s="32"/>
      <c r="C2" s="99"/>
      <c r="D2" s="1"/>
      <c r="E2" s="1"/>
      <c r="F2" s="1"/>
      <c r="G2" s="1"/>
      <c r="H2" s="1"/>
      <c r="I2" s="1"/>
      <c r="J2" s="1"/>
      <c r="K2" s="1"/>
      <c r="L2" s="1"/>
      <c r="M2" s="1"/>
      <c r="N2" s="1"/>
      <c r="O2" s="1"/>
      <c r="P2" s="1"/>
      <c r="Q2" s="1"/>
      <c r="R2" s="1"/>
      <c r="S2" s="1"/>
      <c r="T2" s="1"/>
      <c r="U2" s="1"/>
      <c r="V2" s="1"/>
      <c r="W2" s="1"/>
      <c r="X2" s="1"/>
      <c r="Y2" s="1"/>
      <c r="Z2" s="1"/>
    </row>
    <row r="3">
      <c r="A3" s="100" t="s">
        <v>34</v>
      </c>
      <c r="B3" s="100" t="s">
        <v>75</v>
      </c>
      <c r="C3" s="100" t="s">
        <v>347</v>
      </c>
      <c r="D3" s="1"/>
      <c r="E3" s="1"/>
      <c r="F3" s="1"/>
      <c r="G3" s="1"/>
      <c r="H3" s="1"/>
      <c r="I3" s="1"/>
      <c r="J3" s="1"/>
      <c r="K3" s="1"/>
      <c r="L3" s="1"/>
      <c r="M3" s="1"/>
      <c r="N3" s="1"/>
      <c r="O3" s="1"/>
      <c r="P3" s="1"/>
      <c r="Q3" s="1"/>
      <c r="R3" s="1"/>
      <c r="S3" s="1"/>
      <c r="T3" s="1"/>
      <c r="U3" s="1"/>
      <c r="V3" s="1"/>
      <c r="W3" s="1"/>
      <c r="X3" s="1"/>
      <c r="Y3" s="1"/>
      <c r="Z3" s="1"/>
    </row>
    <row r="4">
      <c r="A4" s="101" t="s">
        <v>67</v>
      </c>
      <c r="B4" s="101" t="s">
        <v>348</v>
      </c>
      <c r="C4" s="102" t="s">
        <v>349</v>
      </c>
      <c r="D4" s="1"/>
      <c r="E4" s="1"/>
      <c r="F4" s="1"/>
      <c r="G4" s="1"/>
      <c r="H4" s="1"/>
      <c r="I4" s="1"/>
      <c r="J4" s="1"/>
      <c r="K4" s="1"/>
      <c r="L4" s="1"/>
      <c r="M4" s="1"/>
      <c r="N4" s="1"/>
      <c r="O4" s="1"/>
      <c r="P4" s="1"/>
      <c r="Q4" s="1"/>
      <c r="R4" s="1"/>
      <c r="S4" s="1"/>
      <c r="T4" s="1"/>
      <c r="U4" s="1"/>
      <c r="V4" s="1"/>
      <c r="W4" s="1"/>
      <c r="X4" s="1"/>
      <c r="Y4" s="1"/>
      <c r="Z4" s="1"/>
    </row>
    <row r="5">
      <c r="A5" s="103" t="s">
        <v>105</v>
      </c>
      <c r="B5" s="103" t="s">
        <v>350</v>
      </c>
      <c r="C5" s="104" t="s">
        <v>351</v>
      </c>
      <c r="D5" s="1"/>
      <c r="E5" s="1"/>
      <c r="F5" s="1"/>
      <c r="G5" s="1"/>
      <c r="H5" s="1"/>
      <c r="I5" s="1"/>
      <c r="J5" s="1"/>
      <c r="K5" s="1"/>
      <c r="L5" s="1"/>
      <c r="M5" s="1"/>
      <c r="N5" s="1"/>
      <c r="O5" s="1"/>
      <c r="P5" s="1"/>
      <c r="Q5" s="1"/>
      <c r="R5" s="1"/>
      <c r="S5" s="1"/>
      <c r="T5" s="1"/>
      <c r="U5" s="1"/>
      <c r="V5" s="1"/>
      <c r="W5" s="1"/>
      <c r="X5" s="1"/>
      <c r="Y5" s="1"/>
      <c r="Z5" s="1"/>
    </row>
    <row r="6">
      <c r="A6" s="105" t="s">
        <v>169</v>
      </c>
      <c r="B6" s="105" t="s">
        <v>352</v>
      </c>
      <c r="C6" s="106" t="s">
        <v>353</v>
      </c>
      <c r="D6" s="1"/>
      <c r="E6" s="1"/>
      <c r="F6" s="1"/>
      <c r="G6" s="1"/>
      <c r="H6" s="1"/>
      <c r="I6" s="1"/>
      <c r="J6" s="1"/>
      <c r="K6" s="1"/>
      <c r="L6" s="1"/>
      <c r="M6" s="1"/>
      <c r="N6" s="1"/>
      <c r="O6" s="1"/>
      <c r="P6" s="1"/>
      <c r="Q6" s="1"/>
      <c r="R6" s="1"/>
      <c r="S6" s="1"/>
      <c r="T6" s="1"/>
      <c r="U6" s="1"/>
      <c r="V6" s="1"/>
      <c r="W6" s="1"/>
      <c r="X6" s="1"/>
      <c r="Y6" s="1"/>
      <c r="Z6" s="1"/>
    </row>
    <row r="7">
      <c r="A7" s="103" t="s">
        <v>230</v>
      </c>
      <c r="B7" s="103" t="s">
        <v>354</v>
      </c>
      <c r="C7" s="104" t="s">
        <v>355</v>
      </c>
      <c r="D7" s="1"/>
      <c r="E7" s="1"/>
      <c r="F7" s="1"/>
      <c r="G7" s="1"/>
      <c r="H7" s="1"/>
      <c r="I7" s="1"/>
      <c r="J7" s="1"/>
      <c r="K7" s="1"/>
      <c r="L7" s="1"/>
      <c r="M7" s="1"/>
      <c r="N7" s="1"/>
      <c r="O7" s="1"/>
      <c r="P7" s="1"/>
      <c r="Q7" s="1"/>
      <c r="R7" s="1"/>
      <c r="S7" s="1"/>
      <c r="T7" s="1"/>
      <c r="U7" s="1"/>
      <c r="V7" s="1"/>
      <c r="W7" s="1"/>
      <c r="X7" s="1"/>
      <c r="Y7" s="1"/>
      <c r="Z7" s="1"/>
    </row>
    <row r="8">
      <c r="A8" s="105" t="s">
        <v>247</v>
      </c>
      <c r="B8" s="105" t="s">
        <v>356</v>
      </c>
      <c r="C8" s="106" t="s">
        <v>357</v>
      </c>
      <c r="D8" s="1"/>
      <c r="E8" s="1"/>
      <c r="F8" s="1"/>
      <c r="G8" s="1"/>
      <c r="H8" s="1"/>
      <c r="I8" s="1"/>
      <c r="J8" s="1"/>
      <c r="K8" s="1"/>
      <c r="L8" s="1"/>
      <c r="M8" s="1"/>
      <c r="N8" s="1"/>
      <c r="O8" s="1"/>
      <c r="P8" s="1"/>
      <c r="Q8" s="1"/>
      <c r="R8" s="1"/>
      <c r="S8" s="1"/>
      <c r="T8" s="1"/>
      <c r="U8" s="1"/>
      <c r="V8" s="1"/>
      <c r="W8" s="1"/>
      <c r="X8" s="1"/>
      <c r="Y8" s="1"/>
      <c r="Z8" s="1"/>
    </row>
    <row r="9">
      <c r="A9" s="103" t="s">
        <v>253</v>
      </c>
      <c r="B9" s="103" t="s">
        <v>358</v>
      </c>
      <c r="C9" s="104" t="s">
        <v>359</v>
      </c>
      <c r="D9" s="1"/>
      <c r="E9" s="1"/>
      <c r="F9" s="1"/>
      <c r="G9" s="1"/>
      <c r="H9" s="1"/>
      <c r="I9" s="1"/>
      <c r="J9" s="1"/>
      <c r="K9" s="1"/>
      <c r="L9" s="1"/>
      <c r="M9" s="1"/>
      <c r="N9" s="1"/>
      <c r="O9" s="1"/>
      <c r="P9" s="1"/>
      <c r="Q9" s="1"/>
      <c r="R9" s="1"/>
      <c r="S9" s="1"/>
      <c r="T9" s="1"/>
      <c r="U9" s="1"/>
      <c r="V9" s="1"/>
      <c r="W9" s="1"/>
      <c r="X9" s="1"/>
      <c r="Y9" s="1"/>
      <c r="Z9" s="1"/>
    </row>
    <row r="10">
      <c r="A10" s="105" t="s">
        <v>276</v>
      </c>
      <c r="B10" s="105" t="s">
        <v>360</v>
      </c>
      <c r="C10" s="106" t="s">
        <v>361</v>
      </c>
      <c r="D10" s="1"/>
      <c r="E10" s="1"/>
      <c r="F10" s="1"/>
      <c r="G10" s="1"/>
      <c r="H10" s="1"/>
      <c r="I10" s="1"/>
      <c r="J10" s="1"/>
      <c r="K10" s="1"/>
      <c r="L10" s="1"/>
      <c r="M10" s="1"/>
      <c r="N10" s="1"/>
      <c r="O10" s="1"/>
      <c r="P10" s="1"/>
      <c r="Q10" s="1"/>
      <c r="R10" s="1"/>
      <c r="S10" s="1"/>
      <c r="T10" s="1"/>
      <c r="U10" s="1"/>
      <c r="V10" s="1"/>
      <c r="W10" s="1"/>
      <c r="X10" s="1"/>
      <c r="Y10" s="1"/>
      <c r="Z10" s="1"/>
    </row>
    <row r="11">
      <c r="A11" s="103" t="s">
        <v>281</v>
      </c>
      <c r="B11" s="103" t="s">
        <v>362</v>
      </c>
      <c r="C11" s="104" t="s">
        <v>363</v>
      </c>
      <c r="D11" s="1"/>
      <c r="E11" s="1"/>
      <c r="F11" s="1"/>
      <c r="G11" s="1"/>
      <c r="H11" s="1"/>
      <c r="I11" s="1"/>
      <c r="J11" s="1"/>
      <c r="K11" s="1"/>
      <c r="L11" s="1"/>
      <c r="M11" s="1"/>
      <c r="N11" s="1"/>
      <c r="O11" s="1"/>
      <c r="P11" s="1"/>
      <c r="Q11" s="1"/>
      <c r="R11" s="1"/>
      <c r="S11" s="1"/>
      <c r="T11" s="1"/>
      <c r="U11" s="1"/>
      <c r="V11" s="1"/>
      <c r="W11" s="1"/>
      <c r="X11" s="1"/>
      <c r="Y11" s="1"/>
      <c r="Z11" s="1"/>
    </row>
    <row r="12">
      <c r="A12" s="105" t="s">
        <v>286</v>
      </c>
      <c r="B12" s="105" t="s">
        <v>364</v>
      </c>
      <c r="C12" s="106" t="s">
        <v>365</v>
      </c>
      <c r="D12" s="1"/>
      <c r="E12" s="1"/>
      <c r="F12" s="1"/>
      <c r="G12" s="1"/>
      <c r="H12" s="1"/>
      <c r="I12" s="1"/>
      <c r="J12" s="1"/>
      <c r="K12" s="1"/>
      <c r="L12" s="1"/>
      <c r="M12" s="1"/>
      <c r="N12" s="1"/>
      <c r="O12" s="1"/>
      <c r="P12" s="1"/>
      <c r="Q12" s="1"/>
      <c r="R12" s="1"/>
      <c r="S12" s="1"/>
      <c r="T12" s="1"/>
      <c r="U12" s="1"/>
      <c r="V12" s="1"/>
      <c r="W12" s="1"/>
      <c r="X12" s="1"/>
      <c r="Y12" s="1"/>
      <c r="Z12" s="1"/>
    </row>
    <row r="13">
      <c r="A13" s="103" t="s">
        <v>288</v>
      </c>
      <c r="B13" s="21" t="s">
        <v>366</v>
      </c>
      <c r="C13" s="104" t="s">
        <v>367</v>
      </c>
      <c r="D13" s="1"/>
      <c r="E13" s="1"/>
      <c r="F13" s="1"/>
      <c r="G13" s="1"/>
      <c r="H13" s="1"/>
      <c r="I13" s="1"/>
      <c r="J13" s="1"/>
      <c r="K13" s="1"/>
      <c r="L13" s="1"/>
      <c r="M13" s="1"/>
      <c r="N13" s="1"/>
      <c r="O13" s="1"/>
      <c r="P13" s="1"/>
      <c r="Q13" s="1"/>
      <c r="R13" s="1"/>
      <c r="S13" s="1"/>
      <c r="T13" s="1"/>
      <c r="U13" s="1"/>
      <c r="V13" s="1"/>
      <c r="W13" s="1"/>
      <c r="X13" s="1"/>
      <c r="Y13" s="1"/>
      <c r="Z13" s="1"/>
    </row>
    <row r="14">
      <c r="A14" s="105" t="s">
        <v>292</v>
      </c>
      <c r="B14" s="105" t="s">
        <v>368</v>
      </c>
      <c r="C14" s="106" t="s">
        <v>369</v>
      </c>
      <c r="D14" s="1"/>
      <c r="E14" s="1"/>
      <c r="F14" s="1"/>
      <c r="G14" s="1"/>
      <c r="H14" s="1"/>
      <c r="I14" s="1"/>
      <c r="J14" s="1"/>
      <c r="K14" s="1"/>
      <c r="L14" s="1"/>
      <c r="M14" s="1"/>
      <c r="N14" s="1"/>
      <c r="O14" s="1"/>
      <c r="P14" s="1"/>
      <c r="Q14" s="1"/>
      <c r="R14" s="1"/>
      <c r="S14" s="1"/>
      <c r="T14" s="1"/>
      <c r="U14" s="1"/>
      <c r="V14" s="1"/>
      <c r="W14" s="1"/>
      <c r="X14" s="1"/>
      <c r="Y14" s="1"/>
      <c r="Z14" s="1"/>
    </row>
    <row r="15">
      <c r="A15" s="103" t="s">
        <v>296</v>
      </c>
      <c r="B15" s="103" t="s">
        <v>370</v>
      </c>
      <c r="C15" s="104" t="s">
        <v>371</v>
      </c>
      <c r="D15" s="1"/>
      <c r="E15" s="1"/>
      <c r="F15" s="1"/>
      <c r="G15" s="1"/>
      <c r="H15" s="1"/>
      <c r="I15" s="1"/>
      <c r="J15" s="1"/>
      <c r="K15" s="1"/>
      <c r="L15" s="1"/>
      <c r="M15" s="1"/>
      <c r="N15" s="1"/>
      <c r="O15" s="1"/>
      <c r="P15" s="1"/>
      <c r="Q15" s="1"/>
      <c r="R15" s="1"/>
      <c r="S15" s="1"/>
      <c r="T15" s="1"/>
      <c r="U15" s="1"/>
      <c r="V15" s="1"/>
      <c r="W15" s="1"/>
      <c r="X15" s="1"/>
      <c r="Y15" s="1"/>
      <c r="Z15" s="1"/>
    </row>
    <row r="16">
      <c r="A16" s="105" t="s">
        <v>299</v>
      </c>
      <c r="B16" s="105" t="s">
        <v>372</v>
      </c>
      <c r="C16" s="106" t="s">
        <v>373</v>
      </c>
      <c r="D16" s="1"/>
      <c r="E16" s="1"/>
      <c r="F16" s="1"/>
      <c r="G16" s="1"/>
      <c r="H16" s="1"/>
      <c r="I16" s="1"/>
      <c r="J16" s="1"/>
      <c r="K16" s="1"/>
      <c r="L16" s="1"/>
      <c r="M16" s="1"/>
      <c r="N16" s="1"/>
      <c r="O16" s="1"/>
      <c r="P16" s="1"/>
      <c r="Q16" s="1"/>
      <c r="R16" s="1"/>
      <c r="S16" s="1"/>
      <c r="T16" s="1"/>
      <c r="U16" s="1"/>
      <c r="V16" s="1"/>
      <c r="W16" s="1"/>
      <c r="X16" s="1"/>
      <c r="Y16" s="1"/>
      <c r="Z16" s="1"/>
    </row>
    <row r="17">
      <c r="A17" s="103" t="s">
        <v>303</v>
      </c>
      <c r="B17" s="21" t="s">
        <v>374</v>
      </c>
      <c r="C17" s="104" t="s">
        <v>375</v>
      </c>
      <c r="D17" s="1"/>
      <c r="E17" s="1"/>
      <c r="F17" s="1"/>
      <c r="G17" s="1"/>
      <c r="H17" s="1"/>
      <c r="I17" s="1"/>
      <c r="J17" s="1"/>
      <c r="K17" s="1"/>
      <c r="L17" s="1"/>
      <c r="M17" s="1"/>
      <c r="N17" s="1"/>
      <c r="O17" s="1"/>
      <c r="P17" s="1"/>
      <c r="Q17" s="1"/>
      <c r="R17" s="1"/>
      <c r="S17" s="1"/>
      <c r="T17" s="1"/>
      <c r="U17" s="1"/>
      <c r="V17" s="1"/>
      <c r="W17" s="1"/>
      <c r="X17" s="1"/>
      <c r="Y17" s="1"/>
      <c r="Z17" s="1"/>
    </row>
    <row r="18">
      <c r="A18" s="105" t="s">
        <v>306</v>
      </c>
      <c r="B18" s="105" t="s">
        <v>376</v>
      </c>
      <c r="C18" s="106" t="s">
        <v>377</v>
      </c>
      <c r="D18" s="1"/>
      <c r="E18" s="1"/>
      <c r="F18" s="1"/>
      <c r="G18" s="1"/>
      <c r="H18" s="1"/>
      <c r="I18" s="1"/>
      <c r="J18" s="1"/>
      <c r="K18" s="1"/>
      <c r="L18" s="1"/>
      <c r="M18" s="1"/>
      <c r="N18" s="1"/>
      <c r="O18" s="1"/>
      <c r="P18" s="1"/>
      <c r="Q18" s="1"/>
      <c r="R18" s="1"/>
      <c r="S18" s="1"/>
      <c r="T18" s="1"/>
      <c r="U18" s="1"/>
      <c r="V18" s="1"/>
      <c r="W18" s="1"/>
      <c r="X18" s="1"/>
      <c r="Y18" s="1"/>
      <c r="Z18" s="1"/>
    </row>
    <row r="19">
      <c r="A19" s="103" t="s">
        <v>308</v>
      </c>
      <c r="B19" s="103" t="s">
        <v>374</v>
      </c>
      <c r="C19" s="104" t="s">
        <v>378</v>
      </c>
      <c r="D19" s="1"/>
      <c r="E19" s="1"/>
      <c r="F19" s="1"/>
      <c r="G19" s="1"/>
      <c r="H19" s="1"/>
      <c r="I19" s="1"/>
      <c r="J19" s="1"/>
      <c r="K19" s="1"/>
      <c r="L19" s="1"/>
      <c r="M19" s="1"/>
      <c r="N19" s="1"/>
      <c r="O19" s="1"/>
      <c r="P19" s="1"/>
      <c r="Q19" s="1"/>
      <c r="R19" s="1"/>
      <c r="S19" s="1"/>
      <c r="T19" s="1"/>
      <c r="U19" s="1"/>
      <c r="V19" s="1"/>
      <c r="W19" s="1"/>
      <c r="X19" s="1"/>
      <c r="Y19" s="1"/>
      <c r="Z19" s="1"/>
    </row>
    <row r="20">
      <c r="A20" s="105" t="s">
        <v>310</v>
      </c>
      <c r="B20" s="105" t="s">
        <v>379</v>
      </c>
      <c r="C20" s="106" t="s">
        <v>380</v>
      </c>
      <c r="D20" s="1"/>
      <c r="E20" s="1"/>
      <c r="F20" s="1"/>
      <c r="G20" s="1"/>
      <c r="H20" s="1"/>
      <c r="I20" s="1"/>
      <c r="J20" s="1"/>
      <c r="K20" s="1"/>
      <c r="L20" s="1"/>
      <c r="M20" s="1"/>
      <c r="N20" s="1"/>
      <c r="O20" s="1"/>
      <c r="P20" s="1"/>
      <c r="Q20" s="1"/>
      <c r="R20" s="1"/>
      <c r="S20" s="1"/>
      <c r="T20" s="1"/>
      <c r="U20" s="1"/>
      <c r="V20" s="1"/>
      <c r="W20" s="1"/>
      <c r="X20" s="1"/>
      <c r="Y20" s="1"/>
      <c r="Z20" s="1"/>
    </row>
    <row r="21">
      <c r="A21" s="103" t="s">
        <v>312</v>
      </c>
      <c r="B21" s="103" t="s">
        <v>381</v>
      </c>
      <c r="C21" s="104" t="s">
        <v>382</v>
      </c>
      <c r="D21" s="1"/>
      <c r="E21" s="1"/>
      <c r="F21" s="1"/>
      <c r="G21" s="1"/>
      <c r="H21" s="1"/>
      <c r="I21" s="1"/>
      <c r="J21" s="1"/>
      <c r="K21" s="1"/>
      <c r="L21" s="1"/>
      <c r="M21" s="1"/>
      <c r="N21" s="1"/>
      <c r="O21" s="1"/>
      <c r="P21" s="1"/>
      <c r="Q21" s="1"/>
      <c r="R21" s="1"/>
      <c r="S21" s="1"/>
      <c r="T21" s="1"/>
      <c r="U21" s="1"/>
      <c r="V21" s="1"/>
      <c r="W21" s="1"/>
      <c r="X21" s="1"/>
      <c r="Y21" s="1"/>
      <c r="Z21" s="1"/>
    </row>
    <row r="22">
      <c r="A22" s="105" t="s">
        <v>316</v>
      </c>
      <c r="B22" s="105" t="s">
        <v>383</v>
      </c>
      <c r="C22" s="106" t="s">
        <v>384</v>
      </c>
      <c r="D22" s="1"/>
      <c r="E22" s="1"/>
      <c r="F22" s="1"/>
      <c r="G22" s="1"/>
      <c r="H22" s="1"/>
      <c r="I22" s="1"/>
      <c r="J22" s="1"/>
      <c r="K22" s="1"/>
      <c r="L22" s="1"/>
      <c r="M22" s="1"/>
      <c r="N22" s="1"/>
      <c r="O22" s="1"/>
      <c r="P22" s="1"/>
      <c r="Q22" s="1"/>
      <c r="R22" s="1"/>
      <c r="S22" s="1"/>
      <c r="T22" s="1"/>
      <c r="U22" s="1"/>
      <c r="V22" s="1"/>
      <c r="W22" s="1"/>
      <c r="X22" s="1"/>
      <c r="Y22" s="1"/>
      <c r="Z22" s="1"/>
    </row>
    <row r="23">
      <c r="A23" s="103" t="s">
        <v>317</v>
      </c>
      <c r="B23" s="103" t="s">
        <v>385</v>
      </c>
      <c r="C23" s="104" t="s">
        <v>386</v>
      </c>
      <c r="D23" s="1"/>
      <c r="E23" s="1"/>
      <c r="F23" s="1"/>
      <c r="G23" s="1"/>
      <c r="H23" s="1"/>
      <c r="I23" s="1"/>
      <c r="J23" s="1"/>
      <c r="K23" s="1"/>
      <c r="L23" s="1"/>
      <c r="M23" s="1"/>
      <c r="N23" s="1"/>
      <c r="O23" s="1"/>
      <c r="P23" s="1"/>
      <c r="Q23" s="1"/>
      <c r="R23" s="1"/>
      <c r="S23" s="1"/>
      <c r="T23" s="1"/>
      <c r="U23" s="1"/>
      <c r="V23" s="1"/>
      <c r="W23" s="1"/>
      <c r="X23" s="1"/>
      <c r="Y23" s="1"/>
      <c r="Z23" s="1"/>
    </row>
    <row r="24">
      <c r="A24" s="105" t="s">
        <v>319</v>
      </c>
      <c r="B24" s="105" t="s">
        <v>387</v>
      </c>
      <c r="C24" s="106" t="s">
        <v>388</v>
      </c>
      <c r="D24" s="1"/>
      <c r="E24" s="1"/>
      <c r="F24" s="1"/>
      <c r="G24" s="1"/>
      <c r="H24" s="1"/>
      <c r="I24" s="1"/>
      <c r="J24" s="1"/>
      <c r="K24" s="1"/>
      <c r="L24" s="1"/>
      <c r="M24" s="1"/>
      <c r="N24" s="1"/>
      <c r="O24" s="1"/>
      <c r="P24" s="1"/>
      <c r="Q24" s="1"/>
      <c r="R24" s="1"/>
      <c r="S24" s="1"/>
      <c r="T24" s="1"/>
      <c r="U24" s="1"/>
      <c r="V24" s="1"/>
      <c r="W24" s="1"/>
      <c r="X24" s="1"/>
      <c r="Y24" s="1"/>
      <c r="Z24" s="1"/>
    </row>
    <row r="25">
      <c r="A25" s="103" t="s">
        <v>322</v>
      </c>
      <c r="B25" s="103" t="s">
        <v>389</v>
      </c>
      <c r="C25" s="104" t="s">
        <v>390</v>
      </c>
      <c r="D25" s="1"/>
      <c r="E25" s="1"/>
      <c r="F25" s="1"/>
      <c r="G25" s="1"/>
      <c r="H25" s="1"/>
      <c r="I25" s="1"/>
      <c r="J25" s="1"/>
      <c r="K25" s="1"/>
      <c r="L25" s="1"/>
      <c r="M25" s="1"/>
      <c r="N25" s="1"/>
      <c r="O25" s="1"/>
      <c r="P25" s="1"/>
      <c r="Q25" s="1"/>
      <c r="R25" s="1"/>
      <c r="S25" s="1"/>
      <c r="T25" s="1"/>
      <c r="U25" s="1"/>
      <c r="V25" s="1"/>
      <c r="W25" s="1"/>
      <c r="X25" s="1"/>
      <c r="Y25" s="1"/>
      <c r="Z25" s="1"/>
    </row>
    <row r="26">
      <c r="A26" s="105" t="s">
        <v>324</v>
      </c>
      <c r="B26" s="105" t="s">
        <v>391</v>
      </c>
      <c r="C26" s="106" t="s">
        <v>392</v>
      </c>
      <c r="D26" s="1"/>
      <c r="E26" s="1"/>
      <c r="F26" s="1"/>
      <c r="G26" s="1"/>
      <c r="H26" s="1"/>
      <c r="I26" s="1"/>
      <c r="J26" s="1"/>
      <c r="K26" s="1"/>
      <c r="L26" s="1"/>
      <c r="M26" s="1"/>
      <c r="N26" s="1"/>
      <c r="O26" s="1"/>
      <c r="P26" s="1"/>
      <c r="Q26" s="1"/>
      <c r="R26" s="1"/>
      <c r="S26" s="1"/>
      <c r="T26" s="1"/>
      <c r="U26" s="1"/>
      <c r="V26" s="1"/>
      <c r="W26" s="1"/>
      <c r="X26" s="1"/>
      <c r="Y26" s="1"/>
      <c r="Z26" s="1"/>
    </row>
    <row r="27">
      <c r="A27" s="103" t="s">
        <v>326</v>
      </c>
      <c r="B27" s="103" t="s">
        <v>393</v>
      </c>
      <c r="C27" s="104" t="s">
        <v>394</v>
      </c>
      <c r="D27" s="1"/>
      <c r="E27" s="1"/>
      <c r="F27" s="1"/>
      <c r="G27" s="1"/>
      <c r="H27" s="1"/>
      <c r="I27" s="1"/>
      <c r="J27" s="1"/>
      <c r="K27" s="1"/>
      <c r="L27" s="1"/>
      <c r="M27" s="1"/>
      <c r="N27" s="1"/>
      <c r="O27" s="1"/>
      <c r="P27" s="1"/>
      <c r="Q27" s="1"/>
      <c r="R27" s="1"/>
      <c r="S27" s="1"/>
      <c r="T27" s="1"/>
      <c r="U27" s="1"/>
      <c r="V27" s="1"/>
      <c r="W27" s="1"/>
      <c r="X27" s="1"/>
      <c r="Y27" s="1"/>
      <c r="Z27" s="1"/>
    </row>
    <row r="28">
      <c r="A28" s="105" t="s">
        <v>331</v>
      </c>
      <c r="B28" s="105" t="s">
        <v>395</v>
      </c>
      <c r="C28" s="106" t="s">
        <v>396</v>
      </c>
      <c r="D28" s="1"/>
      <c r="E28" s="1"/>
      <c r="F28" s="1"/>
      <c r="G28" s="1"/>
      <c r="H28" s="1"/>
      <c r="I28" s="1"/>
      <c r="J28" s="1"/>
      <c r="K28" s="1"/>
      <c r="L28" s="1"/>
      <c r="M28" s="1"/>
      <c r="N28" s="1"/>
      <c r="O28" s="1"/>
      <c r="P28" s="1"/>
      <c r="Q28" s="1"/>
      <c r="R28" s="1"/>
      <c r="S28" s="1"/>
      <c r="T28" s="1"/>
      <c r="U28" s="1"/>
      <c r="V28" s="1"/>
      <c r="W28" s="1"/>
      <c r="X28" s="1"/>
      <c r="Y28" s="1"/>
      <c r="Z28" s="1"/>
    </row>
    <row r="29">
      <c r="A29" s="103" t="s">
        <v>397</v>
      </c>
      <c r="B29" s="103" t="s">
        <v>398</v>
      </c>
      <c r="C29" s="104" t="s">
        <v>399</v>
      </c>
      <c r="D29" s="1"/>
      <c r="E29" s="1"/>
      <c r="F29" s="1"/>
      <c r="G29" s="1"/>
      <c r="H29" s="1"/>
      <c r="I29" s="1"/>
      <c r="J29" s="1"/>
      <c r="K29" s="1"/>
      <c r="L29" s="1"/>
      <c r="M29" s="1"/>
      <c r="N29" s="1"/>
      <c r="O29" s="1"/>
      <c r="P29" s="1"/>
      <c r="Q29" s="1"/>
      <c r="R29" s="1"/>
      <c r="S29" s="1"/>
      <c r="T29" s="1"/>
      <c r="U29" s="1"/>
      <c r="V29" s="1"/>
      <c r="W29" s="1"/>
      <c r="X29" s="1"/>
      <c r="Y29" s="1"/>
      <c r="Z29" s="1"/>
    </row>
    <row r="30">
      <c r="A30" s="105" t="s">
        <v>342</v>
      </c>
      <c r="B30" s="105" t="s">
        <v>400</v>
      </c>
      <c r="C30" s="106" t="s">
        <v>401</v>
      </c>
      <c r="D30" s="1"/>
      <c r="E30" s="1"/>
      <c r="F30" s="1"/>
      <c r="G30" s="1"/>
      <c r="H30" s="1"/>
      <c r="I30" s="1"/>
      <c r="J30" s="1"/>
      <c r="K30" s="1"/>
      <c r="L30" s="1"/>
      <c r="M30" s="1"/>
      <c r="N30" s="1"/>
      <c r="O30" s="1"/>
      <c r="P30" s="1"/>
      <c r="Q30" s="1"/>
      <c r="R30" s="1"/>
      <c r="S30" s="1"/>
      <c r="T30" s="1"/>
      <c r="U30" s="1"/>
      <c r="V30" s="1"/>
      <c r="W30" s="1"/>
      <c r="X30" s="1"/>
      <c r="Y30" s="1"/>
      <c r="Z30" s="1"/>
    </row>
    <row r="31">
      <c r="A31" s="103" t="s">
        <v>344</v>
      </c>
      <c r="B31" s="103" t="s">
        <v>402</v>
      </c>
      <c r="C31" s="104" t="s">
        <v>403</v>
      </c>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C2"/>
  </mergeCells>
  <hyperlinks>
    <hyperlink r:id="rId1" ref="C4"/>
    <hyperlink r:id="rId2" ref="C5"/>
    <hyperlink r:id="rId3" ref="C6"/>
    <hyperlink r:id="rId4" ref="C7"/>
    <hyperlink r:id="rId5" ref="C8"/>
    <hyperlink r:id="rId6" ref="C9"/>
    <hyperlink r:id="rId7" ref="C10"/>
    <hyperlink r:id="rId8" ref="C11"/>
    <hyperlink r:id="rId9" ref="C12"/>
    <hyperlink r:id="rId10" ref="C13"/>
    <hyperlink r:id="rId11" ref="C14"/>
    <hyperlink r:id="rId12" ref="C15"/>
    <hyperlink r:id="rId13" ref="C17"/>
    <hyperlink r:id="rId14" ref="C18"/>
    <hyperlink r:id="rId15" ref="C19"/>
    <hyperlink r:id="rId16" ref="C20"/>
    <hyperlink r:id="rId17" ref="C22"/>
    <hyperlink r:id="rId18" ref="C23"/>
    <hyperlink r:id="rId19" ref="C24"/>
    <hyperlink r:id="rId20" ref="C25"/>
    <hyperlink r:id="rId21" ref="C26"/>
    <hyperlink r:id="rId22" ref="C27"/>
    <hyperlink r:id="rId23" ref="C28"/>
    <hyperlink r:id="rId24" ref="C29"/>
    <hyperlink r:id="rId25" ref="C30"/>
    <hyperlink r:id="rId26" ref="C31"/>
  </hyperlinks>
  <drawing r:id="rId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3.43"/>
    <col customWidth="1" min="2" max="2" width="19.0"/>
    <col customWidth="1" min="3" max="3" width="46.57"/>
    <col customWidth="1" min="4" max="26" width="10.71"/>
  </cols>
  <sheetData>
    <row r="1">
      <c r="A1" s="107" t="s">
        <v>404</v>
      </c>
      <c r="B1" s="5"/>
      <c r="C1" s="6"/>
    </row>
    <row r="2">
      <c r="A2" s="108" t="s">
        <v>405</v>
      </c>
      <c r="B2" s="108" t="s">
        <v>406</v>
      </c>
      <c r="C2" s="108" t="s">
        <v>347</v>
      </c>
    </row>
    <row r="3">
      <c r="A3" s="109" t="s">
        <v>407</v>
      </c>
      <c r="B3" s="110" t="s">
        <v>15</v>
      </c>
      <c r="C3" s="111" t="s">
        <v>408</v>
      </c>
    </row>
    <row r="4">
      <c r="A4" s="112" t="s">
        <v>409</v>
      </c>
      <c r="B4" s="113" t="s">
        <v>17</v>
      </c>
      <c r="C4" s="114" t="s">
        <v>410</v>
      </c>
    </row>
    <row r="5">
      <c r="A5" s="109" t="s">
        <v>411</v>
      </c>
      <c r="B5" s="110" t="s">
        <v>19</v>
      </c>
      <c r="C5" s="111" t="s">
        <v>412</v>
      </c>
    </row>
    <row r="6">
      <c r="A6" s="112" t="s">
        <v>413</v>
      </c>
      <c r="B6" s="113" t="s">
        <v>22</v>
      </c>
      <c r="C6" s="114" t="s">
        <v>414</v>
      </c>
    </row>
    <row r="7">
      <c r="A7" s="109" t="s">
        <v>415</v>
      </c>
      <c r="B7" s="110" t="s">
        <v>26</v>
      </c>
      <c r="C7" s="111" t="s">
        <v>416</v>
      </c>
    </row>
  </sheetData>
  <mergeCells count="1">
    <mergeCell ref="A1:C1"/>
  </mergeCells>
  <hyperlinks>
    <hyperlink r:id="rId1" ref="C3"/>
    <hyperlink r:id="rId2" ref="C4"/>
    <hyperlink r:id="rId3" ref="C5"/>
    <hyperlink r:id="rId4" ref="C6"/>
    <hyperlink r:id="rId5" ref="C7"/>
  </hyperlinks>
  <drawing r:id="rId6"/>
</worksheet>
</file>