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ared\Learning\DataScience\03 Getting and clening Data\"/>
    </mc:Choice>
  </mc:AlternateContent>
  <bookViews>
    <workbookView xWindow="0" yWindow="0" windowWidth="28800" windowHeight="11985" firstSheet="1" activeTab="2"/>
  </bookViews>
  <sheets>
    <sheet name="codebook.xlsx" sheetId="1" state="hidden" r:id="rId1"/>
    <sheet name="codebook" sheetId="4" r:id="rId2"/>
    <sheet name="Mkdown Table" sheetId="5" r:id="rId3"/>
  </sheets>
  <definedNames>
    <definedName name="_xlnm._FilterDatabase" localSheetId="1" hidden="1">codebook!$A$2:$U$90</definedName>
    <definedName name="_xlnm._FilterDatabase" localSheetId="0" hidden="1">codebook.xlsx!$A$2:$AY$90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90" i="5" l="1"/>
  <c r="D90" i="5" s="1"/>
  <c r="B90" i="5"/>
  <c r="C90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3" i="5"/>
  <c r="Q3" i="4"/>
  <c r="Q4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D51" i="5" s="1"/>
  <c r="B52" i="5"/>
  <c r="D52" i="5" s="1"/>
  <c r="B53" i="5"/>
  <c r="D53" i="5" s="1"/>
  <c r="B54" i="5"/>
  <c r="D54" i="5" s="1"/>
  <c r="B55" i="5"/>
  <c r="D55" i="5" s="1"/>
  <c r="B56" i="5"/>
  <c r="D56" i="5" s="1"/>
  <c r="B57" i="5"/>
  <c r="D57" i="5" s="1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3" i="5"/>
  <c r="G80" i="4"/>
  <c r="G81" i="4"/>
  <c r="Q81" i="4" s="1"/>
  <c r="G82" i="4"/>
  <c r="Q82" i="4" s="1"/>
  <c r="G83" i="4"/>
  <c r="Q83" i="4" s="1"/>
  <c r="G79" i="4"/>
  <c r="G78" i="4"/>
  <c r="G60" i="4"/>
  <c r="Q60" i="4" s="1"/>
  <c r="G61" i="4"/>
  <c r="Q61" i="4" s="1"/>
  <c r="G62" i="4"/>
  <c r="Q62" i="4" s="1"/>
  <c r="G63" i="4"/>
  <c r="G64" i="4" s="1"/>
  <c r="G59" i="4"/>
  <c r="Q59" i="4" s="1"/>
  <c r="G58" i="4"/>
  <c r="Q58" i="4" s="1"/>
  <c r="G53" i="4"/>
  <c r="Q53" i="4" s="1"/>
  <c r="G52" i="4"/>
  <c r="Q52" i="4" s="1"/>
  <c r="G27" i="4"/>
  <c r="Q27" i="4" s="1"/>
  <c r="G26" i="4"/>
  <c r="Q26" i="4" s="1"/>
  <c r="G7" i="4"/>
  <c r="G8" i="4" s="1"/>
  <c r="G6" i="4"/>
  <c r="Q6" i="4" s="1"/>
  <c r="Q25" i="4"/>
  <c r="Q51" i="4"/>
  <c r="Q78" i="4"/>
  <c r="Q79" i="4"/>
  <c r="Q80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5" i="4"/>
  <c r="I57" i="4"/>
  <c r="I56" i="4"/>
  <c r="I55" i="4"/>
  <c r="I54" i="4"/>
  <c r="I53" i="4"/>
  <c r="I52" i="4"/>
  <c r="I51" i="4"/>
  <c r="G84" i="4" l="1"/>
  <c r="Q64" i="4"/>
  <c r="G65" i="4"/>
  <c r="Q63" i="4"/>
  <c r="G54" i="4"/>
  <c r="G28" i="4"/>
  <c r="Q8" i="4"/>
  <c r="G9" i="4"/>
  <c r="Q7" i="4"/>
  <c r="Q5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2" i="4"/>
  <c r="B61" i="4" s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Z1" i="1"/>
  <c r="V1" i="1"/>
  <c r="AR4" i="1"/>
  <c r="AJ4" i="1" s="1"/>
  <c r="Q84" i="4" l="1"/>
  <c r="G85" i="4"/>
  <c r="G66" i="4"/>
  <c r="Q65" i="4"/>
  <c r="Q54" i="4"/>
  <c r="G55" i="4"/>
  <c r="Q28" i="4"/>
  <c r="G29" i="4"/>
  <c r="Q9" i="4"/>
  <c r="G10" i="4"/>
  <c r="B70" i="4"/>
  <c r="F70" i="4" s="1"/>
  <c r="B7" i="4"/>
  <c r="D7" i="4" s="1"/>
  <c r="B6" i="4"/>
  <c r="F6" i="4" s="1"/>
  <c r="B16" i="4"/>
  <c r="F16" i="4" s="1"/>
  <c r="B24" i="4"/>
  <c r="F24" i="4" s="1"/>
  <c r="B20" i="4"/>
  <c r="F20" i="4" s="1"/>
  <c r="B56" i="4"/>
  <c r="D56" i="4" s="1"/>
  <c r="B36" i="4"/>
  <c r="B3" i="4"/>
  <c r="F3" i="4" s="1"/>
  <c r="B12" i="4"/>
  <c r="F12" i="4" s="1"/>
  <c r="B35" i="4"/>
  <c r="F35" i="4" s="1"/>
  <c r="F61" i="4"/>
  <c r="D61" i="4"/>
  <c r="B5" i="4"/>
  <c r="B17" i="4"/>
  <c r="B25" i="4"/>
  <c r="B8" i="4"/>
  <c r="B90" i="4"/>
  <c r="B82" i="4"/>
  <c r="B89" i="4"/>
  <c r="B81" i="4"/>
  <c r="B88" i="4"/>
  <c r="B80" i="4"/>
  <c r="B86" i="4"/>
  <c r="B78" i="4"/>
  <c r="B84" i="4"/>
  <c r="B68" i="4"/>
  <c r="B74" i="4"/>
  <c r="B67" i="4"/>
  <c r="B85" i="4"/>
  <c r="B76" i="4"/>
  <c r="B75" i="4"/>
  <c r="B66" i="4"/>
  <c r="B69" i="4"/>
  <c r="B60" i="4"/>
  <c r="B87" i="4"/>
  <c r="B72" i="4"/>
  <c r="B77" i="4"/>
  <c r="B64" i="4"/>
  <c r="B73" i="4"/>
  <c r="B83" i="4"/>
  <c r="B79" i="4"/>
  <c r="B59" i="4"/>
  <c r="B65" i="4"/>
  <c r="B50" i="4"/>
  <c r="B49" i="4"/>
  <c r="B48" i="4"/>
  <c r="B40" i="4"/>
  <c r="B32" i="4"/>
  <c r="B58" i="4"/>
  <c r="B46" i="4"/>
  <c r="B38" i="4"/>
  <c r="B30" i="4"/>
  <c r="B62" i="4"/>
  <c r="B63" i="4"/>
  <c r="B42" i="4"/>
  <c r="B54" i="4"/>
  <c r="D54" i="4" s="1"/>
  <c r="B47" i="4"/>
  <c r="B45" i="4"/>
  <c r="B44" i="4"/>
  <c r="B43" i="4"/>
  <c r="B71" i="4"/>
  <c r="B57" i="4"/>
  <c r="D57" i="4" s="1"/>
  <c r="B53" i="4"/>
  <c r="D53" i="4" s="1"/>
  <c r="B52" i="4"/>
  <c r="D52" i="4" s="1"/>
  <c r="B55" i="4"/>
  <c r="D55" i="4" s="1"/>
  <c r="B31" i="4"/>
  <c r="B29" i="4"/>
  <c r="B28" i="4"/>
  <c r="B27" i="4"/>
  <c r="B21" i="4"/>
  <c r="B13" i="4"/>
  <c r="B33" i="4"/>
  <c r="B19" i="4"/>
  <c r="B11" i="4"/>
  <c r="B41" i="4"/>
  <c r="B34" i="4"/>
  <c r="B26" i="4"/>
  <c r="B18" i="4"/>
  <c r="B10" i="4"/>
  <c r="B51" i="4"/>
  <c r="D51" i="4" s="1"/>
  <c r="B23" i="4"/>
  <c r="B15" i="4"/>
  <c r="B9" i="4"/>
  <c r="B37" i="4"/>
  <c r="B4" i="4"/>
  <c r="B14" i="4"/>
  <c r="B22" i="4"/>
  <c r="B39" i="4"/>
  <c r="X4" i="1"/>
  <c r="V4" i="1"/>
  <c r="Z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3" i="1"/>
  <c r="B2" i="1"/>
  <c r="B51" i="1" s="1"/>
  <c r="D51" i="1" s="1"/>
  <c r="G86" i="4" l="1"/>
  <c r="Q85" i="4"/>
  <c r="Q66" i="4"/>
  <c r="G67" i="4"/>
  <c r="Q55" i="4"/>
  <c r="G56" i="4"/>
  <c r="Q29" i="4"/>
  <c r="G30" i="4"/>
  <c r="G11" i="4"/>
  <c r="Q10" i="4"/>
  <c r="I61" i="4"/>
  <c r="I6" i="4"/>
  <c r="I24" i="4"/>
  <c r="I16" i="4"/>
  <c r="I35" i="4"/>
  <c r="I3" i="4"/>
  <c r="I70" i="4"/>
  <c r="D70" i="4"/>
  <c r="D16" i="4"/>
  <c r="F7" i="4"/>
  <c r="D35" i="4"/>
  <c r="D24" i="4"/>
  <c r="D6" i="4"/>
  <c r="D20" i="4"/>
  <c r="E3" i="4"/>
  <c r="D3" i="4"/>
  <c r="D12" i="4"/>
  <c r="I20" i="4"/>
  <c r="I12" i="4"/>
  <c r="D36" i="4"/>
  <c r="F36" i="4"/>
  <c r="D9" i="4"/>
  <c r="F9" i="4"/>
  <c r="F29" i="4"/>
  <c r="D29" i="4"/>
  <c r="F65" i="4"/>
  <c r="D65" i="4"/>
  <c r="F74" i="4"/>
  <c r="D74" i="4"/>
  <c r="D17" i="4"/>
  <c r="F17" i="4"/>
  <c r="F4" i="4"/>
  <c r="D4" i="4"/>
  <c r="D11" i="4"/>
  <c r="F11" i="4"/>
  <c r="F45" i="4"/>
  <c r="D45" i="4"/>
  <c r="D59" i="4"/>
  <c r="F59" i="4"/>
  <c r="D68" i="4"/>
  <c r="F68" i="4"/>
  <c r="F79" i="4"/>
  <c r="D79" i="4"/>
  <c r="F5" i="4"/>
  <c r="D5" i="4"/>
  <c r="D33" i="4"/>
  <c r="F33" i="4"/>
  <c r="F32" i="4"/>
  <c r="D32" i="4"/>
  <c r="F83" i="4"/>
  <c r="D83" i="4"/>
  <c r="D66" i="4"/>
  <c r="F66" i="4"/>
  <c r="F78" i="4"/>
  <c r="D78" i="4"/>
  <c r="F8" i="4"/>
  <c r="D8" i="4"/>
  <c r="F15" i="4"/>
  <c r="D15" i="4"/>
  <c r="D31" i="4"/>
  <c r="F31" i="4"/>
  <c r="D46" i="4"/>
  <c r="F46" i="4"/>
  <c r="D60" i="4"/>
  <c r="F60" i="4"/>
  <c r="F82" i="4"/>
  <c r="D82" i="4"/>
  <c r="F23" i="4"/>
  <c r="D23" i="4"/>
  <c r="D19" i="4"/>
  <c r="F19" i="4"/>
  <c r="D47" i="4"/>
  <c r="F47" i="4"/>
  <c r="F58" i="4"/>
  <c r="D58" i="4"/>
  <c r="D69" i="4"/>
  <c r="F69" i="4"/>
  <c r="D84" i="4"/>
  <c r="F84" i="4"/>
  <c r="F90" i="4"/>
  <c r="D90" i="4"/>
  <c r="F39" i="4"/>
  <c r="D39" i="4"/>
  <c r="F10" i="4"/>
  <c r="D10" i="4"/>
  <c r="D13" i="4"/>
  <c r="F13" i="4"/>
  <c r="D42" i="4"/>
  <c r="F42" i="4"/>
  <c r="D40" i="4"/>
  <c r="F40" i="4"/>
  <c r="F73" i="4"/>
  <c r="D73" i="4"/>
  <c r="F75" i="4"/>
  <c r="D75" i="4"/>
  <c r="F86" i="4"/>
  <c r="D86" i="4"/>
  <c r="D44" i="4"/>
  <c r="F44" i="4"/>
  <c r="F37" i="4"/>
  <c r="D37" i="4"/>
  <c r="F18" i="4"/>
  <c r="D18" i="4"/>
  <c r="D21" i="4"/>
  <c r="F21" i="4"/>
  <c r="F63" i="4"/>
  <c r="D63" i="4"/>
  <c r="F64" i="4"/>
  <c r="D64" i="4"/>
  <c r="D25" i="4"/>
  <c r="F25" i="4"/>
  <c r="F26" i="4"/>
  <c r="D26" i="4"/>
  <c r="F27" i="4"/>
  <c r="D27" i="4"/>
  <c r="F71" i="4"/>
  <c r="D71" i="4"/>
  <c r="F62" i="4"/>
  <c r="D62" i="4"/>
  <c r="F49" i="4"/>
  <c r="D49" i="4"/>
  <c r="F77" i="4"/>
  <c r="D77" i="4"/>
  <c r="F85" i="4"/>
  <c r="D85" i="4"/>
  <c r="D88" i="4"/>
  <c r="F88" i="4"/>
  <c r="F41" i="4"/>
  <c r="D41" i="4"/>
  <c r="D38" i="4"/>
  <c r="F38" i="4"/>
  <c r="F87" i="4"/>
  <c r="D87" i="4"/>
  <c r="F89" i="4"/>
  <c r="D89" i="4"/>
  <c r="D22" i="4"/>
  <c r="F22" i="4"/>
  <c r="D48" i="4"/>
  <c r="F48" i="4"/>
  <c r="D76" i="4"/>
  <c r="F76" i="4"/>
  <c r="D80" i="4"/>
  <c r="F80" i="4"/>
  <c r="D14" i="4"/>
  <c r="F14" i="4"/>
  <c r="F34" i="4"/>
  <c r="D34" i="4"/>
  <c r="D28" i="4"/>
  <c r="F28" i="4"/>
  <c r="F43" i="4"/>
  <c r="D43" i="4"/>
  <c r="D30" i="4"/>
  <c r="F30" i="4"/>
  <c r="F50" i="4"/>
  <c r="D50" i="4"/>
  <c r="F72" i="4"/>
  <c r="D72" i="4"/>
  <c r="F67" i="4"/>
  <c r="D67" i="4"/>
  <c r="F81" i="4"/>
  <c r="D81" i="4"/>
  <c r="B32" i="1"/>
  <c r="F32" i="1" s="1"/>
  <c r="AD32" i="1" s="1"/>
  <c r="B14" i="1"/>
  <c r="F14" i="1" s="1"/>
  <c r="AD14" i="1" s="1"/>
  <c r="B81" i="1"/>
  <c r="D81" i="1" s="1"/>
  <c r="B31" i="1"/>
  <c r="D31" i="1" s="1"/>
  <c r="B48" i="1"/>
  <c r="F48" i="1" s="1"/>
  <c r="AD48" i="1" s="1"/>
  <c r="B73" i="1"/>
  <c r="D73" i="1" s="1"/>
  <c r="B24" i="1"/>
  <c r="D24" i="1" s="1"/>
  <c r="B6" i="1"/>
  <c r="D6" i="1" s="1"/>
  <c r="B72" i="1"/>
  <c r="D72" i="1" s="1"/>
  <c r="B66" i="1"/>
  <c r="F66" i="1" s="1"/>
  <c r="AD66" i="1" s="1"/>
  <c r="B22" i="1"/>
  <c r="D22" i="1" s="1"/>
  <c r="B65" i="1"/>
  <c r="B39" i="1"/>
  <c r="F39" i="1" s="1"/>
  <c r="AD39" i="1" s="1"/>
  <c r="B16" i="1"/>
  <c r="F16" i="1" s="1"/>
  <c r="AD16" i="1" s="1"/>
  <c r="B89" i="1"/>
  <c r="D89" i="1" s="1"/>
  <c r="B58" i="1"/>
  <c r="F58" i="1" s="1"/>
  <c r="AD58" i="1" s="1"/>
  <c r="B8" i="1"/>
  <c r="F8" i="1" s="1"/>
  <c r="AD8" i="1" s="1"/>
  <c r="B74" i="1"/>
  <c r="F74" i="1" s="1"/>
  <c r="AD74" i="1" s="1"/>
  <c r="B30" i="1"/>
  <c r="D30" i="1" s="1"/>
  <c r="B7" i="1"/>
  <c r="F7" i="1" s="1"/>
  <c r="AD7" i="1" s="1"/>
  <c r="B47" i="1"/>
  <c r="F47" i="1" s="1"/>
  <c r="AD47" i="1" s="1"/>
  <c r="B46" i="1"/>
  <c r="D46" i="1" s="1"/>
  <c r="B23" i="1"/>
  <c r="F23" i="1" s="1"/>
  <c r="AD23" i="1" s="1"/>
  <c r="B40" i="1"/>
  <c r="D40" i="1" s="1"/>
  <c r="B90" i="1"/>
  <c r="F90" i="1" s="1"/>
  <c r="AD90" i="1" s="1"/>
  <c r="B38" i="1"/>
  <c r="F38" i="1" s="1"/>
  <c r="AD38" i="1" s="1"/>
  <c r="B15" i="1"/>
  <c r="D15" i="1" s="1"/>
  <c r="B82" i="1"/>
  <c r="F82" i="1" s="1"/>
  <c r="AD82" i="1" s="1"/>
  <c r="B57" i="1"/>
  <c r="D57" i="1" s="1"/>
  <c r="B80" i="1"/>
  <c r="B64" i="1"/>
  <c r="B45" i="1"/>
  <c r="B29" i="1"/>
  <c r="B5" i="1"/>
  <c r="B79" i="1"/>
  <c r="B71" i="1"/>
  <c r="B36" i="1"/>
  <c r="B12" i="1"/>
  <c r="B86" i="1"/>
  <c r="B78" i="1"/>
  <c r="B70" i="1"/>
  <c r="B62" i="1"/>
  <c r="B54" i="1"/>
  <c r="B88" i="1"/>
  <c r="B56" i="1"/>
  <c r="D56" i="1" s="1"/>
  <c r="B37" i="1"/>
  <c r="B21" i="1"/>
  <c r="B87" i="1"/>
  <c r="B63" i="1"/>
  <c r="B44" i="1"/>
  <c r="B4" i="1"/>
  <c r="B3" i="1"/>
  <c r="B43" i="1"/>
  <c r="B35" i="1"/>
  <c r="B27" i="1"/>
  <c r="B19" i="1"/>
  <c r="B11" i="1"/>
  <c r="AD51" i="1"/>
  <c r="B85" i="1"/>
  <c r="D85" i="1" s="1"/>
  <c r="B77" i="1"/>
  <c r="D77" i="1" s="1"/>
  <c r="B69" i="1"/>
  <c r="D69" i="1" s="1"/>
  <c r="B61" i="1"/>
  <c r="D61" i="1" s="1"/>
  <c r="B53" i="1"/>
  <c r="D53" i="1" s="1"/>
  <c r="B20" i="1"/>
  <c r="B50" i="1"/>
  <c r="B42" i="1"/>
  <c r="B34" i="1"/>
  <c r="B26" i="1"/>
  <c r="B18" i="1"/>
  <c r="B10" i="1"/>
  <c r="B84" i="1"/>
  <c r="B76" i="1"/>
  <c r="B68" i="1"/>
  <c r="B60" i="1"/>
  <c r="B52" i="1"/>
  <c r="D52" i="1" s="1"/>
  <c r="B13" i="1"/>
  <c r="B55" i="1"/>
  <c r="D55" i="1" s="1"/>
  <c r="B28" i="1"/>
  <c r="B49" i="1"/>
  <c r="B41" i="1"/>
  <c r="B33" i="1"/>
  <c r="B25" i="1"/>
  <c r="B17" i="1"/>
  <c r="B9" i="1"/>
  <c r="B83" i="1"/>
  <c r="B75" i="1"/>
  <c r="B67" i="1"/>
  <c r="B59" i="1"/>
  <c r="Q86" i="4" l="1"/>
  <c r="G87" i="4"/>
  <c r="G68" i="4"/>
  <c r="Q67" i="4"/>
  <c r="G57" i="4"/>
  <c r="Q57" i="4" s="1"/>
  <c r="Q56" i="4"/>
  <c r="Q30" i="4"/>
  <c r="G31" i="4"/>
  <c r="G12" i="4"/>
  <c r="Q11" i="4"/>
  <c r="I30" i="4"/>
  <c r="I60" i="4"/>
  <c r="I81" i="4"/>
  <c r="I41" i="4"/>
  <c r="I49" i="4"/>
  <c r="I26" i="4"/>
  <c r="I86" i="4"/>
  <c r="I90" i="4"/>
  <c r="I8" i="4"/>
  <c r="I32" i="4"/>
  <c r="I4" i="4"/>
  <c r="I29" i="4"/>
  <c r="I80" i="4"/>
  <c r="I88" i="4"/>
  <c r="I25" i="4"/>
  <c r="I13" i="4"/>
  <c r="I84" i="4"/>
  <c r="I19" i="4"/>
  <c r="I46" i="4"/>
  <c r="I33" i="4"/>
  <c r="I59" i="4"/>
  <c r="I17" i="4"/>
  <c r="I9" i="4"/>
  <c r="I22" i="4"/>
  <c r="I47" i="4"/>
  <c r="I18" i="4"/>
  <c r="I31" i="4"/>
  <c r="I66" i="4"/>
  <c r="I64" i="4"/>
  <c r="I23" i="4"/>
  <c r="I14" i="4"/>
  <c r="I42" i="4"/>
  <c r="I67" i="4"/>
  <c r="I89" i="4"/>
  <c r="I78" i="4"/>
  <c r="I76" i="4"/>
  <c r="I87" i="4"/>
  <c r="I71" i="4"/>
  <c r="I37" i="4"/>
  <c r="I73" i="4"/>
  <c r="I10" i="4"/>
  <c r="I5" i="4"/>
  <c r="I45" i="4"/>
  <c r="I74" i="4"/>
  <c r="I48" i="4"/>
  <c r="I38" i="4"/>
  <c r="I44" i="4"/>
  <c r="I40" i="4"/>
  <c r="I11" i="4"/>
  <c r="I21" i="4"/>
  <c r="I68" i="4"/>
  <c r="I43" i="4"/>
  <c r="I62" i="4"/>
  <c r="I75" i="4"/>
  <c r="I28" i="4"/>
  <c r="I69" i="4"/>
  <c r="I72" i="4"/>
  <c r="I85" i="4"/>
  <c r="I50" i="4"/>
  <c r="I34" i="4"/>
  <c r="I77" i="4"/>
  <c r="I27" i="4"/>
  <c r="I63" i="4"/>
  <c r="I39" i="4"/>
  <c r="I58" i="4"/>
  <c r="I82" i="4"/>
  <c r="I15" i="4"/>
  <c r="I83" i="4"/>
  <c r="I79" i="4"/>
  <c r="I65" i="4"/>
  <c r="I7" i="4"/>
  <c r="I36" i="4"/>
  <c r="E4" i="4"/>
  <c r="W23" i="1"/>
  <c r="AC23" i="1"/>
  <c r="AE23" i="1"/>
  <c r="AC58" i="1"/>
  <c r="AO58" i="1" s="1"/>
  <c r="AE58" i="1"/>
  <c r="W58" i="1"/>
  <c r="W39" i="1"/>
  <c r="AC39" i="1"/>
  <c r="AO39" i="1" s="1"/>
  <c r="AE39" i="1"/>
  <c r="AE48" i="1"/>
  <c r="W48" i="1"/>
  <c r="AC48" i="1"/>
  <c r="AC82" i="1"/>
  <c r="AO82" i="1" s="1"/>
  <c r="AE82" i="1"/>
  <c r="W82" i="1"/>
  <c r="W7" i="1"/>
  <c r="AC7" i="1"/>
  <c r="AO7" i="1" s="1"/>
  <c r="AE7" i="1"/>
  <c r="W47" i="1"/>
  <c r="AC47" i="1"/>
  <c r="AE47" i="1"/>
  <c r="AC51" i="1"/>
  <c r="AO51" i="1" s="1"/>
  <c r="W51" i="1"/>
  <c r="AE51" i="1"/>
  <c r="AC38" i="1"/>
  <c r="AE38" i="1"/>
  <c r="W38" i="1"/>
  <c r="AC74" i="1"/>
  <c r="AO74" i="1" s="1"/>
  <c r="AE74" i="1"/>
  <c r="W74" i="1"/>
  <c r="AC66" i="1"/>
  <c r="AO66" i="1" s="1"/>
  <c r="AE66" i="1"/>
  <c r="W66" i="1"/>
  <c r="AE14" i="1"/>
  <c r="W14" i="1"/>
  <c r="AC14" i="1"/>
  <c r="AC16" i="1"/>
  <c r="W16" i="1"/>
  <c r="AE16" i="1"/>
  <c r="AC90" i="1"/>
  <c r="AO90" i="1" s="1"/>
  <c r="AE90" i="1"/>
  <c r="W90" i="1"/>
  <c r="W8" i="1"/>
  <c r="AC8" i="1"/>
  <c r="AO8" i="1" s="1"/>
  <c r="AE8" i="1"/>
  <c r="W32" i="1"/>
  <c r="AC32" i="1"/>
  <c r="AO32" i="1" s="1"/>
  <c r="AE32" i="1"/>
  <c r="K23" i="1"/>
  <c r="P23" i="1" s="1"/>
  <c r="J23" i="1"/>
  <c r="O23" i="1" s="1"/>
  <c r="K39" i="1"/>
  <c r="P39" i="1" s="1"/>
  <c r="J39" i="1"/>
  <c r="O39" i="1" s="1"/>
  <c r="K82" i="1"/>
  <c r="P82" i="1" s="1"/>
  <c r="J82" i="1"/>
  <c r="O82" i="1" s="1"/>
  <c r="K7" i="1"/>
  <c r="P7" i="1" s="1"/>
  <c r="J7" i="1"/>
  <c r="O7" i="1" s="1"/>
  <c r="K14" i="1"/>
  <c r="P14" i="1" s="1"/>
  <c r="J14" i="1"/>
  <c r="O14" i="1" s="1"/>
  <c r="K58" i="1"/>
  <c r="P58" i="1" s="1"/>
  <c r="J58" i="1"/>
  <c r="O58" i="1" s="1"/>
  <c r="K16" i="1"/>
  <c r="P16" i="1" s="1"/>
  <c r="J16" i="1"/>
  <c r="O16" i="1" s="1"/>
  <c r="K47" i="1"/>
  <c r="P47" i="1" s="1"/>
  <c r="J47" i="1"/>
  <c r="O47" i="1" s="1"/>
  <c r="K48" i="1"/>
  <c r="P48" i="1" s="1"/>
  <c r="J48" i="1"/>
  <c r="O48" i="1" s="1"/>
  <c r="K51" i="1"/>
  <c r="P51" i="1" s="1"/>
  <c r="T51" i="1" s="1"/>
  <c r="J51" i="1"/>
  <c r="O51" i="1" s="1"/>
  <c r="K38" i="1"/>
  <c r="P38" i="1" s="1"/>
  <c r="J38" i="1"/>
  <c r="O38" i="1" s="1"/>
  <c r="K74" i="1"/>
  <c r="P74" i="1" s="1"/>
  <c r="J74" i="1"/>
  <c r="O74" i="1" s="1"/>
  <c r="K66" i="1"/>
  <c r="P66" i="1" s="1"/>
  <c r="J66" i="1"/>
  <c r="O66" i="1" s="1"/>
  <c r="K90" i="1"/>
  <c r="P90" i="1" s="1"/>
  <c r="J90" i="1"/>
  <c r="O90" i="1" s="1"/>
  <c r="K8" i="1"/>
  <c r="P8" i="1" s="1"/>
  <c r="J8" i="1"/>
  <c r="O8" i="1" s="1"/>
  <c r="K32" i="1"/>
  <c r="P32" i="1" s="1"/>
  <c r="J32" i="1"/>
  <c r="O32" i="1" s="1"/>
  <c r="D32" i="1"/>
  <c r="I47" i="1"/>
  <c r="N47" i="1" s="1"/>
  <c r="H47" i="1"/>
  <c r="I48" i="1"/>
  <c r="N48" i="1" s="1"/>
  <c r="H48" i="1"/>
  <c r="I82" i="1"/>
  <c r="N82" i="1" s="1"/>
  <c r="H82" i="1"/>
  <c r="I7" i="1"/>
  <c r="N7" i="1" s="1"/>
  <c r="H7" i="1"/>
  <c r="H51" i="1"/>
  <c r="I51" i="1"/>
  <c r="N51" i="1" s="1"/>
  <c r="I58" i="1"/>
  <c r="N58" i="1" s="1"/>
  <c r="H58" i="1"/>
  <c r="H23" i="1"/>
  <c r="I23" i="1"/>
  <c r="N23" i="1" s="1"/>
  <c r="I16" i="1"/>
  <c r="N16" i="1" s="1"/>
  <c r="H16" i="1"/>
  <c r="H39" i="1"/>
  <c r="I39" i="1"/>
  <c r="N39" i="1" s="1"/>
  <c r="H38" i="1"/>
  <c r="I38" i="1"/>
  <c r="N38" i="1" s="1"/>
  <c r="I74" i="1"/>
  <c r="N74" i="1" s="1"/>
  <c r="H74" i="1"/>
  <c r="I66" i="1"/>
  <c r="N66" i="1" s="1"/>
  <c r="H66" i="1"/>
  <c r="S14" i="1"/>
  <c r="T14" i="1" s="1"/>
  <c r="H14" i="1"/>
  <c r="I14" i="1"/>
  <c r="N14" i="1" s="1"/>
  <c r="I90" i="1"/>
  <c r="N90" i="1" s="1"/>
  <c r="H90" i="1"/>
  <c r="H8" i="1"/>
  <c r="I8" i="1"/>
  <c r="N8" i="1" s="1"/>
  <c r="S32" i="1"/>
  <c r="T32" i="1" s="1"/>
  <c r="I32" i="1"/>
  <c r="N32" i="1" s="1"/>
  <c r="H32" i="1"/>
  <c r="D66" i="1"/>
  <c r="D14" i="1"/>
  <c r="D74" i="1"/>
  <c r="S58" i="1"/>
  <c r="T58" i="1" s="1"/>
  <c r="S16" i="1"/>
  <c r="T16" i="1" s="1"/>
  <c r="S39" i="1"/>
  <c r="T39" i="1" s="1"/>
  <c r="S82" i="1"/>
  <c r="T82" i="1" s="1"/>
  <c r="S7" i="1"/>
  <c r="T7" i="1" s="1"/>
  <c r="S51" i="1"/>
  <c r="S23" i="1"/>
  <c r="T23" i="1" s="1"/>
  <c r="S48" i="1"/>
  <c r="T48" i="1" s="1"/>
  <c r="S38" i="1"/>
  <c r="T38" i="1" s="1"/>
  <c r="S74" i="1"/>
  <c r="T74" i="1" s="1"/>
  <c r="S66" i="1"/>
  <c r="T66" i="1" s="1"/>
  <c r="S47" i="1"/>
  <c r="T47" i="1" s="1"/>
  <c r="S90" i="1"/>
  <c r="T90" i="1" s="1"/>
  <c r="S8" i="1"/>
  <c r="T8" i="1" s="1"/>
  <c r="F73" i="1"/>
  <c r="AD73" i="1" s="1"/>
  <c r="G14" i="1"/>
  <c r="G32" i="1"/>
  <c r="F77" i="1"/>
  <c r="AD77" i="1" s="1"/>
  <c r="AD57" i="1"/>
  <c r="F85" i="1"/>
  <c r="AD85" i="1" s="1"/>
  <c r="F72" i="1"/>
  <c r="AD72" i="1" s="1"/>
  <c r="D8" i="1"/>
  <c r="F89" i="1"/>
  <c r="AD89" i="1" s="1"/>
  <c r="D23" i="1"/>
  <c r="R16" i="1"/>
  <c r="AR16" i="1"/>
  <c r="R48" i="1"/>
  <c r="AR48" i="1"/>
  <c r="R7" i="1"/>
  <c r="AR7" i="1"/>
  <c r="R90" i="1"/>
  <c r="AR90" i="1"/>
  <c r="R8" i="1"/>
  <c r="AR8" i="1"/>
  <c r="AR47" i="1"/>
  <c r="R47" i="1"/>
  <c r="R82" i="1"/>
  <c r="AR82" i="1"/>
  <c r="R74" i="1"/>
  <c r="AR74" i="1"/>
  <c r="D38" i="1"/>
  <c r="R58" i="1"/>
  <c r="AR58" i="1"/>
  <c r="AR14" i="1"/>
  <c r="R14" i="1"/>
  <c r="AR39" i="1"/>
  <c r="R39" i="1"/>
  <c r="D16" i="1"/>
  <c r="AR38" i="1"/>
  <c r="R38" i="1"/>
  <c r="R66" i="1"/>
  <c r="AR66" i="1"/>
  <c r="R51" i="1"/>
  <c r="AR51" i="1"/>
  <c r="R23" i="1"/>
  <c r="AR23" i="1"/>
  <c r="R32" i="1"/>
  <c r="AR32" i="1"/>
  <c r="F61" i="1"/>
  <c r="AD61" i="1" s="1"/>
  <c r="F69" i="1"/>
  <c r="AD69" i="1" s="1"/>
  <c r="F40" i="1"/>
  <c r="AD40" i="1" s="1"/>
  <c r="F46" i="1"/>
  <c r="AD46" i="1" s="1"/>
  <c r="G51" i="1"/>
  <c r="G47" i="1"/>
  <c r="G39" i="1"/>
  <c r="G48" i="1"/>
  <c r="G82" i="1"/>
  <c r="G7" i="1"/>
  <c r="D65" i="1"/>
  <c r="F65" i="1"/>
  <c r="AD65" i="1" s="1"/>
  <c r="D82" i="1"/>
  <c r="D90" i="1"/>
  <c r="AD56" i="1"/>
  <c r="D7" i="1"/>
  <c r="G38" i="1"/>
  <c r="G74" i="1"/>
  <c r="G66" i="1"/>
  <c r="G90" i="1"/>
  <c r="G8" i="1"/>
  <c r="F22" i="1"/>
  <c r="AD22" i="1" s="1"/>
  <c r="AD55" i="1"/>
  <c r="D39" i="1"/>
  <c r="D48" i="1"/>
  <c r="F15" i="1"/>
  <c r="AD15" i="1" s="1"/>
  <c r="G58" i="1"/>
  <c r="AD53" i="1"/>
  <c r="D47" i="1"/>
  <c r="F6" i="1"/>
  <c r="AD6" i="1" s="1"/>
  <c r="F31" i="1"/>
  <c r="AD31" i="1" s="1"/>
  <c r="G23" i="1"/>
  <c r="D58" i="1"/>
  <c r="F81" i="1"/>
  <c r="AD81" i="1" s="1"/>
  <c r="F30" i="1"/>
  <c r="AD30" i="1" s="1"/>
  <c r="F24" i="1"/>
  <c r="AD24" i="1" s="1"/>
  <c r="G16" i="1"/>
  <c r="F10" i="1"/>
  <c r="AD10" i="1" s="1"/>
  <c r="D10" i="1"/>
  <c r="D86" i="1"/>
  <c r="F86" i="1"/>
  <c r="AD86" i="1" s="1"/>
  <c r="D45" i="1"/>
  <c r="F45" i="1"/>
  <c r="AD45" i="1" s="1"/>
  <c r="F9" i="1"/>
  <c r="AD9" i="1" s="1"/>
  <c r="D9" i="1"/>
  <c r="F11" i="1"/>
  <c r="AD11" i="1" s="1"/>
  <c r="D11" i="1"/>
  <c r="D63" i="1"/>
  <c r="F63" i="1"/>
  <c r="AD63" i="1" s="1"/>
  <c r="F78" i="1"/>
  <c r="AD78" i="1" s="1"/>
  <c r="D78" i="1"/>
  <c r="D12" i="1"/>
  <c r="F12" i="1"/>
  <c r="AD12" i="1" s="1"/>
  <c r="D5" i="1"/>
  <c r="F5" i="1"/>
  <c r="AD5" i="1" s="1"/>
  <c r="D59" i="1"/>
  <c r="F59" i="1"/>
  <c r="AD59" i="1" s="1"/>
  <c r="D33" i="1"/>
  <c r="F33" i="1"/>
  <c r="AD33" i="1" s="1"/>
  <c r="F26" i="1"/>
  <c r="AD26" i="1" s="1"/>
  <c r="D26" i="1"/>
  <c r="D35" i="1"/>
  <c r="F35" i="1"/>
  <c r="AD35" i="1" s="1"/>
  <c r="D79" i="1"/>
  <c r="F79" i="1"/>
  <c r="AD79" i="1" s="1"/>
  <c r="D64" i="1"/>
  <c r="F64" i="1"/>
  <c r="AD64" i="1" s="1"/>
  <c r="D17" i="1"/>
  <c r="F17" i="1"/>
  <c r="AD17" i="1" s="1"/>
  <c r="D88" i="1"/>
  <c r="F88" i="1"/>
  <c r="AD88" i="1" s="1"/>
  <c r="F67" i="1"/>
  <c r="AD67" i="1" s="1"/>
  <c r="D67" i="1"/>
  <c r="D60" i="1"/>
  <c r="F60" i="1"/>
  <c r="AD60" i="1" s="1"/>
  <c r="D75" i="1"/>
  <c r="F75" i="1"/>
  <c r="AD75" i="1" s="1"/>
  <c r="F49" i="1"/>
  <c r="AD49" i="1" s="1"/>
  <c r="D49" i="1"/>
  <c r="D68" i="1"/>
  <c r="F68" i="1"/>
  <c r="AD68" i="1" s="1"/>
  <c r="F42" i="1"/>
  <c r="AD42" i="1" s="1"/>
  <c r="D42" i="1"/>
  <c r="D3" i="1"/>
  <c r="F3" i="1"/>
  <c r="D54" i="1"/>
  <c r="AD54" i="1"/>
  <c r="D19" i="1"/>
  <c r="F19" i="1"/>
  <c r="AD19" i="1" s="1"/>
  <c r="D36" i="1"/>
  <c r="F36" i="1"/>
  <c r="AD36" i="1" s="1"/>
  <c r="F25" i="1"/>
  <c r="AD25" i="1" s="1"/>
  <c r="D25" i="1"/>
  <c r="F27" i="1"/>
  <c r="AD27" i="1" s="1"/>
  <c r="D27" i="1"/>
  <c r="D71" i="1"/>
  <c r="F71" i="1"/>
  <c r="AD71" i="1" s="1"/>
  <c r="D41" i="1"/>
  <c r="F41" i="1"/>
  <c r="AD41" i="1" s="1"/>
  <c r="F34" i="1"/>
  <c r="AD34" i="1" s="1"/>
  <c r="D34" i="1"/>
  <c r="D83" i="1"/>
  <c r="F83" i="1"/>
  <c r="AD83" i="1" s="1"/>
  <c r="D76" i="1"/>
  <c r="F76" i="1"/>
  <c r="AD76" i="1" s="1"/>
  <c r="F50" i="1"/>
  <c r="AD50" i="1" s="1"/>
  <c r="D50" i="1"/>
  <c r="D4" i="1"/>
  <c r="F4" i="1"/>
  <c r="D21" i="1"/>
  <c r="F21" i="1"/>
  <c r="AD21" i="1" s="1"/>
  <c r="D62" i="1"/>
  <c r="F62" i="1"/>
  <c r="AD62" i="1" s="1"/>
  <c r="D13" i="1"/>
  <c r="F13" i="1"/>
  <c r="AD13" i="1" s="1"/>
  <c r="D87" i="1"/>
  <c r="F87" i="1"/>
  <c r="AD87" i="1" s="1"/>
  <c r="D29" i="1"/>
  <c r="F29" i="1"/>
  <c r="AD29" i="1" s="1"/>
  <c r="F18" i="1"/>
  <c r="AD18" i="1" s="1"/>
  <c r="D18" i="1"/>
  <c r="F43" i="1"/>
  <c r="AD43" i="1" s="1"/>
  <c r="D43" i="1"/>
  <c r="D80" i="1"/>
  <c r="F80" i="1"/>
  <c r="AD80" i="1" s="1"/>
  <c r="D28" i="1"/>
  <c r="F28" i="1"/>
  <c r="AD28" i="1" s="1"/>
  <c r="D84" i="1"/>
  <c r="F84" i="1"/>
  <c r="AD84" i="1" s="1"/>
  <c r="D20" i="1"/>
  <c r="F20" i="1"/>
  <c r="AD20" i="1" s="1"/>
  <c r="D44" i="1"/>
  <c r="F44" i="1"/>
  <c r="AD44" i="1" s="1"/>
  <c r="D37" i="1"/>
  <c r="F37" i="1"/>
  <c r="AD37" i="1" s="1"/>
  <c r="F70" i="1"/>
  <c r="AD70" i="1" s="1"/>
  <c r="D70" i="1"/>
  <c r="AD52" i="1"/>
  <c r="G88" i="4" l="1"/>
  <c r="Q87" i="4"/>
  <c r="Q68" i="4"/>
  <c r="G69" i="4"/>
  <c r="Q31" i="4"/>
  <c r="G32" i="4"/>
  <c r="Q12" i="4"/>
  <c r="G13" i="4"/>
  <c r="AD4" i="1"/>
  <c r="E4" i="1"/>
  <c r="AL4" i="1" s="1"/>
  <c r="AD3" i="1"/>
  <c r="E3" i="1"/>
  <c r="AL3" i="1" s="1"/>
  <c r="AO14" i="1"/>
  <c r="AO48" i="1"/>
  <c r="AO23" i="1"/>
  <c r="AO16" i="1"/>
  <c r="AO47" i="1"/>
  <c r="AO38" i="1"/>
  <c r="AF90" i="1"/>
  <c r="AF39" i="1"/>
  <c r="M8" i="1"/>
  <c r="Q8" i="1" s="1"/>
  <c r="Y8" i="1" s="1"/>
  <c r="AQ8" i="1"/>
  <c r="M90" i="1"/>
  <c r="Q90" i="1" s="1"/>
  <c r="Y90" i="1" s="1"/>
  <c r="AQ90" i="1"/>
  <c r="M23" i="1"/>
  <c r="Q23" i="1" s="1"/>
  <c r="Y23" i="1" s="1"/>
  <c r="AQ23" i="1"/>
  <c r="M58" i="1"/>
  <c r="Q58" i="1" s="1"/>
  <c r="Y58" i="1" s="1"/>
  <c r="AQ58" i="1"/>
  <c r="M48" i="1"/>
  <c r="Q48" i="1" s="1"/>
  <c r="Y48" i="1" s="1"/>
  <c r="AQ48" i="1"/>
  <c r="M38" i="1"/>
  <c r="Q38" i="1" s="1"/>
  <c r="Y38" i="1" s="1"/>
  <c r="AQ38" i="1"/>
  <c r="M32" i="1"/>
  <c r="Q32" i="1" s="1"/>
  <c r="Y32" i="1" s="1"/>
  <c r="AQ32" i="1"/>
  <c r="M39" i="1"/>
  <c r="Q39" i="1" s="1"/>
  <c r="Y39" i="1" s="1"/>
  <c r="AQ39" i="1"/>
  <c r="M51" i="1"/>
  <c r="Q51" i="1" s="1"/>
  <c r="Y51" i="1" s="1"/>
  <c r="AQ51" i="1"/>
  <c r="M74" i="1"/>
  <c r="Q74" i="1" s="1"/>
  <c r="Y74" i="1" s="1"/>
  <c r="AQ74" i="1"/>
  <c r="M82" i="1"/>
  <c r="Q82" i="1" s="1"/>
  <c r="Y82" i="1" s="1"/>
  <c r="AQ82" i="1"/>
  <c r="M14" i="1"/>
  <c r="Q14" i="1" s="1"/>
  <c r="Y14" i="1" s="1"/>
  <c r="AQ14" i="1"/>
  <c r="M47" i="1"/>
  <c r="Q47" i="1" s="1"/>
  <c r="Y47" i="1" s="1"/>
  <c r="AQ47" i="1"/>
  <c r="M66" i="1"/>
  <c r="Q66" i="1" s="1"/>
  <c r="Y66" i="1" s="1"/>
  <c r="AQ66" i="1"/>
  <c r="M16" i="1"/>
  <c r="Q16" i="1" s="1"/>
  <c r="Y16" i="1" s="1"/>
  <c r="AQ16" i="1"/>
  <c r="M7" i="1"/>
  <c r="Q7" i="1" s="1"/>
  <c r="Y7" i="1" s="1"/>
  <c r="AQ7" i="1"/>
  <c r="AF23" i="1"/>
  <c r="AC70" i="1"/>
  <c r="AE70" i="1"/>
  <c r="W70" i="1"/>
  <c r="V8" i="1"/>
  <c r="Z8" i="1" s="1"/>
  <c r="X8" i="1"/>
  <c r="W77" i="1"/>
  <c r="AE77" i="1"/>
  <c r="AC77" i="1"/>
  <c r="W37" i="1"/>
  <c r="AC37" i="1"/>
  <c r="AE37" i="1"/>
  <c r="W21" i="1"/>
  <c r="AE21" i="1"/>
  <c r="AC21" i="1"/>
  <c r="AO21" i="1" s="1"/>
  <c r="AE54" i="1"/>
  <c r="W54" i="1"/>
  <c r="AC54" i="1"/>
  <c r="AC88" i="1"/>
  <c r="AO88" i="1" s="1"/>
  <c r="AE88" i="1"/>
  <c r="W88" i="1"/>
  <c r="W5" i="1"/>
  <c r="AC5" i="1"/>
  <c r="AO5" i="1" s="1"/>
  <c r="AE5" i="1"/>
  <c r="W55" i="1"/>
  <c r="AC55" i="1"/>
  <c r="AE55" i="1"/>
  <c r="AC56" i="1"/>
  <c r="AE56" i="1"/>
  <c r="W56" i="1"/>
  <c r="V38" i="1"/>
  <c r="Z38" i="1" s="1"/>
  <c r="X38" i="1"/>
  <c r="AF32" i="1"/>
  <c r="AF66" i="1"/>
  <c r="W27" i="1"/>
  <c r="AC27" i="1"/>
  <c r="AO27" i="1" s="1"/>
  <c r="AE27" i="1"/>
  <c r="AC49" i="1"/>
  <c r="AE49" i="1"/>
  <c r="W49" i="1"/>
  <c r="AC11" i="1"/>
  <c r="AO11" i="1" s="1"/>
  <c r="W11" i="1"/>
  <c r="AE11" i="1"/>
  <c r="AC10" i="1"/>
  <c r="AO10" i="1" s="1"/>
  <c r="AE10" i="1"/>
  <c r="W10" i="1"/>
  <c r="AC6" i="1"/>
  <c r="AO6" i="1" s="1"/>
  <c r="AE6" i="1"/>
  <c r="W6" i="1"/>
  <c r="AE22" i="1"/>
  <c r="AC22" i="1"/>
  <c r="AO22" i="1" s="1"/>
  <c r="W22" i="1"/>
  <c r="V23" i="1"/>
  <c r="Z23" i="1" s="1"/>
  <c r="X23" i="1"/>
  <c r="V74" i="1"/>
  <c r="Z74" i="1" s="1"/>
  <c r="X74" i="1"/>
  <c r="V90" i="1"/>
  <c r="Z90" i="1" s="1"/>
  <c r="X90" i="1"/>
  <c r="AF51" i="1"/>
  <c r="AC44" i="1"/>
  <c r="AO44" i="1" s="1"/>
  <c r="AE44" i="1"/>
  <c r="W44" i="1"/>
  <c r="W80" i="1"/>
  <c r="AC80" i="1"/>
  <c r="AO80" i="1" s="1"/>
  <c r="AE80" i="1"/>
  <c r="W87" i="1"/>
  <c r="AC87" i="1"/>
  <c r="AO87" i="1" s="1"/>
  <c r="AE87" i="1"/>
  <c r="AC4" i="1"/>
  <c r="AE4" i="1"/>
  <c r="W4" i="1"/>
  <c r="W3" i="1"/>
  <c r="AC3" i="1"/>
  <c r="AE3" i="1"/>
  <c r="AC75" i="1"/>
  <c r="AO75" i="1" s="1"/>
  <c r="AE75" i="1"/>
  <c r="W75" i="1"/>
  <c r="AC17" i="1"/>
  <c r="AE17" i="1"/>
  <c r="W17" i="1"/>
  <c r="AC12" i="1"/>
  <c r="AO12" i="1" s="1"/>
  <c r="AE12" i="1"/>
  <c r="W12" i="1"/>
  <c r="AC89" i="1"/>
  <c r="AE89" i="1"/>
  <c r="W89" i="1"/>
  <c r="AC73" i="1"/>
  <c r="AO73" i="1" s="1"/>
  <c r="AE73" i="1"/>
  <c r="W73" i="1"/>
  <c r="AF16" i="1"/>
  <c r="AF82" i="1"/>
  <c r="AC34" i="1"/>
  <c r="AO34" i="1" s="1"/>
  <c r="AE34" i="1"/>
  <c r="W34" i="1"/>
  <c r="AC25" i="1"/>
  <c r="AO25" i="1" s="1"/>
  <c r="AE25" i="1"/>
  <c r="W25" i="1"/>
  <c r="AC26" i="1"/>
  <c r="AO26" i="1" s="1"/>
  <c r="AE26" i="1"/>
  <c r="W26" i="1"/>
  <c r="AC9" i="1"/>
  <c r="AO9" i="1" s="1"/>
  <c r="AE9" i="1"/>
  <c r="W9" i="1"/>
  <c r="W24" i="1"/>
  <c r="AC24" i="1"/>
  <c r="AE24" i="1"/>
  <c r="W53" i="1"/>
  <c r="AC53" i="1"/>
  <c r="AE53" i="1"/>
  <c r="AC65" i="1"/>
  <c r="AO65" i="1" s="1"/>
  <c r="AE65" i="1"/>
  <c r="W65" i="1"/>
  <c r="AC46" i="1"/>
  <c r="AO46" i="1" s="1"/>
  <c r="AE46" i="1"/>
  <c r="W46" i="1"/>
  <c r="V51" i="1"/>
  <c r="Z51" i="1" s="1"/>
  <c r="X51" i="1"/>
  <c r="V39" i="1"/>
  <c r="Z39" i="1" s="1"/>
  <c r="X39" i="1"/>
  <c r="V82" i="1"/>
  <c r="Z82" i="1" s="1"/>
  <c r="X82" i="1"/>
  <c r="V7" i="1"/>
  <c r="Z7" i="1" s="1"/>
  <c r="X7" i="1"/>
  <c r="AF8" i="1"/>
  <c r="AF14" i="1"/>
  <c r="AF74" i="1"/>
  <c r="AF47" i="1"/>
  <c r="AF48" i="1"/>
  <c r="AF58" i="1"/>
  <c r="AC20" i="1"/>
  <c r="AO20" i="1" s="1"/>
  <c r="AE20" i="1"/>
  <c r="W20" i="1"/>
  <c r="W13" i="1"/>
  <c r="AE13" i="1"/>
  <c r="AC13" i="1"/>
  <c r="AO13" i="1" s="1"/>
  <c r="AC41" i="1"/>
  <c r="AE41" i="1"/>
  <c r="W41" i="1"/>
  <c r="AC36" i="1"/>
  <c r="AO36" i="1" s="1"/>
  <c r="AE36" i="1"/>
  <c r="W36" i="1"/>
  <c r="AC60" i="1"/>
  <c r="AO60" i="1" s="1"/>
  <c r="AE60" i="1"/>
  <c r="W60" i="1"/>
  <c r="W64" i="1"/>
  <c r="AC64" i="1"/>
  <c r="AO64" i="1" s="1"/>
  <c r="AE64" i="1"/>
  <c r="AC33" i="1"/>
  <c r="AO33" i="1" s="1"/>
  <c r="AE33" i="1"/>
  <c r="W33" i="1"/>
  <c r="W45" i="1"/>
  <c r="AC45" i="1"/>
  <c r="AO45" i="1" s="1"/>
  <c r="AE45" i="1"/>
  <c r="AC30" i="1"/>
  <c r="AO30" i="1" s="1"/>
  <c r="AE30" i="1"/>
  <c r="W30" i="1"/>
  <c r="AC40" i="1"/>
  <c r="W40" i="1"/>
  <c r="AE40" i="1"/>
  <c r="AC72" i="1"/>
  <c r="AE72" i="1"/>
  <c r="W72" i="1"/>
  <c r="AC18" i="1"/>
  <c r="AE18" i="1"/>
  <c r="W18" i="1"/>
  <c r="W67" i="1"/>
  <c r="AC67" i="1"/>
  <c r="AE67" i="1"/>
  <c r="V32" i="1"/>
  <c r="Z32" i="1" s="1"/>
  <c r="X32" i="1"/>
  <c r="V16" i="1"/>
  <c r="Z16" i="1" s="1"/>
  <c r="X16" i="1"/>
  <c r="AC28" i="1"/>
  <c r="AO28" i="1" s="1"/>
  <c r="AE28" i="1"/>
  <c r="W28" i="1"/>
  <c r="W29" i="1"/>
  <c r="AC29" i="1"/>
  <c r="AO29" i="1" s="1"/>
  <c r="AE29" i="1"/>
  <c r="W83" i="1"/>
  <c r="AC83" i="1"/>
  <c r="AO83" i="1" s="1"/>
  <c r="AE83" i="1"/>
  <c r="AE35" i="1"/>
  <c r="W35" i="1"/>
  <c r="AC35" i="1"/>
  <c r="AO35" i="1" s="1"/>
  <c r="W31" i="1"/>
  <c r="AC31" i="1"/>
  <c r="AO31" i="1" s="1"/>
  <c r="AE31" i="1"/>
  <c r="AC52" i="1"/>
  <c r="AO52" i="1" s="1"/>
  <c r="AE52" i="1"/>
  <c r="W52" i="1"/>
  <c r="W43" i="1"/>
  <c r="AE43" i="1"/>
  <c r="AC43" i="1"/>
  <c r="AO43" i="1" s="1"/>
  <c r="AC50" i="1"/>
  <c r="AE50" i="1"/>
  <c r="W50" i="1"/>
  <c r="AC42" i="1"/>
  <c r="AE42" i="1"/>
  <c r="W42" i="1"/>
  <c r="AC78" i="1"/>
  <c r="AO78" i="1" s="1"/>
  <c r="W78" i="1"/>
  <c r="AE78" i="1"/>
  <c r="AC81" i="1"/>
  <c r="AO81" i="1" s="1"/>
  <c r="AE81" i="1"/>
  <c r="W81" i="1"/>
  <c r="W15" i="1"/>
  <c r="AC15" i="1"/>
  <c r="AE15" i="1"/>
  <c r="W69" i="1"/>
  <c r="AC69" i="1"/>
  <c r="AE69" i="1"/>
  <c r="V66" i="1"/>
  <c r="Z66" i="1" s="1"/>
  <c r="X66" i="1"/>
  <c r="V14" i="1"/>
  <c r="Z14" i="1" s="1"/>
  <c r="X14" i="1"/>
  <c r="V48" i="1"/>
  <c r="Z48" i="1" s="1"/>
  <c r="X48" i="1"/>
  <c r="W85" i="1"/>
  <c r="AC85" i="1"/>
  <c r="AE85" i="1"/>
  <c r="AC84" i="1"/>
  <c r="AE84" i="1"/>
  <c r="W84" i="1"/>
  <c r="AE62" i="1"/>
  <c r="W62" i="1"/>
  <c r="AC62" i="1"/>
  <c r="AO62" i="1" s="1"/>
  <c r="AC76" i="1"/>
  <c r="AE76" i="1"/>
  <c r="W76" i="1"/>
  <c r="W71" i="1"/>
  <c r="AC71" i="1"/>
  <c r="AE71" i="1"/>
  <c r="AC19" i="1"/>
  <c r="W19" i="1"/>
  <c r="AE19" i="1"/>
  <c r="AC68" i="1"/>
  <c r="AE68" i="1"/>
  <c r="W68" i="1"/>
  <c r="W79" i="1"/>
  <c r="AC79" i="1"/>
  <c r="AO79" i="1" s="1"/>
  <c r="AE79" i="1"/>
  <c r="W59" i="1"/>
  <c r="AC59" i="1"/>
  <c r="AO59" i="1" s="1"/>
  <c r="AE59" i="1"/>
  <c r="W63" i="1"/>
  <c r="AC63" i="1"/>
  <c r="AO63" i="1" s="1"/>
  <c r="AE63" i="1"/>
  <c r="AC86" i="1"/>
  <c r="AE86" i="1"/>
  <c r="W86" i="1"/>
  <c r="W61" i="1"/>
  <c r="AC61" i="1"/>
  <c r="AO61" i="1" s="1"/>
  <c r="AE61" i="1"/>
  <c r="V58" i="1"/>
  <c r="Z58" i="1" s="1"/>
  <c r="X58" i="1"/>
  <c r="V47" i="1"/>
  <c r="Z47" i="1" s="1"/>
  <c r="X47" i="1"/>
  <c r="AC57" i="1"/>
  <c r="AE57" i="1"/>
  <c r="W57" i="1"/>
  <c r="AF38" i="1"/>
  <c r="AF7" i="1"/>
  <c r="L58" i="1"/>
  <c r="L48" i="1"/>
  <c r="K10" i="1"/>
  <c r="P10" i="1" s="1"/>
  <c r="J10" i="1"/>
  <c r="O10" i="1" s="1"/>
  <c r="K70" i="1"/>
  <c r="P70" i="1" s="1"/>
  <c r="J70" i="1"/>
  <c r="O70" i="1" s="1"/>
  <c r="K18" i="1"/>
  <c r="P18" i="1" s="1"/>
  <c r="J18" i="1"/>
  <c r="O18" i="1" s="1"/>
  <c r="K67" i="1"/>
  <c r="P67" i="1" s="1"/>
  <c r="J67" i="1"/>
  <c r="O67" i="1" s="1"/>
  <c r="K77" i="1"/>
  <c r="P77" i="1" s="1"/>
  <c r="J77" i="1"/>
  <c r="O77" i="1" s="1"/>
  <c r="K37" i="1"/>
  <c r="P37" i="1" s="1"/>
  <c r="J37" i="1"/>
  <c r="O37" i="1" s="1"/>
  <c r="K28" i="1"/>
  <c r="P28" i="1" s="1"/>
  <c r="J28" i="1"/>
  <c r="O28" i="1" s="1"/>
  <c r="K29" i="1"/>
  <c r="P29" i="1" s="1"/>
  <c r="J29" i="1"/>
  <c r="O29" i="1" s="1"/>
  <c r="K21" i="1"/>
  <c r="P21" i="1" s="1"/>
  <c r="J21" i="1"/>
  <c r="O21" i="1" s="1"/>
  <c r="K83" i="1"/>
  <c r="P83" i="1" s="1"/>
  <c r="J83" i="1"/>
  <c r="O83" i="1" s="1"/>
  <c r="K54" i="1"/>
  <c r="P54" i="1" s="1"/>
  <c r="T54" i="1" s="1"/>
  <c r="J54" i="1"/>
  <c r="O54" i="1" s="1"/>
  <c r="K88" i="1"/>
  <c r="P88" i="1" s="1"/>
  <c r="J88" i="1"/>
  <c r="O88" i="1" s="1"/>
  <c r="K35" i="1"/>
  <c r="P35" i="1" s="1"/>
  <c r="J35" i="1"/>
  <c r="O35" i="1" s="1"/>
  <c r="K5" i="1"/>
  <c r="P5" i="1" s="1"/>
  <c r="J5" i="1"/>
  <c r="O5" i="1" s="1"/>
  <c r="K31" i="1"/>
  <c r="P31" i="1" s="1"/>
  <c r="J31" i="1"/>
  <c r="O31" i="1" s="1"/>
  <c r="K55" i="1"/>
  <c r="P55" i="1" s="1"/>
  <c r="T55" i="1" s="1"/>
  <c r="J55" i="1"/>
  <c r="O55" i="1" s="1"/>
  <c r="K56" i="1"/>
  <c r="P56" i="1" s="1"/>
  <c r="T56" i="1" s="1"/>
  <c r="J56" i="1"/>
  <c r="O56" i="1" s="1"/>
  <c r="K49" i="1"/>
  <c r="P49" i="1" s="1"/>
  <c r="J49" i="1"/>
  <c r="O49" i="1" s="1"/>
  <c r="K11" i="1"/>
  <c r="P11" i="1" s="1"/>
  <c r="J11" i="1"/>
  <c r="O11" i="1" s="1"/>
  <c r="K80" i="1"/>
  <c r="P80" i="1" s="1"/>
  <c r="J80" i="1"/>
  <c r="O80" i="1" s="1"/>
  <c r="K4" i="1"/>
  <c r="P4" i="1" s="1"/>
  <c r="J4" i="1"/>
  <c r="O4" i="1" s="1"/>
  <c r="K75" i="1"/>
  <c r="P75" i="1" s="1"/>
  <c r="J75" i="1"/>
  <c r="O75" i="1" s="1"/>
  <c r="K12" i="1"/>
  <c r="P12" i="1" s="1"/>
  <c r="J12" i="1"/>
  <c r="O12" i="1" s="1"/>
  <c r="K89" i="1"/>
  <c r="P89" i="1" s="1"/>
  <c r="J89" i="1"/>
  <c r="O89" i="1" s="1"/>
  <c r="K25" i="1"/>
  <c r="P25" i="1" s="1"/>
  <c r="J25" i="1"/>
  <c r="O25" i="1" s="1"/>
  <c r="K26" i="1"/>
  <c r="P26" i="1" s="1"/>
  <c r="J26" i="1"/>
  <c r="O26" i="1" s="1"/>
  <c r="K9" i="1"/>
  <c r="P9" i="1" s="1"/>
  <c r="J9" i="1"/>
  <c r="O9" i="1" s="1"/>
  <c r="K46" i="1"/>
  <c r="P46" i="1" s="1"/>
  <c r="J46" i="1"/>
  <c r="O46" i="1" s="1"/>
  <c r="K20" i="1"/>
  <c r="P20" i="1" s="1"/>
  <c r="J20" i="1"/>
  <c r="O20" i="1" s="1"/>
  <c r="K13" i="1"/>
  <c r="P13" i="1" s="1"/>
  <c r="J13" i="1"/>
  <c r="O13" i="1" s="1"/>
  <c r="K41" i="1"/>
  <c r="P41" i="1" s="1"/>
  <c r="J41" i="1"/>
  <c r="O41" i="1" s="1"/>
  <c r="K64" i="1"/>
  <c r="P64" i="1" s="1"/>
  <c r="J64" i="1"/>
  <c r="O64" i="1" s="1"/>
  <c r="K30" i="1"/>
  <c r="P30" i="1" s="1"/>
  <c r="J30" i="1"/>
  <c r="O30" i="1" s="1"/>
  <c r="K40" i="1"/>
  <c r="P40" i="1" s="1"/>
  <c r="J40" i="1"/>
  <c r="O40" i="1" s="1"/>
  <c r="K73" i="1"/>
  <c r="P73" i="1" s="1"/>
  <c r="J73" i="1"/>
  <c r="O73" i="1" s="1"/>
  <c r="L47" i="1"/>
  <c r="K52" i="1"/>
  <c r="P52" i="1" s="1"/>
  <c r="T52" i="1" s="1"/>
  <c r="J52" i="1"/>
  <c r="O52" i="1" s="1"/>
  <c r="K43" i="1"/>
  <c r="P43" i="1" s="1"/>
  <c r="J43" i="1"/>
  <c r="O43" i="1" s="1"/>
  <c r="K50" i="1"/>
  <c r="P50" i="1" s="1"/>
  <c r="J50" i="1"/>
  <c r="O50" i="1" s="1"/>
  <c r="K42" i="1"/>
  <c r="P42" i="1" s="1"/>
  <c r="J42" i="1"/>
  <c r="O42" i="1" s="1"/>
  <c r="K78" i="1"/>
  <c r="P78" i="1" s="1"/>
  <c r="J78" i="1"/>
  <c r="O78" i="1" s="1"/>
  <c r="K81" i="1"/>
  <c r="P81" i="1" s="1"/>
  <c r="J81" i="1"/>
  <c r="O81" i="1" s="1"/>
  <c r="K15" i="1"/>
  <c r="P15" i="1" s="1"/>
  <c r="J15" i="1"/>
  <c r="O15" i="1" s="1"/>
  <c r="K69" i="1"/>
  <c r="P69" i="1" s="1"/>
  <c r="J69" i="1"/>
  <c r="O69" i="1" s="1"/>
  <c r="K85" i="1"/>
  <c r="P85" i="1" s="1"/>
  <c r="J85" i="1"/>
  <c r="O85" i="1" s="1"/>
  <c r="K27" i="1"/>
  <c r="P27" i="1" s="1"/>
  <c r="J27" i="1"/>
  <c r="O27" i="1" s="1"/>
  <c r="K6" i="1"/>
  <c r="P6" i="1" s="1"/>
  <c r="J6" i="1"/>
  <c r="O6" i="1" s="1"/>
  <c r="K22" i="1"/>
  <c r="P22" i="1" s="1"/>
  <c r="J22" i="1"/>
  <c r="O22" i="1" s="1"/>
  <c r="K44" i="1"/>
  <c r="P44" i="1" s="1"/>
  <c r="J44" i="1"/>
  <c r="O44" i="1" s="1"/>
  <c r="K87" i="1"/>
  <c r="P87" i="1" s="1"/>
  <c r="J87" i="1"/>
  <c r="O87" i="1" s="1"/>
  <c r="K3" i="1"/>
  <c r="P3" i="1" s="1"/>
  <c r="J3" i="1"/>
  <c r="O3" i="1" s="1"/>
  <c r="K17" i="1"/>
  <c r="P17" i="1" s="1"/>
  <c r="J17" i="1"/>
  <c r="O17" i="1" s="1"/>
  <c r="K34" i="1"/>
  <c r="P34" i="1" s="1"/>
  <c r="J34" i="1"/>
  <c r="O34" i="1" s="1"/>
  <c r="K24" i="1"/>
  <c r="P24" i="1" s="1"/>
  <c r="J24" i="1"/>
  <c r="O24" i="1" s="1"/>
  <c r="K53" i="1"/>
  <c r="P53" i="1" s="1"/>
  <c r="T53" i="1" s="1"/>
  <c r="J53" i="1"/>
  <c r="O53" i="1" s="1"/>
  <c r="K65" i="1"/>
  <c r="P65" i="1" s="1"/>
  <c r="J65" i="1"/>
  <c r="O65" i="1" s="1"/>
  <c r="K36" i="1"/>
  <c r="P36" i="1" s="1"/>
  <c r="J36" i="1"/>
  <c r="O36" i="1" s="1"/>
  <c r="K60" i="1"/>
  <c r="P60" i="1" s="1"/>
  <c r="J60" i="1"/>
  <c r="O60" i="1" s="1"/>
  <c r="K33" i="1"/>
  <c r="P33" i="1" s="1"/>
  <c r="J33" i="1"/>
  <c r="O33" i="1" s="1"/>
  <c r="K45" i="1"/>
  <c r="P45" i="1" s="1"/>
  <c r="J45" i="1"/>
  <c r="O45" i="1" s="1"/>
  <c r="K72" i="1"/>
  <c r="P72" i="1" s="1"/>
  <c r="J72" i="1"/>
  <c r="O72" i="1" s="1"/>
  <c r="K84" i="1"/>
  <c r="P84" i="1" s="1"/>
  <c r="J84" i="1"/>
  <c r="O84" i="1" s="1"/>
  <c r="K62" i="1"/>
  <c r="P62" i="1" s="1"/>
  <c r="J62" i="1"/>
  <c r="O62" i="1" s="1"/>
  <c r="K76" i="1"/>
  <c r="P76" i="1" s="1"/>
  <c r="J76" i="1"/>
  <c r="O76" i="1" s="1"/>
  <c r="K71" i="1"/>
  <c r="P71" i="1" s="1"/>
  <c r="J71" i="1"/>
  <c r="O71" i="1" s="1"/>
  <c r="K19" i="1"/>
  <c r="P19" i="1" s="1"/>
  <c r="J19" i="1"/>
  <c r="O19" i="1" s="1"/>
  <c r="K68" i="1"/>
  <c r="P68" i="1" s="1"/>
  <c r="J68" i="1"/>
  <c r="O68" i="1" s="1"/>
  <c r="K79" i="1"/>
  <c r="P79" i="1" s="1"/>
  <c r="J79" i="1"/>
  <c r="O79" i="1" s="1"/>
  <c r="K59" i="1"/>
  <c r="P59" i="1" s="1"/>
  <c r="J59" i="1"/>
  <c r="O59" i="1" s="1"/>
  <c r="K63" i="1"/>
  <c r="P63" i="1" s="1"/>
  <c r="J63" i="1"/>
  <c r="O63" i="1" s="1"/>
  <c r="K86" i="1"/>
  <c r="P86" i="1" s="1"/>
  <c r="J86" i="1"/>
  <c r="O86" i="1" s="1"/>
  <c r="K61" i="1"/>
  <c r="P61" i="1" s="1"/>
  <c r="J61" i="1"/>
  <c r="O61" i="1" s="1"/>
  <c r="K57" i="1"/>
  <c r="P57" i="1" s="1"/>
  <c r="T57" i="1" s="1"/>
  <c r="J57" i="1"/>
  <c r="O57" i="1" s="1"/>
  <c r="L32" i="1"/>
  <c r="L8" i="1"/>
  <c r="L66" i="1"/>
  <c r="L16" i="1"/>
  <c r="L7" i="1"/>
  <c r="L51" i="1"/>
  <c r="L39" i="1"/>
  <c r="L90" i="1"/>
  <c r="L23" i="1"/>
  <c r="L38" i="1"/>
  <c r="L14" i="1"/>
  <c r="L74" i="1"/>
  <c r="L82" i="1"/>
  <c r="I62" i="1"/>
  <c r="N62" i="1" s="1"/>
  <c r="H62" i="1"/>
  <c r="H19" i="1"/>
  <c r="I19" i="1"/>
  <c r="N19" i="1" s="1"/>
  <c r="I63" i="1"/>
  <c r="N63" i="1" s="1"/>
  <c r="H63" i="1"/>
  <c r="H70" i="1"/>
  <c r="I70" i="1"/>
  <c r="N70" i="1" s="1"/>
  <c r="H28" i="1"/>
  <c r="I28" i="1"/>
  <c r="N28" i="1" s="1"/>
  <c r="H21" i="1"/>
  <c r="I21" i="1"/>
  <c r="N21" i="1" s="1"/>
  <c r="I88" i="1"/>
  <c r="N88" i="1" s="1"/>
  <c r="H88" i="1"/>
  <c r="H55" i="1"/>
  <c r="I55" i="1"/>
  <c r="N55" i="1" s="1"/>
  <c r="H27" i="1"/>
  <c r="I27" i="1"/>
  <c r="N27" i="1" s="1"/>
  <c r="I6" i="1"/>
  <c r="N6" i="1" s="1"/>
  <c r="H6" i="1"/>
  <c r="I87" i="1"/>
  <c r="N87" i="1" s="1"/>
  <c r="H87" i="1"/>
  <c r="H75" i="1"/>
  <c r="I75" i="1"/>
  <c r="N75" i="1" s="1"/>
  <c r="I89" i="1"/>
  <c r="N89" i="1" s="1"/>
  <c r="H89" i="1"/>
  <c r="I34" i="1"/>
  <c r="N34" i="1" s="1"/>
  <c r="H34" i="1"/>
  <c r="I25" i="1"/>
  <c r="N25" i="1" s="1"/>
  <c r="H25" i="1"/>
  <c r="I26" i="1"/>
  <c r="N26" i="1" s="1"/>
  <c r="H26" i="1"/>
  <c r="I9" i="1"/>
  <c r="N9" i="1" s="1"/>
  <c r="H9" i="1"/>
  <c r="H24" i="1"/>
  <c r="I24" i="1"/>
  <c r="N24" i="1" s="1"/>
  <c r="H53" i="1"/>
  <c r="I53" i="1"/>
  <c r="N53" i="1" s="1"/>
  <c r="I65" i="1"/>
  <c r="N65" i="1" s="1"/>
  <c r="H65" i="1"/>
  <c r="S46" i="1"/>
  <c r="T46" i="1" s="1"/>
  <c r="H46" i="1"/>
  <c r="I46" i="1"/>
  <c r="N46" i="1" s="1"/>
  <c r="H71" i="1"/>
  <c r="I71" i="1"/>
  <c r="N71" i="1" s="1"/>
  <c r="I59" i="1"/>
  <c r="N59" i="1" s="1"/>
  <c r="H59" i="1"/>
  <c r="I67" i="1"/>
  <c r="N67" i="1" s="1"/>
  <c r="H67" i="1"/>
  <c r="I77" i="1"/>
  <c r="N77" i="1" s="1"/>
  <c r="H77" i="1"/>
  <c r="H37" i="1"/>
  <c r="I37" i="1"/>
  <c r="N37" i="1" s="1"/>
  <c r="I83" i="1"/>
  <c r="N83" i="1" s="1"/>
  <c r="H83" i="1"/>
  <c r="H5" i="1"/>
  <c r="I5" i="1"/>
  <c r="N5" i="1" s="1"/>
  <c r="I31" i="1"/>
  <c r="N31" i="1" s="1"/>
  <c r="H31" i="1"/>
  <c r="H56" i="1"/>
  <c r="I56" i="1"/>
  <c r="N56" i="1" s="1"/>
  <c r="I49" i="1"/>
  <c r="N49" i="1" s="1"/>
  <c r="H49" i="1"/>
  <c r="I10" i="1"/>
  <c r="N10" i="1" s="1"/>
  <c r="H10" i="1"/>
  <c r="H22" i="1"/>
  <c r="I22" i="1"/>
  <c r="N22" i="1" s="1"/>
  <c r="I80" i="1"/>
  <c r="N80" i="1" s="1"/>
  <c r="H80" i="1"/>
  <c r="I3" i="1"/>
  <c r="N3" i="1" s="1"/>
  <c r="H3" i="1"/>
  <c r="H20" i="1"/>
  <c r="I20" i="1"/>
  <c r="N20" i="1" s="1"/>
  <c r="H13" i="1"/>
  <c r="I13" i="1"/>
  <c r="N13" i="1" s="1"/>
  <c r="I41" i="1"/>
  <c r="N41" i="1" s="1"/>
  <c r="H41" i="1"/>
  <c r="H36" i="1"/>
  <c r="I36" i="1"/>
  <c r="N36" i="1" s="1"/>
  <c r="H60" i="1"/>
  <c r="I60" i="1"/>
  <c r="N60" i="1" s="1"/>
  <c r="I64" i="1"/>
  <c r="N64" i="1" s="1"/>
  <c r="H64" i="1"/>
  <c r="I33" i="1"/>
  <c r="N33" i="1" s="1"/>
  <c r="H33" i="1"/>
  <c r="H45" i="1"/>
  <c r="I45" i="1"/>
  <c r="N45" i="1" s="1"/>
  <c r="H30" i="1"/>
  <c r="I30" i="1"/>
  <c r="N30" i="1" s="1"/>
  <c r="H40" i="1"/>
  <c r="I40" i="1"/>
  <c r="N40" i="1" s="1"/>
  <c r="S72" i="1"/>
  <c r="T72" i="1" s="1"/>
  <c r="H72" i="1"/>
  <c r="I72" i="1"/>
  <c r="N72" i="1" s="1"/>
  <c r="I73" i="1"/>
  <c r="N73" i="1" s="1"/>
  <c r="H73" i="1"/>
  <c r="H84" i="1"/>
  <c r="I84" i="1"/>
  <c r="N84" i="1" s="1"/>
  <c r="H76" i="1"/>
  <c r="I76" i="1"/>
  <c r="N76" i="1" s="1"/>
  <c r="H68" i="1"/>
  <c r="I68" i="1"/>
  <c r="N68" i="1" s="1"/>
  <c r="I79" i="1"/>
  <c r="N79" i="1" s="1"/>
  <c r="H79" i="1"/>
  <c r="H86" i="1"/>
  <c r="I86" i="1"/>
  <c r="N86" i="1" s="1"/>
  <c r="H61" i="1"/>
  <c r="I61" i="1"/>
  <c r="N61" i="1" s="1"/>
  <c r="I57" i="1"/>
  <c r="N57" i="1" s="1"/>
  <c r="H57" i="1"/>
  <c r="I18" i="1"/>
  <c r="N18" i="1" s="1"/>
  <c r="H18" i="1"/>
  <c r="AQ18" i="1" s="1"/>
  <c r="H29" i="1"/>
  <c r="I29" i="1"/>
  <c r="N29" i="1" s="1"/>
  <c r="H54" i="1"/>
  <c r="I54" i="1"/>
  <c r="N54" i="1" s="1"/>
  <c r="I35" i="1"/>
  <c r="N35" i="1" s="1"/>
  <c r="H35" i="1"/>
  <c r="H11" i="1"/>
  <c r="I11" i="1"/>
  <c r="N11" i="1" s="1"/>
  <c r="H44" i="1"/>
  <c r="I44" i="1"/>
  <c r="N44" i="1" s="1"/>
  <c r="H4" i="1"/>
  <c r="I4" i="1"/>
  <c r="N4" i="1" s="1"/>
  <c r="I17" i="1"/>
  <c r="N17" i="1" s="1"/>
  <c r="H17" i="1"/>
  <c r="H12" i="1"/>
  <c r="I12" i="1"/>
  <c r="N12" i="1" s="1"/>
  <c r="H52" i="1"/>
  <c r="I52" i="1"/>
  <c r="N52" i="1" s="1"/>
  <c r="H43" i="1"/>
  <c r="I43" i="1"/>
  <c r="N43" i="1" s="1"/>
  <c r="I50" i="1"/>
  <c r="N50" i="1" s="1"/>
  <c r="H50" i="1"/>
  <c r="I42" i="1"/>
  <c r="N42" i="1" s="1"/>
  <c r="H42" i="1"/>
  <c r="H78" i="1"/>
  <c r="I78" i="1"/>
  <c r="N78" i="1" s="1"/>
  <c r="I81" i="1"/>
  <c r="N81" i="1" s="1"/>
  <c r="H81" i="1"/>
  <c r="I15" i="1"/>
  <c r="N15" i="1" s="1"/>
  <c r="H15" i="1"/>
  <c r="H69" i="1"/>
  <c r="I69" i="1"/>
  <c r="N69" i="1" s="1"/>
  <c r="H85" i="1"/>
  <c r="I85" i="1"/>
  <c r="N85" i="1" s="1"/>
  <c r="G73" i="1"/>
  <c r="G72" i="1"/>
  <c r="R73" i="1"/>
  <c r="S70" i="1"/>
  <c r="T70" i="1" s="1"/>
  <c r="S69" i="1"/>
  <c r="T69" i="1" s="1"/>
  <c r="S37" i="1"/>
  <c r="T37" i="1" s="1"/>
  <c r="S21" i="1"/>
  <c r="T21" i="1" s="1"/>
  <c r="S35" i="1"/>
  <c r="T35" i="1" s="1"/>
  <c r="S31" i="1"/>
  <c r="T31" i="1" s="1"/>
  <c r="S11" i="1"/>
  <c r="T11" i="1" s="1"/>
  <c r="S56" i="1"/>
  <c r="S4" i="1"/>
  <c r="T4" i="1" s="1"/>
  <c r="S17" i="1"/>
  <c r="T17" i="1" s="1"/>
  <c r="S12" i="1"/>
  <c r="T12" i="1" s="1"/>
  <c r="S73" i="1"/>
  <c r="T73" i="1" s="1"/>
  <c r="S25" i="1"/>
  <c r="T25" i="1" s="1"/>
  <c r="S9" i="1"/>
  <c r="T9" i="1" s="1"/>
  <c r="S20" i="1"/>
  <c r="T20" i="1" s="1"/>
  <c r="S13" i="1"/>
  <c r="T13" i="1" s="1"/>
  <c r="S41" i="1"/>
  <c r="T41" i="1" s="1"/>
  <c r="S36" i="1"/>
  <c r="T36" i="1" s="1"/>
  <c r="S60" i="1"/>
  <c r="T60" i="1" s="1"/>
  <c r="S64" i="1"/>
  <c r="T64" i="1" s="1"/>
  <c r="S33" i="1"/>
  <c r="T33" i="1" s="1"/>
  <c r="S45" i="1"/>
  <c r="T45" i="1" s="1"/>
  <c r="S30" i="1"/>
  <c r="T30" i="1" s="1"/>
  <c r="S65" i="1"/>
  <c r="T65" i="1" s="1"/>
  <c r="AR73" i="1"/>
  <c r="AR72" i="1"/>
  <c r="S57" i="1"/>
  <c r="S29" i="1"/>
  <c r="T29" i="1" s="1"/>
  <c r="S83" i="1"/>
  <c r="T83" i="1" s="1"/>
  <c r="S88" i="1"/>
  <c r="T88" i="1" s="1"/>
  <c r="S55" i="1"/>
  <c r="R89" i="1"/>
  <c r="S89" i="1"/>
  <c r="T89" i="1" s="1"/>
  <c r="S6" i="1"/>
  <c r="T6" i="1" s="1"/>
  <c r="S44" i="1"/>
  <c r="T44" i="1" s="1"/>
  <c r="S80" i="1"/>
  <c r="T80" i="1" s="1"/>
  <c r="S3" i="1"/>
  <c r="T3" i="1" s="1"/>
  <c r="S34" i="1"/>
  <c r="T34" i="1" s="1"/>
  <c r="S24" i="1"/>
  <c r="T24" i="1" s="1"/>
  <c r="S53" i="1"/>
  <c r="S85" i="1"/>
  <c r="T85" i="1" s="1"/>
  <c r="S52" i="1"/>
  <c r="S43" i="1"/>
  <c r="T43" i="1" s="1"/>
  <c r="S50" i="1"/>
  <c r="T50" i="1" s="1"/>
  <c r="S42" i="1"/>
  <c r="T42" i="1" s="1"/>
  <c r="S78" i="1"/>
  <c r="T78" i="1" s="1"/>
  <c r="S81" i="1"/>
  <c r="T81" i="1" s="1"/>
  <c r="S15" i="1"/>
  <c r="T15" i="1" s="1"/>
  <c r="R72" i="1"/>
  <c r="S77" i="1"/>
  <c r="T77" i="1" s="1"/>
  <c r="S18" i="1"/>
  <c r="T18" i="1" s="1"/>
  <c r="S67" i="1"/>
  <c r="T67" i="1" s="1"/>
  <c r="S28" i="1"/>
  <c r="T28" i="1" s="1"/>
  <c r="S54" i="1"/>
  <c r="S5" i="1"/>
  <c r="T5" i="1" s="1"/>
  <c r="S61" i="1"/>
  <c r="T61" i="1" s="1"/>
  <c r="S27" i="1"/>
  <c r="T27" i="1" s="1"/>
  <c r="S49" i="1"/>
  <c r="T49" i="1" s="1"/>
  <c r="S10" i="1"/>
  <c r="T10" i="1" s="1"/>
  <c r="S22" i="1"/>
  <c r="T22" i="1" s="1"/>
  <c r="S87" i="1"/>
  <c r="T87" i="1" s="1"/>
  <c r="S75" i="1"/>
  <c r="T75" i="1" s="1"/>
  <c r="S26" i="1"/>
  <c r="T26" i="1" s="1"/>
  <c r="S84" i="1"/>
  <c r="T84" i="1" s="1"/>
  <c r="S62" i="1"/>
  <c r="T62" i="1" s="1"/>
  <c r="S76" i="1"/>
  <c r="T76" i="1" s="1"/>
  <c r="S71" i="1"/>
  <c r="T71" i="1" s="1"/>
  <c r="S19" i="1"/>
  <c r="T19" i="1" s="1"/>
  <c r="S68" i="1"/>
  <c r="T68" i="1" s="1"/>
  <c r="S79" i="1"/>
  <c r="T79" i="1" s="1"/>
  <c r="S59" i="1"/>
  <c r="T59" i="1" s="1"/>
  <c r="S63" i="1"/>
  <c r="T63" i="1" s="1"/>
  <c r="S86" i="1"/>
  <c r="T86" i="1" s="1"/>
  <c r="S40" i="1"/>
  <c r="T40" i="1" s="1"/>
  <c r="AR89" i="1"/>
  <c r="G89" i="1"/>
  <c r="AR77" i="1"/>
  <c r="G46" i="1"/>
  <c r="R77" i="1"/>
  <c r="G77" i="1"/>
  <c r="G85" i="1"/>
  <c r="R85" i="1"/>
  <c r="G57" i="1"/>
  <c r="AR85" i="1"/>
  <c r="R57" i="1"/>
  <c r="AR57" i="1"/>
  <c r="AR25" i="1"/>
  <c r="R25" i="1"/>
  <c r="AR46" i="1"/>
  <c r="R46" i="1"/>
  <c r="R33" i="1"/>
  <c r="AR33" i="1"/>
  <c r="R45" i="1"/>
  <c r="AR45" i="1"/>
  <c r="R53" i="1"/>
  <c r="AR53" i="1"/>
  <c r="R42" i="1"/>
  <c r="AR42" i="1"/>
  <c r="R27" i="1"/>
  <c r="AR27" i="1"/>
  <c r="AR49" i="1"/>
  <c r="R49" i="1"/>
  <c r="R11" i="1"/>
  <c r="AR11" i="1"/>
  <c r="R10" i="1"/>
  <c r="AR10" i="1"/>
  <c r="AR6" i="1"/>
  <c r="R6" i="1"/>
  <c r="R55" i="1"/>
  <c r="AR55" i="1"/>
  <c r="R44" i="1"/>
  <c r="AR44" i="1"/>
  <c r="AR80" i="1"/>
  <c r="R80" i="1"/>
  <c r="R87" i="1"/>
  <c r="AR87" i="1"/>
  <c r="R4" i="1"/>
  <c r="AR3" i="1"/>
  <c r="R3" i="1"/>
  <c r="AR75" i="1"/>
  <c r="R75" i="1"/>
  <c r="R17" i="1"/>
  <c r="AR17" i="1"/>
  <c r="R12" i="1"/>
  <c r="AR12" i="1"/>
  <c r="AR22" i="1"/>
  <c r="R22" i="1"/>
  <c r="R65" i="1"/>
  <c r="AR65" i="1"/>
  <c r="R9" i="1"/>
  <c r="AR9" i="1"/>
  <c r="R13" i="1"/>
  <c r="AR13" i="1"/>
  <c r="AR36" i="1"/>
  <c r="R36" i="1"/>
  <c r="R64" i="1"/>
  <c r="AR64" i="1"/>
  <c r="R40" i="1"/>
  <c r="AR40" i="1"/>
  <c r="R43" i="1"/>
  <c r="AR43" i="1"/>
  <c r="AR78" i="1"/>
  <c r="R78" i="1"/>
  <c r="R81" i="1"/>
  <c r="AR81" i="1"/>
  <c r="R69" i="1"/>
  <c r="AR69" i="1"/>
  <c r="R84" i="1"/>
  <c r="AR84" i="1"/>
  <c r="AR62" i="1"/>
  <c r="R62" i="1"/>
  <c r="R71" i="1"/>
  <c r="AR71" i="1"/>
  <c r="R68" i="1"/>
  <c r="AR68" i="1"/>
  <c r="R79" i="1"/>
  <c r="AR79" i="1"/>
  <c r="AR63" i="1"/>
  <c r="R63" i="1"/>
  <c r="AR15" i="1"/>
  <c r="R15" i="1"/>
  <c r="AR67" i="1"/>
  <c r="R67" i="1"/>
  <c r="R34" i="1"/>
  <c r="AR34" i="1"/>
  <c r="R26" i="1"/>
  <c r="AR26" i="1"/>
  <c r="R24" i="1"/>
  <c r="AR24" i="1"/>
  <c r="R20" i="1"/>
  <c r="AR20" i="1"/>
  <c r="R41" i="1"/>
  <c r="AR41" i="1"/>
  <c r="R60" i="1"/>
  <c r="AR60" i="1"/>
  <c r="AR30" i="1"/>
  <c r="R30" i="1"/>
  <c r="R52" i="1"/>
  <c r="AR52" i="1"/>
  <c r="R50" i="1"/>
  <c r="AR50" i="1"/>
  <c r="AR76" i="1"/>
  <c r="R76" i="1"/>
  <c r="R19" i="1"/>
  <c r="AR19" i="1"/>
  <c r="AR59" i="1"/>
  <c r="R59" i="1"/>
  <c r="AR86" i="1"/>
  <c r="R86" i="1"/>
  <c r="R56" i="1"/>
  <c r="AR56" i="1"/>
  <c r="R61" i="1"/>
  <c r="AR61" i="1"/>
  <c r="AR70" i="1"/>
  <c r="R70" i="1"/>
  <c r="R18" i="1"/>
  <c r="AR18" i="1"/>
  <c r="R37" i="1"/>
  <c r="AR37" i="1"/>
  <c r="R28" i="1"/>
  <c r="AR28" i="1"/>
  <c r="R29" i="1"/>
  <c r="AR29" i="1"/>
  <c r="R21" i="1"/>
  <c r="AR21" i="1"/>
  <c r="R83" i="1"/>
  <c r="AR83" i="1"/>
  <c r="AR54" i="1"/>
  <c r="R54" i="1"/>
  <c r="R88" i="1"/>
  <c r="AR88" i="1"/>
  <c r="AR35" i="1"/>
  <c r="R35" i="1"/>
  <c r="R5" i="1"/>
  <c r="AR5" i="1"/>
  <c r="X5" i="1" s="1"/>
  <c r="R31" i="1"/>
  <c r="AR31" i="1"/>
  <c r="G69" i="1"/>
  <c r="G61" i="1"/>
  <c r="G40" i="1"/>
  <c r="G37" i="1"/>
  <c r="G29" i="1"/>
  <c r="G83" i="1"/>
  <c r="G88" i="1"/>
  <c r="G20" i="1"/>
  <c r="G13" i="1"/>
  <c r="G41" i="1"/>
  <c r="G36" i="1"/>
  <c r="G60" i="1"/>
  <c r="G64" i="1"/>
  <c r="G33" i="1"/>
  <c r="G45" i="1"/>
  <c r="G31" i="1"/>
  <c r="G52" i="1"/>
  <c r="G43" i="1"/>
  <c r="G50" i="1"/>
  <c r="G42" i="1"/>
  <c r="G78" i="1"/>
  <c r="G6" i="1"/>
  <c r="G84" i="1"/>
  <c r="G62" i="1"/>
  <c r="G76" i="1"/>
  <c r="G71" i="1"/>
  <c r="G19" i="1"/>
  <c r="G68" i="1"/>
  <c r="G79" i="1"/>
  <c r="G59" i="1"/>
  <c r="G63" i="1"/>
  <c r="G86" i="1"/>
  <c r="G53" i="1"/>
  <c r="G15" i="1"/>
  <c r="G70" i="1"/>
  <c r="G18" i="1"/>
  <c r="G67" i="1"/>
  <c r="G28" i="1"/>
  <c r="G21" i="1"/>
  <c r="G54" i="1"/>
  <c r="G35" i="1"/>
  <c r="G5" i="1"/>
  <c r="G27" i="1"/>
  <c r="G49" i="1"/>
  <c r="G11" i="1"/>
  <c r="G10" i="1"/>
  <c r="G24" i="1"/>
  <c r="G55" i="1"/>
  <c r="G56" i="1"/>
  <c r="G44" i="1"/>
  <c r="G80" i="1"/>
  <c r="G87" i="1"/>
  <c r="G4" i="1"/>
  <c r="G3" i="1"/>
  <c r="G75" i="1"/>
  <c r="G17" i="1"/>
  <c r="G12" i="1"/>
  <c r="G30" i="1"/>
  <c r="G22" i="1"/>
  <c r="G65" i="1"/>
  <c r="G34" i="1"/>
  <c r="G25" i="1"/>
  <c r="G26" i="1"/>
  <c r="G9" i="1"/>
  <c r="G81" i="1"/>
  <c r="G89" i="4" l="1"/>
  <c r="Q88" i="4"/>
  <c r="G70" i="4"/>
  <c r="Q69" i="4"/>
  <c r="G33" i="4"/>
  <c r="Q32" i="4"/>
  <c r="Q13" i="4"/>
  <c r="G14" i="4"/>
  <c r="AO69" i="1"/>
  <c r="AO50" i="1"/>
  <c r="AO55" i="1"/>
  <c r="AO54" i="1"/>
  <c r="AO70" i="1"/>
  <c r="AO19" i="1"/>
  <c r="AO77" i="1"/>
  <c r="AO76" i="1"/>
  <c r="AO85" i="1"/>
  <c r="AO18" i="1"/>
  <c r="AO37" i="1"/>
  <c r="AO57" i="1"/>
  <c r="AO24" i="1"/>
  <c r="AO3" i="1"/>
  <c r="AO72" i="1"/>
  <c r="AO41" i="1"/>
  <c r="AO15" i="1"/>
  <c r="AO49" i="1"/>
  <c r="AO4" i="1"/>
  <c r="AO68" i="1"/>
  <c r="AO53" i="1"/>
  <c r="AO89" i="1"/>
  <c r="AO56" i="1"/>
  <c r="AO86" i="1"/>
  <c r="AO71" i="1"/>
  <c r="AO67" i="1"/>
  <c r="AO17" i="1"/>
  <c r="AO84" i="1"/>
  <c r="AO42" i="1"/>
  <c r="AO40" i="1"/>
  <c r="AQ73" i="1"/>
  <c r="M9" i="1"/>
  <c r="Q9" i="1" s="1"/>
  <c r="Y9" i="1" s="1"/>
  <c r="AQ9" i="1"/>
  <c r="M52" i="1"/>
  <c r="Q52" i="1" s="1"/>
  <c r="Y52" i="1" s="1"/>
  <c r="AQ52" i="1"/>
  <c r="M29" i="1"/>
  <c r="Q29" i="1" s="1"/>
  <c r="Y29" i="1" s="1"/>
  <c r="AQ29" i="1"/>
  <c r="M84" i="1"/>
  <c r="Q84" i="1" s="1"/>
  <c r="Y84" i="1" s="1"/>
  <c r="AQ84" i="1"/>
  <c r="M10" i="1"/>
  <c r="Q10" i="1" s="1"/>
  <c r="Y10" i="1" s="1"/>
  <c r="AQ10" i="1"/>
  <c r="M67" i="1"/>
  <c r="Q67" i="1" s="1"/>
  <c r="Y67" i="1" s="1"/>
  <c r="AQ67" i="1"/>
  <c r="M30" i="1"/>
  <c r="Q30" i="1" s="1"/>
  <c r="Y30" i="1" s="1"/>
  <c r="AQ30" i="1"/>
  <c r="M20" i="1"/>
  <c r="Q20" i="1" s="1"/>
  <c r="Y20" i="1" s="1"/>
  <c r="AQ20" i="1"/>
  <c r="M26" i="1"/>
  <c r="Q26" i="1" s="1"/>
  <c r="Y26" i="1" s="1"/>
  <c r="AQ26" i="1"/>
  <c r="M69" i="1"/>
  <c r="Q69" i="1" s="1"/>
  <c r="Y69" i="1" s="1"/>
  <c r="AQ69" i="1"/>
  <c r="M12" i="1"/>
  <c r="Q12" i="1" s="1"/>
  <c r="Y12" i="1" s="1"/>
  <c r="AQ12" i="1"/>
  <c r="M11" i="1"/>
  <c r="Q11" i="1" s="1"/>
  <c r="Y11" i="1" s="1"/>
  <c r="AQ11" i="1"/>
  <c r="M3" i="1"/>
  <c r="Q3" i="1" s="1"/>
  <c r="Y3" i="1" s="1"/>
  <c r="AQ3" i="1"/>
  <c r="M49" i="1"/>
  <c r="Q49" i="1" s="1"/>
  <c r="Y49" i="1" s="1"/>
  <c r="AQ49" i="1"/>
  <c r="M83" i="1"/>
  <c r="Q83" i="1" s="1"/>
  <c r="Y83" i="1" s="1"/>
  <c r="AQ83" i="1"/>
  <c r="M59" i="1"/>
  <c r="Q59" i="1" s="1"/>
  <c r="Y59" i="1" s="1"/>
  <c r="AQ59" i="1"/>
  <c r="M75" i="1"/>
  <c r="Q75" i="1" s="1"/>
  <c r="Y75" i="1" s="1"/>
  <c r="AQ75" i="1"/>
  <c r="M55" i="1"/>
  <c r="Q55" i="1" s="1"/>
  <c r="Y55" i="1" s="1"/>
  <c r="AQ55" i="1"/>
  <c r="M70" i="1"/>
  <c r="Q70" i="1" s="1"/>
  <c r="Y70" i="1" s="1"/>
  <c r="AQ70" i="1"/>
  <c r="M15" i="1"/>
  <c r="Q15" i="1" s="1"/>
  <c r="Y15" i="1" s="1"/>
  <c r="AQ15" i="1"/>
  <c r="M50" i="1"/>
  <c r="Q50" i="1" s="1"/>
  <c r="Y50" i="1" s="1"/>
  <c r="AQ50" i="1"/>
  <c r="M17" i="1"/>
  <c r="Q17" i="1" s="1"/>
  <c r="Y17" i="1" s="1"/>
  <c r="AQ17" i="1"/>
  <c r="M35" i="1"/>
  <c r="Q35" i="1" s="1"/>
  <c r="Y35" i="1" s="1"/>
  <c r="AQ35" i="1"/>
  <c r="M57" i="1"/>
  <c r="Q57" i="1" s="1"/>
  <c r="Y57" i="1" s="1"/>
  <c r="AQ57" i="1"/>
  <c r="M45" i="1"/>
  <c r="Q45" i="1" s="1"/>
  <c r="Y45" i="1" s="1"/>
  <c r="AQ45" i="1"/>
  <c r="M36" i="1"/>
  <c r="Q36" i="1" s="1"/>
  <c r="Y36" i="1" s="1"/>
  <c r="AQ36" i="1"/>
  <c r="M25" i="1"/>
  <c r="Q25" i="1" s="1"/>
  <c r="Y25" i="1" s="1"/>
  <c r="AQ25" i="1"/>
  <c r="M87" i="1"/>
  <c r="Q87" i="1" s="1"/>
  <c r="Y87" i="1" s="1"/>
  <c r="AQ87" i="1"/>
  <c r="M88" i="1"/>
  <c r="Q88" i="1" s="1"/>
  <c r="Y88" i="1" s="1"/>
  <c r="AQ88" i="1"/>
  <c r="M63" i="1"/>
  <c r="Q63" i="1" s="1"/>
  <c r="Y63" i="1" s="1"/>
  <c r="AQ63" i="1"/>
  <c r="M13" i="1"/>
  <c r="Q13" i="1" s="1"/>
  <c r="Y13" i="1" s="1"/>
  <c r="AQ13" i="1"/>
  <c r="M78" i="1"/>
  <c r="Q78" i="1" s="1"/>
  <c r="Y78" i="1" s="1"/>
  <c r="AQ78" i="1"/>
  <c r="M86" i="1"/>
  <c r="Q86" i="1" s="1"/>
  <c r="Y86" i="1" s="1"/>
  <c r="AQ86" i="1"/>
  <c r="M27" i="1"/>
  <c r="Q27" i="1" s="1"/>
  <c r="Y27" i="1" s="1"/>
  <c r="AQ27" i="1"/>
  <c r="M42" i="1"/>
  <c r="Q42" i="1" s="1"/>
  <c r="Y42" i="1" s="1"/>
  <c r="AQ42" i="1"/>
  <c r="M65" i="1"/>
  <c r="Q65" i="1" s="1"/>
  <c r="Y65" i="1" s="1"/>
  <c r="AQ65" i="1"/>
  <c r="M68" i="1"/>
  <c r="Q68" i="1" s="1"/>
  <c r="Y68" i="1" s="1"/>
  <c r="AQ68" i="1"/>
  <c r="M33" i="1"/>
  <c r="Q33" i="1" s="1"/>
  <c r="Y33" i="1" s="1"/>
  <c r="AQ33" i="1"/>
  <c r="M80" i="1"/>
  <c r="Q80" i="1" s="1"/>
  <c r="Y80" i="1" s="1"/>
  <c r="AQ80" i="1"/>
  <c r="M53" i="1"/>
  <c r="Q53" i="1" s="1"/>
  <c r="Y53" i="1" s="1"/>
  <c r="AQ53" i="1"/>
  <c r="M81" i="1"/>
  <c r="Q81" i="1" s="1"/>
  <c r="Y81" i="1" s="1"/>
  <c r="AQ81" i="1"/>
  <c r="M56" i="1"/>
  <c r="Q56" i="1" s="1"/>
  <c r="Y56" i="1" s="1"/>
  <c r="AQ56" i="1"/>
  <c r="M37" i="1"/>
  <c r="Q37" i="1" s="1"/>
  <c r="Y37" i="1" s="1"/>
  <c r="AQ37" i="1"/>
  <c r="M71" i="1"/>
  <c r="Q71" i="1" s="1"/>
  <c r="Y71" i="1" s="1"/>
  <c r="AQ71" i="1"/>
  <c r="M34" i="1"/>
  <c r="AQ34" i="1"/>
  <c r="M6" i="1"/>
  <c r="Q6" i="1" s="1"/>
  <c r="Y6" i="1" s="1"/>
  <c r="AQ6" i="1"/>
  <c r="M40" i="1"/>
  <c r="Q40" i="1" s="1"/>
  <c r="Y40" i="1" s="1"/>
  <c r="AQ40" i="1"/>
  <c r="M22" i="1"/>
  <c r="Q22" i="1" s="1"/>
  <c r="Y22" i="1" s="1"/>
  <c r="AQ22" i="1"/>
  <c r="M46" i="1"/>
  <c r="Q46" i="1" s="1"/>
  <c r="Y46" i="1" s="1"/>
  <c r="AQ46" i="1"/>
  <c r="M89" i="1"/>
  <c r="Q89" i="1" s="1"/>
  <c r="Y89" i="1" s="1"/>
  <c r="AQ89" i="1"/>
  <c r="M62" i="1"/>
  <c r="Q62" i="1" s="1"/>
  <c r="Y62" i="1" s="1"/>
  <c r="AQ62" i="1"/>
  <c r="M85" i="1"/>
  <c r="Q85" i="1" s="1"/>
  <c r="Y85" i="1" s="1"/>
  <c r="AQ85" i="1"/>
  <c r="M44" i="1"/>
  <c r="Q44" i="1" s="1"/>
  <c r="Y44" i="1" s="1"/>
  <c r="AQ44" i="1"/>
  <c r="M28" i="1"/>
  <c r="Q28" i="1" s="1"/>
  <c r="Y28" i="1" s="1"/>
  <c r="AQ28" i="1"/>
  <c r="M79" i="1"/>
  <c r="Q79" i="1" s="1"/>
  <c r="Y79" i="1" s="1"/>
  <c r="AQ79" i="1"/>
  <c r="M60" i="1"/>
  <c r="Q60" i="1" s="1"/>
  <c r="Y60" i="1" s="1"/>
  <c r="AQ60" i="1"/>
  <c r="M5" i="1"/>
  <c r="Q5" i="1" s="1"/>
  <c r="Y5" i="1" s="1"/>
  <c r="AQ5" i="1"/>
  <c r="M72" i="1"/>
  <c r="Q72" i="1" s="1"/>
  <c r="Y72" i="1" s="1"/>
  <c r="AQ72" i="1"/>
  <c r="M41" i="1"/>
  <c r="Q41" i="1" s="1"/>
  <c r="Y41" i="1" s="1"/>
  <c r="AQ41" i="1"/>
  <c r="M43" i="1"/>
  <c r="Q43" i="1" s="1"/>
  <c r="Y43" i="1" s="1"/>
  <c r="AQ43" i="1"/>
  <c r="M4" i="1"/>
  <c r="Q4" i="1" s="1"/>
  <c r="Y4" i="1" s="1"/>
  <c r="AA4" i="1" s="1"/>
  <c r="AB4" i="1" s="1"/>
  <c r="AQ4" i="1"/>
  <c r="M54" i="1"/>
  <c r="Q54" i="1" s="1"/>
  <c r="Y54" i="1" s="1"/>
  <c r="AQ54" i="1"/>
  <c r="M61" i="1"/>
  <c r="Q61" i="1" s="1"/>
  <c r="Y61" i="1" s="1"/>
  <c r="AQ61" i="1"/>
  <c r="M76" i="1"/>
  <c r="Q76" i="1" s="1"/>
  <c r="Y76" i="1" s="1"/>
  <c r="AQ76" i="1"/>
  <c r="M64" i="1"/>
  <c r="Q64" i="1" s="1"/>
  <c r="Y64" i="1" s="1"/>
  <c r="AQ64" i="1"/>
  <c r="M31" i="1"/>
  <c r="Q31" i="1" s="1"/>
  <c r="Y31" i="1" s="1"/>
  <c r="AQ31" i="1"/>
  <c r="M77" i="1"/>
  <c r="Q77" i="1" s="1"/>
  <c r="Y77" i="1" s="1"/>
  <c r="AQ77" i="1"/>
  <c r="M24" i="1"/>
  <c r="Q24" i="1" s="1"/>
  <c r="Y24" i="1" s="1"/>
  <c r="AQ24" i="1"/>
  <c r="M21" i="1"/>
  <c r="Q21" i="1" s="1"/>
  <c r="Y21" i="1" s="1"/>
  <c r="AQ21" i="1"/>
  <c r="M19" i="1"/>
  <c r="Q19" i="1" s="1"/>
  <c r="Y19" i="1" s="1"/>
  <c r="AQ19" i="1"/>
  <c r="AA7" i="1"/>
  <c r="AB7" i="1" s="1"/>
  <c r="AG7" i="1" s="1"/>
  <c r="AH7" i="1" s="1"/>
  <c r="AF22" i="1"/>
  <c r="AF86" i="1"/>
  <c r="AF79" i="1"/>
  <c r="AA58" i="1"/>
  <c r="AB58" i="1" s="1"/>
  <c r="AG58" i="1" s="1"/>
  <c r="AH58" i="1" s="1"/>
  <c r="AA82" i="1"/>
  <c r="AB82" i="1" s="1"/>
  <c r="AG82" i="1" s="1"/>
  <c r="AH82" i="1" s="1"/>
  <c r="AF49" i="1"/>
  <c r="AF84" i="1"/>
  <c r="AF43" i="1"/>
  <c r="AF29" i="1"/>
  <c r="AF46" i="1"/>
  <c r="AF24" i="1"/>
  <c r="AF60" i="1"/>
  <c r="AF65" i="1"/>
  <c r="AF73" i="1"/>
  <c r="AF5" i="1"/>
  <c r="AF21" i="1"/>
  <c r="AF34" i="1"/>
  <c r="AA14" i="1"/>
  <c r="AB14" i="1" s="1"/>
  <c r="AG14" i="1" s="1"/>
  <c r="AH14" i="1" s="1"/>
  <c r="AF59" i="1"/>
  <c r="AF76" i="1"/>
  <c r="AF56" i="1"/>
  <c r="AF40" i="1"/>
  <c r="AF52" i="1"/>
  <c r="AF4" i="1"/>
  <c r="AF83" i="1"/>
  <c r="AF53" i="1"/>
  <c r="AA90" i="1"/>
  <c r="AB90" i="1" s="1"/>
  <c r="AG90" i="1" s="1"/>
  <c r="AH90" i="1" s="1"/>
  <c r="AF33" i="1"/>
  <c r="AA8" i="1"/>
  <c r="AB8" i="1" s="1"/>
  <c r="AG8" i="1" s="1"/>
  <c r="AH8" i="1" s="1"/>
  <c r="AF78" i="1"/>
  <c r="AF35" i="1"/>
  <c r="AF77" i="1"/>
  <c r="V29" i="1"/>
  <c r="Z29" i="1" s="1"/>
  <c r="X29" i="1"/>
  <c r="V52" i="1"/>
  <c r="Z52" i="1" s="1"/>
  <c r="X52" i="1"/>
  <c r="V69" i="1"/>
  <c r="Z69" i="1" s="1"/>
  <c r="X69" i="1"/>
  <c r="V17" i="1"/>
  <c r="Z17" i="1" s="1"/>
  <c r="X17" i="1"/>
  <c r="V89" i="1"/>
  <c r="Z89" i="1" s="1"/>
  <c r="X89" i="1"/>
  <c r="V54" i="1"/>
  <c r="Z54" i="1" s="1"/>
  <c r="X54" i="1"/>
  <c r="V15" i="1"/>
  <c r="Z15" i="1" s="1"/>
  <c r="X15" i="1"/>
  <c r="V75" i="1"/>
  <c r="Z75" i="1" s="1"/>
  <c r="X75" i="1"/>
  <c r="V11" i="1"/>
  <c r="Z11" i="1" s="1"/>
  <c r="X11" i="1"/>
  <c r="V21" i="1"/>
  <c r="Z21" i="1" s="1"/>
  <c r="X21" i="1"/>
  <c r="V18" i="1"/>
  <c r="Z18" i="1" s="1"/>
  <c r="X18" i="1"/>
  <c r="V50" i="1"/>
  <c r="Z50" i="1" s="1"/>
  <c r="X50" i="1"/>
  <c r="V41" i="1"/>
  <c r="Z41" i="1" s="1"/>
  <c r="X41" i="1"/>
  <c r="V34" i="1"/>
  <c r="Z34" i="1" s="1"/>
  <c r="X34" i="1"/>
  <c r="V79" i="1"/>
  <c r="Z79" i="1" s="1"/>
  <c r="X79" i="1"/>
  <c r="V84" i="1"/>
  <c r="Z84" i="1" s="1"/>
  <c r="X84" i="1"/>
  <c r="V43" i="1"/>
  <c r="Z43" i="1" s="1"/>
  <c r="X43" i="1"/>
  <c r="V13" i="1"/>
  <c r="Z13" i="1" s="1"/>
  <c r="X13" i="1"/>
  <c r="V12" i="1"/>
  <c r="Z12" i="1" s="1"/>
  <c r="X12" i="1"/>
  <c r="V49" i="1"/>
  <c r="Z49" i="1" s="1"/>
  <c r="X49" i="1"/>
  <c r="V77" i="1"/>
  <c r="Z77" i="1" s="1"/>
  <c r="X77" i="1"/>
  <c r="AA23" i="1"/>
  <c r="AB23" i="1" s="1"/>
  <c r="AG23" i="1" s="1"/>
  <c r="AH23" i="1" s="1"/>
  <c r="AA74" i="1"/>
  <c r="AB74" i="1" s="1"/>
  <c r="AG74" i="1" s="1"/>
  <c r="AH74" i="1" s="1"/>
  <c r="V35" i="1"/>
  <c r="Z35" i="1" s="1"/>
  <c r="X35" i="1"/>
  <c r="V86" i="1"/>
  <c r="Z86" i="1" s="1"/>
  <c r="X86" i="1"/>
  <c r="V87" i="1"/>
  <c r="Z87" i="1" s="1"/>
  <c r="X87" i="1"/>
  <c r="V27" i="1"/>
  <c r="Z27" i="1" s="1"/>
  <c r="X27" i="1"/>
  <c r="V33" i="1"/>
  <c r="Z33" i="1" s="1"/>
  <c r="X33" i="1"/>
  <c r="V85" i="1"/>
  <c r="Z85" i="1" s="1"/>
  <c r="X85" i="1"/>
  <c r="AA47" i="1"/>
  <c r="AB47" i="1" s="1"/>
  <c r="AG47" i="1" s="1"/>
  <c r="AH47" i="1" s="1"/>
  <c r="AF61" i="1"/>
  <c r="AF68" i="1"/>
  <c r="AF42" i="1"/>
  <c r="AF28" i="1"/>
  <c r="AF9" i="1"/>
  <c r="AF17" i="1"/>
  <c r="AF6" i="1"/>
  <c r="V88" i="1"/>
  <c r="Z88" i="1" s="1"/>
  <c r="X88" i="1"/>
  <c r="V68" i="1"/>
  <c r="Z68" i="1" s="1"/>
  <c r="X68" i="1"/>
  <c r="V9" i="1"/>
  <c r="Z9" i="1" s="1"/>
  <c r="X9" i="1"/>
  <c r="V70" i="1"/>
  <c r="Z70" i="1" s="1"/>
  <c r="X70" i="1"/>
  <c r="V59" i="1"/>
  <c r="Z59" i="1" s="1"/>
  <c r="X59" i="1"/>
  <c r="V67" i="1"/>
  <c r="Z67" i="1" s="1"/>
  <c r="X67" i="1"/>
  <c r="V10" i="1"/>
  <c r="Z10" i="1" s="1"/>
  <c r="X10" i="1"/>
  <c r="V42" i="1"/>
  <c r="Z42" i="1" s="1"/>
  <c r="X42" i="1"/>
  <c r="V72" i="1"/>
  <c r="Z72" i="1" s="1"/>
  <c r="X72" i="1"/>
  <c r="AA16" i="1"/>
  <c r="AB16" i="1" s="1"/>
  <c r="AG16" i="1" s="1"/>
  <c r="AH16" i="1" s="1"/>
  <c r="AA32" i="1"/>
  <c r="AB32" i="1" s="1"/>
  <c r="AG32" i="1" s="1"/>
  <c r="AH32" i="1" s="1"/>
  <c r="AF57" i="1"/>
  <c r="AF62" i="1"/>
  <c r="AF85" i="1"/>
  <c r="AF81" i="1"/>
  <c r="AF18" i="1"/>
  <c r="AF36" i="1"/>
  <c r="AF89" i="1"/>
  <c r="AF44" i="1"/>
  <c r="V31" i="1"/>
  <c r="Z31" i="1" s="1"/>
  <c r="X31" i="1"/>
  <c r="V28" i="1"/>
  <c r="Z28" i="1" s="1"/>
  <c r="X28" i="1"/>
  <c r="V61" i="1"/>
  <c r="Z61" i="1" s="1"/>
  <c r="X61" i="1"/>
  <c r="V19" i="1"/>
  <c r="Z19" i="1" s="1"/>
  <c r="X19" i="1"/>
  <c r="V24" i="1"/>
  <c r="Z24" i="1" s="1"/>
  <c r="X24" i="1"/>
  <c r="V71" i="1"/>
  <c r="Z71" i="1" s="1"/>
  <c r="X71" i="1"/>
  <c r="V81" i="1"/>
  <c r="Z81" i="1" s="1"/>
  <c r="X81" i="1"/>
  <c r="V64" i="1"/>
  <c r="Z64" i="1" s="1"/>
  <c r="X64" i="1"/>
  <c r="V65" i="1"/>
  <c r="Z65" i="1" s="1"/>
  <c r="X65" i="1"/>
  <c r="V80" i="1"/>
  <c r="Z80" i="1" s="1"/>
  <c r="X80" i="1"/>
  <c r="V46" i="1"/>
  <c r="Z46" i="1" s="1"/>
  <c r="X46" i="1"/>
  <c r="V73" i="1"/>
  <c r="Z73" i="1" s="1"/>
  <c r="X73" i="1"/>
  <c r="AA66" i="1"/>
  <c r="AB66" i="1" s="1"/>
  <c r="AG66" i="1" s="1"/>
  <c r="AH66" i="1" s="1"/>
  <c r="AA38" i="1"/>
  <c r="AB38" i="1" s="1"/>
  <c r="AG38" i="1" s="1"/>
  <c r="AH38" i="1" s="1"/>
  <c r="AF19" i="1"/>
  <c r="AF69" i="1"/>
  <c r="AF50" i="1"/>
  <c r="AF31" i="1"/>
  <c r="AF30" i="1"/>
  <c r="AF64" i="1"/>
  <c r="AF20" i="1"/>
  <c r="AF26" i="1"/>
  <c r="AF75" i="1"/>
  <c r="AF87" i="1"/>
  <c r="AF10" i="1"/>
  <c r="AF27" i="1"/>
  <c r="V20" i="1"/>
  <c r="Z20" i="1" s="1"/>
  <c r="X20" i="1"/>
  <c r="V40" i="1"/>
  <c r="Z40" i="1" s="1"/>
  <c r="X40" i="1"/>
  <c r="V6" i="1"/>
  <c r="Z6" i="1" s="1"/>
  <c r="X6" i="1"/>
  <c r="V30" i="1"/>
  <c r="Z30" i="1" s="1"/>
  <c r="X30" i="1"/>
  <c r="V44" i="1"/>
  <c r="Z44" i="1" s="1"/>
  <c r="X44" i="1"/>
  <c r="V53" i="1"/>
  <c r="Z53" i="1" s="1"/>
  <c r="X53" i="1"/>
  <c r="V83" i="1"/>
  <c r="Z83" i="1" s="1"/>
  <c r="X83" i="1"/>
  <c r="V37" i="1"/>
  <c r="Z37" i="1" s="1"/>
  <c r="X37" i="1"/>
  <c r="V56" i="1"/>
  <c r="Z56" i="1" s="1"/>
  <c r="X56" i="1"/>
  <c r="V60" i="1"/>
  <c r="Z60" i="1" s="1"/>
  <c r="X60" i="1"/>
  <c r="V26" i="1"/>
  <c r="Z26" i="1" s="1"/>
  <c r="X26" i="1"/>
  <c r="V25" i="1"/>
  <c r="Z25" i="1" s="1"/>
  <c r="X25" i="1"/>
  <c r="AA51" i="1"/>
  <c r="AB51" i="1" s="1"/>
  <c r="AG51" i="1" s="1"/>
  <c r="AH51" i="1" s="1"/>
  <c r="AA48" i="1"/>
  <c r="AB48" i="1" s="1"/>
  <c r="AG48" i="1" s="1"/>
  <c r="AH48" i="1" s="1"/>
  <c r="AF71" i="1"/>
  <c r="AF72" i="1"/>
  <c r="AF45" i="1"/>
  <c r="AF41" i="1"/>
  <c r="AF12" i="1"/>
  <c r="AF3" i="1"/>
  <c r="AF88" i="1"/>
  <c r="AF37" i="1"/>
  <c r="V76" i="1"/>
  <c r="Z76" i="1" s="1"/>
  <c r="X76" i="1"/>
  <c r="V63" i="1"/>
  <c r="Z63" i="1" s="1"/>
  <c r="X63" i="1"/>
  <c r="V62" i="1"/>
  <c r="Z62" i="1" s="1"/>
  <c r="X62" i="1"/>
  <c r="V78" i="1"/>
  <c r="Z78" i="1" s="1"/>
  <c r="X78" i="1"/>
  <c r="V36" i="1"/>
  <c r="Z36" i="1" s="1"/>
  <c r="X36" i="1"/>
  <c r="V22" i="1"/>
  <c r="Z22" i="1" s="1"/>
  <c r="X22" i="1"/>
  <c r="V3" i="1"/>
  <c r="Z3" i="1" s="1"/>
  <c r="X3" i="1"/>
  <c r="V55" i="1"/>
  <c r="Z55" i="1" s="1"/>
  <c r="X55" i="1"/>
  <c r="V45" i="1"/>
  <c r="Z45" i="1" s="1"/>
  <c r="X45" i="1"/>
  <c r="V57" i="1"/>
  <c r="Z57" i="1" s="1"/>
  <c r="X57" i="1"/>
  <c r="AA39" i="1"/>
  <c r="AB39" i="1" s="1"/>
  <c r="AG39" i="1" s="1"/>
  <c r="AH39" i="1" s="1"/>
  <c r="AF63" i="1"/>
  <c r="AF15" i="1"/>
  <c r="AF67" i="1"/>
  <c r="AF13" i="1"/>
  <c r="AF25" i="1"/>
  <c r="AF80" i="1"/>
  <c r="AF11" i="1"/>
  <c r="AF55" i="1"/>
  <c r="AF54" i="1"/>
  <c r="AF70" i="1"/>
  <c r="Q34" i="1"/>
  <c r="Y34" i="1" s="1"/>
  <c r="L18" i="1"/>
  <c r="U18" i="1" s="1"/>
  <c r="M18" i="1"/>
  <c r="Q18" i="1" s="1"/>
  <c r="Y18" i="1" s="1"/>
  <c r="L73" i="1"/>
  <c r="U73" i="1" s="1"/>
  <c r="M73" i="1"/>
  <c r="Q73" i="1" s="1"/>
  <c r="Y73" i="1" s="1"/>
  <c r="U51" i="1"/>
  <c r="U23" i="1"/>
  <c r="U32" i="1"/>
  <c r="U90" i="1"/>
  <c r="U39" i="1"/>
  <c r="U47" i="1"/>
  <c r="U58" i="1"/>
  <c r="U82" i="1"/>
  <c r="U16" i="1"/>
  <c r="L35" i="1"/>
  <c r="U35" i="1" s="1"/>
  <c r="L25" i="1"/>
  <c r="L87" i="1"/>
  <c r="U87" i="1" s="1"/>
  <c r="U14" i="1"/>
  <c r="U66" i="1"/>
  <c r="U48" i="1"/>
  <c r="U7" i="1"/>
  <c r="U74" i="1"/>
  <c r="U38" i="1"/>
  <c r="U8" i="1"/>
  <c r="L42" i="1"/>
  <c r="L79" i="1"/>
  <c r="L65" i="1"/>
  <c r="L26" i="1"/>
  <c r="L3" i="1"/>
  <c r="L49" i="1"/>
  <c r="L83" i="1"/>
  <c r="L59" i="1"/>
  <c r="L60" i="1"/>
  <c r="L10" i="1"/>
  <c r="L67" i="1"/>
  <c r="L17" i="1"/>
  <c r="L33" i="1"/>
  <c r="L80" i="1"/>
  <c r="L41" i="1"/>
  <c r="L31" i="1"/>
  <c r="L84" i="1"/>
  <c r="L88" i="1"/>
  <c r="L44" i="1"/>
  <c r="L28" i="1"/>
  <c r="L5" i="1"/>
  <c r="L55" i="1"/>
  <c r="L56" i="1"/>
  <c r="L4" i="1"/>
  <c r="L76" i="1"/>
  <c r="L24" i="1"/>
  <c r="L20" i="1"/>
  <c r="L40" i="1"/>
  <c r="L9" i="1"/>
  <c r="L89" i="1"/>
  <c r="L78" i="1"/>
  <c r="L86" i="1"/>
  <c r="L75" i="1"/>
  <c r="L36" i="1"/>
  <c r="L15" i="1"/>
  <c r="L50" i="1"/>
  <c r="L57" i="1"/>
  <c r="L68" i="1"/>
  <c r="L72" i="1"/>
  <c r="U72" i="1" s="1"/>
  <c r="L53" i="1"/>
  <c r="L63" i="1"/>
  <c r="L69" i="1"/>
  <c r="L11" i="1"/>
  <c r="L70" i="1"/>
  <c r="L81" i="1"/>
  <c r="L43" i="1"/>
  <c r="L71" i="1"/>
  <c r="L34" i="1"/>
  <c r="L6" i="1"/>
  <c r="L19" i="1"/>
  <c r="L85" i="1"/>
  <c r="L52" i="1"/>
  <c r="L29" i="1"/>
  <c r="L27" i="1"/>
  <c r="L12" i="1"/>
  <c r="L64" i="1"/>
  <c r="L77" i="1"/>
  <c r="L45" i="1"/>
  <c r="L61" i="1"/>
  <c r="L21" i="1"/>
  <c r="L13" i="1"/>
  <c r="L22" i="1"/>
  <c r="L46" i="1"/>
  <c r="L62" i="1"/>
  <c r="L37" i="1"/>
  <c r="L54" i="1"/>
  <c r="L30" i="1"/>
  <c r="V5" i="1"/>
  <c r="Z5" i="1" s="1"/>
  <c r="AJ5" i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Q89" i="4" l="1"/>
  <c r="G90" i="4"/>
  <c r="Q90" i="4" s="1"/>
  <c r="Q70" i="4"/>
  <c r="G71" i="4"/>
  <c r="G34" i="4"/>
  <c r="Q33" i="4"/>
  <c r="G15" i="4"/>
  <c r="Q14" i="4"/>
  <c r="AI38" i="1"/>
  <c r="AN38" i="1" s="1"/>
  <c r="AI48" i="1"/>
  <c r="AN48" i="1" s="1"/>
  <c r="AP48" i="1"/>
  <c r="AI8" i="1"/>
  <c r="AP8" i="1" s="1"/>
  <c r="AI51" i="1"/>
  <c r="AN51" i="1" s="1"/>
  <c r="AI58" i="1"/>
  <c r="AP58" i="1" s="1"/>
  <c r="AI16" i="1"/>
  <c r="AN16" i="1" s="1"/>
  <c r="AI23" i="1"/>
  <c r="AN23" i="1" s="1"/>
  <c r="AI90" i="1"/>
  <c r="AP90" i="1" s="1"/>
  <c r="AI82" i="1"/>
  <c r="AN82" i="1" s="1"/>
  <c r="AI74" i="1"/>
  <c r="AN74" i="1" s="1"/>
  <c r="AI39" i="1"/>
  <c r="AP39" i="1" s="1"/>
  <c r="AI14" i="1"/>
  <c r="AP14" i="1" s="1"/>
  <c r="AI7" i="1"/>
  <c r="AN7" i="1" s="1"/>
  <c r="AI66" i="1"/>
  <c r="AP66" i="1" s="1"/>
  <c r="AI32" i="1"/>
  <c r="AN32" i="1" s="1"/>
  <c r="AI47" i="1"/>
  <c r="AP47" i="1" s="1"/>
  <c r="AA13" i="1"/>
  <c r="AB13" i="1" s="1"/>
  <c r="AG13" i="1" s="1"/>
  <c r="AH13" i="1" s="1"/>
  <c r="AA79" i="1"/>
  <c r="AB79" i="1" s="1"/>
  <c r="AG79" i="1" s="1"/>
  <c r="AH79" i="1" s="1"/>
  <c r="AA53" i="1"/>
  <c r="AB53" i="1" s="1"/>
  <c r="AG53" i="1" s="1"/>
  <c r="AH53" i="1" s="1"/>
  <c r="AA52" i="1"/>
  <c r="AB52" i="1" s="1"/>
  <c r="AG52" i="1" s="1"/>
  <c r="AH52" i="1" s="1"/>
  <c r="AA60" i="1"/>
  <c r="AB60" i="1" s="1"/>
  <c r="AG60" i="1" s="1"/>
  <c r="AH60" i="1" s="1"/>
  <c r="AA10" i="1"/>
  <c r="AB10" i="1" s="1"/>
  <c r="AG10" i="1" s="1"/>
  <c r="AH10" i="1" s="1"/>
  <c r="AA34" i="1"/>
  <c r="AB34" i="1" s="1"/>
  <c r="AG34" i="1" s="1"/>
  <c r="AH34" i="1" s="1"/>
  <c r="AA76" i="1"/>
  <c r="AB76" i="1" s="1"/>
  <c r="AG76" i="1" s="1"/>
  <c r="AH76" i="1" s="1"/>
  <c r="AA26" i="1"/>
  <c r="AB26" i="1" s="1"/>
  <c r="AG26" i="1" s="1"/>
  <c r="AH26" i="1" s="1"/>
  <c r="AA42" i="1"/>
  <c r="AB42" i="1" s="1"/>
  <c r="AG42" i="1" s="1"/>
  <c r="AH42" i="1" s="1"/>
  <c r="AA65" i="1"/>
  <c r="AB65" i="1" s="1"/>
  <c r="AG65" i="1" s="1"/>
  <c r="AH65" i="1" s="1"/>
  <c r="AA72" i="1"/>
  <c r="AB72" i="1" s="1"/>
  <c r="AG72" i="1" s="1"/>
  <c r="AH72" i="1" s="1"/>
  <c r="AA68" i="1"/>
  <c r="AB68" i="1" s="1"/>
  <c r="AG68" i="1" s="1"/>
  <c r="AH68" i="1" s="1"/>
  <c r="AA75" i="1"/>
  <c r="AB75" i="1" s="1"/>
  <c r="AG75" i="1" s="1"/>
  <c r="AH75" i="1" s="1"/>
  <c r="AA69" i="1"/>
  <c r="AB69" i="1" s="1"/>
  <c r="AG69" i="1" s="1"/>
  <c r="AH69" i="1" s="1"/>
  <c r="AA25" i="1"/>
  <c r="AB25" i="1" s="1"/>
  <c r="AG25" i="1" s="1"/>
  <c r="AH25" i="1" s="1"/>
  <c r="AA30" i="1"/>
  <c r="AB30" i="1" s="1"/>
  <c r="AG30" i="1" s="1"/>
  <c r="AH30" i="1" s="1"/>
  <c r="AA29" i="1"/>
  <c r="AB29" i="1" s="1"/>
  <c r="AG29" i="1" s="1"/>
  <c r="AH29" i="1" s="1"/>
  <c r="AA37" i="1"/>
  <c r="AB37" i="1" s="1"/>
  <c r="AG37" i="1" s="1"/>
  <c r="AH37" i="1" s="1"/>
  <c r="AA88" i="1"/>
  <c r="AB88" i="1" s="1"/>
  <c r="AG88" i="1" s="1"/>
  <c r="AH88" i="1" s="1"/>
  <c r="AA41" i="1"/>
  <c r="AB41" i="1" s="1"/>
  <c r="AG41" i="1" s="1"/>
  <c r="AH41" i="1" s="1"/>
  <c r="AA19" i="1"/>
  <c r="AB19" i="1" s="1"/>
  <c r="AG19" i="1" s="1"/>
  <c r="AH19" i="1" s="1"/>
  <c r="AA49" i="1"/>
  <c r="AB49" i="1" s="1"/>
  <c r="AG49" i="1" s="1"/>
  <c r="AH49" i="1" s="1"/>
  <c r="AA62" i="1"/>
  <c r="AB62" i="1" s="1"/>
  <c r="AG62" i="1" s="1"/>
  <c r="AH62" i="1" s="1"/>
  <c r="AA33" i="1"/>
  <c r="AB33" i="1" s="1"/>
  <c r="AG33" i="1" s="1"/>
  <c r="AH33" i="1" s="1"/>
  <c r="AA11" i="1"/>
  <c r="AB11" i="1" s="1"/>
  <c r="AG11" i="1" s="1"/>
  <c r="AH11" i="1" s="1"/>
  <c r="AA86" i="1"/>
  <c r="AB86" i="1" s="1"/>
  <c r="AG86" i="1" s="1"/>
  <c r="AH86" i="1" s="1"/>
  <c r="AA59" i="1"/>
  <c r="AB59" i="1" s="1"/>
  <c r="AG59" i="1" s="1"/>
  <c r="AH59" i="1" s="1"/>
  <c r="AA70" i="1"/>
  <c r="AB70" i="1" s="1"/>
  <c r="AG70" i="1" s="1"/>
  <c r="AH70" i="1" s="1"/>
  <c r="AA35" i="1"/>
  <c r="AB35" i="1" s="1"/>
  <c r="AG35" i="1" s="1"/>
  <c r="AH35" i="1" s="1"/>
  <c r="AA43" i="1"/>
  <c r="AB43" i="1" s="1"/>
  <c r="AG43" i="1" s="1"/>
  <c r="AH43" i="1" s="1"/>
  <c r="AA64" i="1"/>
  <c r="AB64" i="1" s="1"/>
  <c r="AG64" i="1" s="1"/>
  <c r="AH64" i="1" s="1"/>
  <c r="AA89" i="1"/>
  <c r="AB89" i="1" s="1"/>
  <c r="AG89" i="1" s="1"/>
  <c r="AH89" i="1" s="1"/>
  <c r="AA22" i="1"/>
  <c r="AB22" i="1" s="1"/>
  <c r="AG22" i="1" s="1"/>
  <c r="AH22" i="1" s="1"/>
  <c r="AA80" i="1"/>
  <c r="AB80" i="1" s="1"/>
  <c r="AG80" i="1" s="1"/>
  <c r="AH80" i="1" s="1"/>
  <c r="AA40" i="1"/>
  <c r="AB40" i="1" s="1"/>
  <c r="AG40" i="1" s="1"/>
  <c r="AH40" i="1" s="1"/>
  <c r="AA57" i="1"/>
  <c r="AB57" i="1" s="1"/>
  <c r="AG57" i="1" s="1"/>
  <c r="AH57" i="1" s="1"/>
  <c r="AA61" i="1"/>
  <c r="AB61" i="1" s="1"/>
  <c r="AG61" i="1" s="1"/>
  <c r="AH61" i="1" s="1"/>
  <c r="AA45" i="1"/>
  <c r="AB45" i="1" s="1"/>
  <c r="AG45" i="1" s="1"/>
  <c r="AH45" i="1" s="1"/>
  <c r="AA27" i="1"/>
  <c r="AB27" i="1" s="1"/>
  <c r="AG27" i="1" s="1"/>
  <c r="AH27" i="1" s="1"/>
  <c r="AA18" i="1"/>
  <c r="AB18" i="1" s="1"/>
  <c r="AG18" i="1" s="1"/>
  <c r="AH18" i="1" s="1"/>
  <c r="AA24" i="1"/>
  <c r="AB24" i="1" s="1"/>
  <c r="AG24" i="1" s="1"/>
  <c r="AH24" i="1" s="1"/>
  <c r="AA50" i="1"/>
  <c r="AB50" i="1" s="1"/>
  <c r="AG50" i="1" s="1"/>
  <c r="AH50" i="1" s="1"/>
  <c r="AA31" i="1"/>
  <c r="AB31" i="1" s="1"/>
  <c r="AG31" i="1" s="1"/>
  <c r="AH31" i="1" s="1"/>
  <c r="AA3" i="1"/>
  <c r="AB3" i="1" s="1"/>
  <c r="AG3" i="1" s="1"/>
  <c r="AH3" i="1" s="1"/>
  <c r="AA73" i="1"/>
  <c r="AB73" i="1" s="1"/>
  <c r="AG73" i="1" s="1"/>
  <c r="AH73" i="1" s="1"/>
  <c r="AA87" i="1"/>
  <c r="AB87" i="1" s="1"/>
  <c r="AG87" i="1" s="1"/>
  <c r="AH87" i="1" s="1"/>
  <c r="AA71" i="1"/>
  <c r="AB71" i="1" s="1"/>
  <c r="AG71" i="1" s="1"/>
  <c r="AH71" i="1" s="1"/>
  <c r="AA36" i="1"/>
  <c r="AB36" i="1" s="1"/>
  <c r="AG36" i="1" s="1"/>
  <c r="AH36" i="1" s="1"/>
  <c r="AA56" i="1"/>
  <c r="AB56" i="1" s="1"/>
  <c r="AG56" i="1" s="1"/>
  <c r="AH56" i="1" s="1"/>
  <c r="AA85" i="1"/>
  <c r="AB85" i="1" s="1"/>
  <c r="AG85" i="1" s="1"/>
  <c r="AH85" i="1" s="1"/>
  <c r="AA46" i="1"/>
  <c r="AB46" i="1" s="1"/>
  <c r="AG46" i="1" s="1"/>
  <c r="AH46" i="1" s="1"/>
  <c r="AA78" i="1"/>
  <c r="AB78" i="1" s="1"/>
  <c r="AG78" i="1" s="1"/>
  <c r="AH78" i="1" s="1"/>
  <c r="AA9" i="1"/>
  <c r="AB9" i="1" s="1"/>
  <c r="AG9" i="1" s="1"/>
  <c r="AH9" i="1" s="1"/>
  <c r="AA12" i="1"/>
  <c r="AB12" i="1" s="1"/>
  <c r="AG12" i="1" s="1"/>
  <c r="AH12" i="1" s="1"/>
  <c r="AA21" i="1"/>
  <c r="AB21" i="1" s="1"/>
  <c r="AG21" i="1" s="1"/>
  <c r="AH21" i="1" s="1"/>
  <c r="AA17" i="1"/>
  <c r="AB17" i="1" s="1"/>
  <c r="AG17" i="1" s="1"/>
  <c r="AH17" i="1" s="1"/>
  <c r="AA83" i="1"/>
  <c r="AB83" i="1" s="1"/>
  <c r="AG83" i="1" s="1"/>
  <c r="AH83" i="1" s="1"/>
  <c r="AA77" i="1"/>
  <c r="AB77" i="1" s="1"/>
  <c r="AG77" i="1" s="1"/>
  <c r="AH77" i="1" s="1"/>
  <c r="AA67" i="1"/>
  <c r="AB67" i="1" s="1"/>
  <c r="AG67" i="1" s="1"/>
  <c r="AH67" i="1" s="1"/>
  <c r="AA63" i="1"/>
  <c r="AB63" i="1" s="1"/>
  <c r="AG63" i="1" s="1"/>
  <c r="AH63" i="1" s="1"/>
  <c r="AA55" i="1"/>
  <c r="AB55" i="1" s="1"/>
  <c r="AG55" i="1" s="1"/>
  <c r="AH55" i="1" s="1"/>
  <c r="AA5" i="1"/>
  <c r="AB5" i="1" s="1"/>
  <c r="AG5" i="1" s="1"/>
  <c r="AH5" i="1" s="1"/>
  <c r="AA54" i="1"/>
  <c r="AB54" i="1" s="1"/>
  <c r="AG54" i="1" s="1"/>
  <c r="AH54" i="1" s="1"/>
  <c r="AA15" i="1"/>
  <c r="AB15" i="1" s="1"/>
  <c r="AG15" i="1" s="1"/>
  <c r="AH15" i="1" s="1"/>
  <c r="AA84" i="1"/>
  <c r="AB84" i="1" s="1"/>
  <c r="AG84" i="1" s="1"/>
  <c r="AH84" i="1" s="1"/>
  <c r="AA44" i="1"/>
  <c r="AB44" i="1" s="1"/>
  <c r="AG44" i="1" s="1"/>
  <c r="AH44" i="1" s="1"/>
  <c r="AA20" i="1"/>
  <c r="AB20" i="1" s="1"/>
  <c r="AG20" i="1" s="1"/>
  <c r="AH20" i="1" s="1"/>
  <c r="AA28" i="1"/>
  <c r="AB28" i="1" s="1"/>
  <c r="AG28" i="1" s="1"/>
  <c r="AH28" i="1" s="1"/>
  <c r="AA6" i="1"/>
  <c r="AB6" i="1" s="1"/>
  <c r="AG6" i="1" s="1"/>
  <c r="AH6" i="1" s="1"/>
  <c r="AA81" i="1"/>
  <c r="AB81" i="1" s="1"/>
  <c r="AG81" i="1" s="1"/>
  <c r="AH81" i="1" s="1"/>
  <c r="U77" i="1"/>
  <c r="U10" i="1"/>
  <c r="U79" i="1"/>
  <c r="U25" i="1"/>
  <c r="U62" i="1"/>
  <c r="U46" i="1"/>
  <c r="U12" i="1"/>
  <c r="U71" i="1"/>
  <c r="U56" i="1"/>
  <c r="U29" i="1"/>
  <c r="U81" i="1"/>
  <c r="U9" i="1"/>
  <c r="U33" i="1"/>
  <c r="U3" i="1"/>
  <c r="U52" i="1"/>
  <c r="U50" i="1"/>
  <c r="U28" i="1"/>
  <c r="U54" i="1"/>
  <c r="U45" i="1"/>
  <c r="U19" i="1"/>
  <c r="U69" i="1"/>
  <c r="U36" i="1"/>
  <c r="U24" i="1"/>
  <c r="U88" i="1"/>
  <c r="U37" i="1"/>
  <c r="U6" i="1"/>
  <c r="U63" i="1"/>
  <c r="U75" i="1"/>
  <c r="U76" i="1"/>
  <c r="U84" i="1"/>
  <c r="U60" i="1"/>
  <c r="U42" i="1"/>
  <c r="U22" i="1"/>
  <c r="U27" i="1"/>
  <c r="U43" i="1"/>
  <c r="U68" i="1"/>
  <c r="U89" i="1"/>
  <c r="U55" i="1"/>
  <c r="U80" i="1"/>
  <c r="U49" i="1"/>
  <c r="U64" i="1"/>
  <c r="U34" i="1"/>
  <c r="U53" i="1"/>
  <c r="U86" i="1"/>
  <c r="U4" i="1"/>
  <c r="AG4" i="1"/>
  <c r="AH4" i="1" s="1"/>
  <c r="U31" i="1"/>
  <c r="U59" i="1"/>
  <c r="U78" i="1"/>
  <c r="U41" i="1"/>
  <c r="U83" i="1"/>
  <c r="U13" i="1"/>
  <c r="U57" i="1"/>
  <c r="U5" i="1"/>
  <c r="U21" i="1"/>
  <c r="U70" i="1"/>
  <c r="U40" i="1"/>
  <c r="U17" i="1"/>
  <c r="U26" i="1"/>
  <c r="U30" i="1"/>
  <c r="U61" i="1"/>
  <c r="U85" i="1"/>
  <c r="U11" i="1"/>
  <c r="U15" i="1"/>
  <c r="U20" i="1"/>
  <c r="U44" i="1"/>
  <c r="U67" i="1"/>
  <c r="U65" i="1"/>
  <c r="G72" i="4" l="1"/>
  <c r="Q71" i="4"/>
  <c r="G35" i="4"/>
  <c r="Q34" i="4"/>
  <c r="G16" i="4"/>
  <c r="Q15" i="4"/>
  <c r="AN47" i="1"/>
  <c r="AP32" i="1"/>
  <c r="AP38" i="1"/>
  <c r="AN14" i="1"/>
  <c r="AN58" i="1"/>
  <c r="AP82" i="1"/>
  <c r="AP74" i="1"/>
  <c r="AP51" i="1"/>
  <c r="AN39" i="1"/>
  <c r="AN90" i="1"/>
  <c r="AP7" i="1"/>
  <c r="AP23" i="1"/>
  <c r="AN8" i="1"/>
  <c r="AI3" i="1"/>
  <c r="AP3" i="1" s="1"/>
  <c r="AI54" i="1"/>
  <c r="AP54" i="1" s="1"/>
  <c r="AI27" i="1"/>
  <c r="AP27" i="1" s="1"/>
  <c r="AI25" i="1"/>
  <c r="AN25" i="1" s="1"/>
  <c r="AI81" i="1"/>
  <c r="AN81" i="1" s="1"/>
  <c r="AI87" i="1"/>
  <c r="AN87" i="1" s="1"/>
  <c r="AI43" i="1"/>
  <c r="AP43" i="1" s="1"/>
  <c r="AI34" i="1"/>
  <c r="AP34" i="1" s="1"/>
  <c r="AI9" i="1"/>
  <c r="AP9" i="1" s="1"/>
  <c r="AI35" i="1"/>
  <c r="AP35" i="1" s="1"/>
  <c r="AI10" i="1"/>
  <c r="AP10" i="1" s="1"/>
  <c r="AI28" i="1"/>
  <c r="AN28" i="1" s="1"/>
  <c r="AI57" i="1"/>
  <c r="AN57" i="1" s="1"/>
  <c r="AI68" i="1"/>
  <c r="AN68" i="1" s="1"/>
  <c r="AI46" i="1"/>
  <c r="AP46" i="1" s="1"/>
  <c r="AI59" i="1"/>
  <c r="AN59" i="1" s="1"/>
  <c r="AI52" i="1"/>
  <c r="AN52" i="1" s="1"/>
  <c r="AI44" i="1"/>
  <c r="AN44" i="1" s="1"/>
  <c r="AI77" i="1"/>
  <c r="AP77" i="1" s="1"/>
  <c r="AI85" i="1"/>
  <c r="AN85" i="1" s="1"/>
  <c r="AI50" i="1"/>
  <c r="AN50" i="1" s="1"/>
  <c r="AI80" i="1"/>
  <c r="AP80" i="1" s="1"/>
  <c r="AI86" i="1"/>
  <c r="AP86" i="1" s="1"/>
  <c r="AI37" i="1"/>
  <c r="AP37" i="1" s="1"/>
  <c r="AI65" i="1"/>
  <c r="AP65" i="1" s="1"/>
  <c r="AI53" i="1"/>
  <c r="AN53" i="1" s="1"/>
  <c r="AI79" i="1"/>
  <c r="AN79" i="1" s="1"/>
  <c r="AI71" i="1"/>
  <c r="AP71" i="1" s="1"/>
  <c r="AI62" i="1"/>
  <c r="AN62" i="1" s="1"/>
  <c r="AI12" i="1"/>
  <c r="AN12" i="1" s="1"/>
  <c r="AP12" i="1"/>
  <c r="AI49" i="1"/>
  <c r="AP49" i="1" s="1"/>
  <c r="AI4" i="1"/>
  <c r="AP4" i="1" s="1"/>
  <c r="AI6" i="1"/>
  <c r="AP6" i="1" s="1"/>
  <c r="AI73" i="1"/>
  <c r="AN73" i="1" s="1"/>
  <c r="AP73" i="1"/>
  <c r="AI75" i="1"/>
  <c r="AN75" i="1" s="1"/>
  <c r="AI78" i="1"/>
  <c r="AN78" i="1" s="1"/>
  <c r="AP78" i="1"/>
  <c r="AI41" i="1"/>
  <c r="AN41" i="1" s="1"/>
  <c r="AI20" i="1"/>
  <c r="AP20" i="1" s="1"/>
  <c r="AI31" i="1"/>
  <c r="AN31" i="1" s="1"/>
  <c r="AI88" i="1"/>
  <c r="AN88" i="1" s="1"/>
  <c r="AI84" i="1"/>
  <c r="AP84" i="1" s="1"/>
  <c r="AI56" i="1"/>
  <c r="AN56" i="1" s="1"/>
  <c r="AI22" i="1"/>
  <c r="AN22" i="1" s="1"/>
  <c r="AP22" i="1"/>
  <c r="AI11" i="1"/>
  <c r="AN11" i="1" s="1"/>
  <c r="AI29" i="1"/>
  <c r="AN29" i="1" s="1"/>
  <c r="AI42" i="1"/>
  <c r="AP42" i="1" s="1"/>
  <c r="AN66" i="1"/>
  <c r="AP16" i="1"/>
  <c r="AI21" i="1"/>
  <c r="AN21" i="1" s="1"/>
  <c r="AI64" i="1"/>
  <c r="AN64" i="1" s="1"/>
  <c r="AP64" i="1"/>
  <c r="AI76" i="1"/>
  <c r="AP76" i="1" s="1"/>
  <c r="AI5" i="1"/>
  <c r="AP5" i="1" s="1"/>
  <c r="AI45" i="1"/>
  <c r="AP45" i="1" s="1"/>
  <c r="AI69" i="1"/>
  <c r="AP69" i="1" s="1"/>
  <c r="AN69" i="1"/>
  <c r="AI55" i="1"/>
  <c r="AP55" i="1" s="1"/>
  <c r="AI61" i="1"/>
  <c r="AN61" i="1" s="1"/>
  <c r="AP61" i="1"/>
  <c r="AI19" i="1"/>
  <c r="AN19" i="1" s="1"/>
  <c r="AI63" i="1"/>
  <c r="AN63" i="1" s="1"/>
  <c r="AI70" i="1"/>
  <c r="AP70" i="1" s="1"/>
  <c r="AI60" i="1"/>
  <c r="AP60" i="1" s="1"/>
  <c r="AI67" i="1"/>
  <c r="AN67" i="1" s="1"/>
  <c r="AI40" i="1"/>
  <c r="AP40" i="1" s="1"/>
  <c r="AI72" i="1"/>
  <c r="AP72" i="1" s="1"/>
  <c r="AN72" i="1"/>
  <c r="AI83" i="1"/>
  <c r="AP83" i="1" s="1"/>
  <c r="AI24" i="1"/>
  <c r="AP24" i="1" s="1"/>
  <c r="AI15" i="1"/>
  <c r="AN15" i="1" s="1"/>
  <c r="AI17" i="1"/>
  <c r="AP17" i="1" s="1"/>
  <c r="AI36" i="1"/>
  <c r="AP36" i="1" s="1"/>
  <c r="AI18" i="1"/>
  <c r="AP18" i="1" s="1"/>
  <c r="AI89" i="1"/>
  <c r="AP89" i="1" s="1"/>
  <c r="AI33" i="1"/>
  <c r="AP33" i="1" s="1"/>
  <c r="AI30" i="1"/>
  <c r="AN30" i="1" s="1"/>
  <c r="AI26" i="1"/>
  <c r="AN26" i="1" s="1"/>
  <c r="AI13" i="1"/>
  <c r="AP13" i="1" s="1"/>
  <c r="Q72" i="4" l="1"/>
  <c r="G73" i="4"/>
  <c r="Q35" i="4"/>
  <c r="G36" i="4"/>
  <c r="Q16" i="4"/>
  <c r="G17" i="4"/>
  <c r="AN10" i="1"/>
  <c r="AP25" i="1"/>
  <c r="AP50" i="1"/>
  <c r="AP68" i="1"/>
  <c r="AP63" i="1"/>
  <c r="AP21" i="1"/>
  <c r="AN40" i="1"/>
  <c r="AN65" i="1"/>
  <c r="AN55" i="1"/>
  <c r="AP52" i="1"/>
  <c r="AN6" i="1"/>
  <c r="AP41" i="1"/>
  <c r="AN71" i="1"/>
  <c r="AN45" i="1"/>
  <c r="AP53" i="1"/>
  <c r="AP30" i="1"/>
  <c r="AN24" i="1"/>
  <c r="AP62" i="1"/>
  <c r="AP44" i="1"/>
  <c r="AN42" i="1"/>
  <c r="AP75" i="1"/>
  <c r="AN27" i="1"/>
  <c r="AN13" i="1"/>
  <c r="AP79" i="1"/>
  <c r="AN18" i="1"/>
  <c r="AN80" i="1"/>
  <c r="AN54" i="1"/>
  <c r="AN33" i="1"/>
  <c r="AN83" i="1"/>
  <c r="AP67" i="1"/>
  <c r="AP19" i="1"/>
  <c r="AP56" i="1"/>
  <c r="AN20" i="1"/>
  <c r="AN35" i="1"/>
  <c r="AP87" i="1"/>
  <c r="AP29" i="1"/>
  <c r="AP85" i="1"/>
  <c r="AP57" i="1"/>
  <c r="AN3" i="1"/>
  <c r="AP15" i="1"/>
  <c r="AP11" i="1"/>
  <c r="AN84" i="1"/>
  <c r="AN77" i="1"/>
  <c r="AP28" i="1"/>
  <c r="AN9" i="1"/>
  <c r="AP81" i="1"/>
  <c r="AN89" i="1"/>
  <c r="AP26" i="1"/>
  <c r="AN36" i="1"/>
  <c r="AN60" i="1"/>
  <c r="AN5" i="1"/>
  <c r="AP88" i="1"/>
  <c r="AN4" i="1"/>
  <c r="AN37" i="1"/>
  <c r="AP59" i="1"/>
  <c r="AN34" i="1"/>
  <c r="AN76" i="1"/>
  <c r="AN17" i="1"/>
  <c r="AN70" i="1"/>
  <c r="AP31" i="1"/>
  <c r="AN49" i="1"/>
  <c r="AN86" i="1"/>
  <c r="AN46" i="1"/>
  <c r="AN43" i="1"/>
  <c r="G74" i="4" l="1"/>
  <c r="Q73" i="4"/>
  <c r="G37" i="4"/>
  <c r="Q36" i="4"/>
  <c r="Q17" i="4"/>
  <c r="G18" i="4"/>
  <c r="Q74" i="4" l="1"/>
  <c r="G75" i="4"/>
  <c r="G38" i="4"/>
  <c r="Q37" i="4"/>
  <c r="G19" i="4"/>
  <c r="Q18" i="4"/>
  <c r="G76" i="4" l="1"/>
  <c r="Q75" i="4"/>
  <c r="Q38" i="4"/>
  <c r="G39" i="4"/>
  <c r="G20" i="4"/>
  <c r="Q19" i="4"/>
  <c r="Q76" i="4" l="1"/>
  <c r="G77" i="4"/>
  <c r="Q77" i="4" s="1"/>
  <c r="Q39" i="4"/>
  <c r="G40" i="4"/>
  <c r="Q20" i="4"/>
  <c r="G21" i="4"/>
  <c r="G41" i="4" l="1"/>
  <c r="Q40" i="4"/>
  <c r="Q21" i="4"/>
  <c r="G22" i="4"/>
  <c r="G42" i="4" l="1"/>
  <c r="Q41" i="4"/>
  <c r="G23" i="4"/>
  <c r="Q22" i="4"/>
  <c r="Q42" i="4" l="1"/>
  <c r="G43" i="4"/>
  <c r="G24" i="4"/>
  <c r="Q24" i="4" s="1"/>
  <c r="Q23" i="4"/>
  <c r="Q43" i="4" l="1"/>
  <c r="G44" i="4"/>
  <c r="G45" i="4" l="1"/>
  <c r="Q44" i="4"/>
  <c r="Q45" i="4" l="1"/>
  <c r="G46" i="4"/>
  <c r="Q46" i="4" l="1"/>
  <c r="G47" i="4"/>
  <c r="Q47" i="4" l="1"/>
  <c r="G48" i="4"/>
  <c r="G49" i="4" l="1"/>
  <c r="Q48" i="4"/>
  <c r="G50" i="4" l="1"/>
  <c r="Q50" i="4" s="1"/>
  <c r="Q49" i="4"/>
</calcChain>
</file>

<file path=xl/sharedStrings.xml><?xml version="1.0" encoding="utf-8"?>
<sst xmlns="http://schemas.openxmlformats.org/spreadsheetml/2006/main" count="851" uniqueCount="181">
  <si>
    <t>x</t>
  </si>
  <si>
    <t>1 "subject"</t>
  </si>
  <si>
    <t>2 "activity"</t>
  </si>
  <si>
    <t>3 "tBodyAcc-mean()-X"</t>
  </si>
  <si>
    <t>4 "tBodyAcc-mean()-Y"</t>
  </si>
  <si>
    <t>5 "tBodyAcc-mean()-Z"</t>
  </si>
  <si>
    <t>6 "tGravityAcc-mean()-X"</t>
  </si>
  <si>
    <t>7 "tGravityAcc-mean()-Y"</t>
  </si>
  <si>
    <t>8 "tGravityAcc-mean()-Z"</t>
  </si>
  <si>
    <t>9 "tBodyAccJerk-mean()-X"</t>
  </si>
  <si>
    <t>10 "tBodyAccJerk-mean()-Y"</t>
  </si>
  <si>
    <t>11 "tBodyAccJerk-mean()-Z"</t>
  </si>
  <si>
    <t>12 "tBodyGyro-mean()-X"</t>
  </si>
  <si>
    <t>13 "tBodyGyro-mean()-Y"</t>
  </si>
  <si>
    <t>14 "tBodyGyro-mean()-Z"</t>
  </si>
  <si>
    <t>15 "tBodyGyroJerk-mean()-X"</t>
  </si>
  <si>
    <t>16 "tBodyGyroJerk-mean()-Y"</t>
  </si>
  <si>
    <t>17 "tBodyGyroJerk-mean()-Z"</t>
  </si>
  <si>
    <t>18 "tBodyAccMag-mean()"</t>
  </si>
  <si>
    <t>19 "tGravityAccMag-mean()"</t>
  </si>
  <si>
    <t>20 "tBodyAccJerkMag-mean()"</t>
  </si>
  <si>
    <t>21 "tBodyGyroMag-mean()"</t>
  </si>
  <si>
    <t>22 "tBodyGyroJerkMag-mean()"</t>
  </si>
  <si>
    <t>23 "fBodyAcc-mean()-X"</t>
  </si>
  <si>
    <t>24 "fBodyAcc-mean()-Y"</t>
  </si>
  <si>
    <t>25 "fBodyAcc-mean()-Z"</t>
  </si>
  <si>
    <t>26 "fBodyAcc-meanFreq()-X"</t>
  </si>
  <si>
    <t>27 "fBodyAcc-meanFreq()-Y"</t>
  </si>
  <si>
    <t>28 "fBodyAcc-meanFreq()-Z"</t>
  </si>
  <si>
    <t>29 "fBodyAccJerk-mean()-X"</t>
  </si>
  <si>
    <t>30 "fBodyAccJerk-mean()-Y"</t>
  </si>
  <si>
    <t>31 "fBodyAccJerk-mean()-Z"</t>
  </si>
  <si>
    <t>32 "fBodyAccJerk-meanFreq()-X"</t>
  </si>
  <si>
    <t>33 "fBodyAccJerk-meanFreq()-Y"</t>
  </si>
  <si>
    <t>34 "fBodyAccJerk-meanFreq()-Z"</t>
  </si>
  <si>
    <t>35 "fBodyGyro-mean()-X"</t>
  </si>
  <si>
    <t>36 "fBodyGyro-mean()-Y"</t>
  </si>
  <si>
    <t>37 "fBodyGyro-mean()-Z"</t>
  </si>
  <si>
    <t>38 "fBodyGyro-meanFreq()-X"</t>
  </si>
  <si>
    <t>39 "fBodyGyro-meanFreq()-Y"</t>
  </si>
  <si>
    <t>40 "fBodyGyro-meanFreq()-Z"</t>
  </si>
  <si>
    <t>41 "fBodyAccMag-mean()"</t>
  </si>
  <si>
    <t>42 "fBodyAccMag-meanFreq()"</t>
  </si>
  <si>
    <t>43 "fBodyBodyAccJerkMag-mean()"</t>
  </si>
  <si>
    <t>44 "fBodyBodyAccJerkMag-meanFreq()"</t>
  </si>
  <si>
    <t>45 "fBodyBodyGyroMag-mean()"</t>
  </si>
  <si>
    <t>46 "fBodyBodyGyroMag-meanFreq()"</t>
  </si>
  <si>
    <t>47 "fBodyBodyGyroJerkMag-mean()"</t>
  </si>
  <si>
    <t>48 "fBodyBodyGyroJerkMag-meanFreq()"</t>
  </si>
  <si>
    <t>56 "tBodyAcc-std()-X"</t>
  </si>
  <si>
    <t>57 "tBodyAcc-std()-Y"</t>
  </si>
  <si>
    <t>58 "tBodyAcc-std()-Z"</t>
  </si>
  <si>
    <t>59 "tGravityAcc-std()-X"</t>
  </si>
  <si>
    <t>60 "tGravityAcc-std()-Y"</t>
  </si>
  <si>
    <t>61 "tGravityAcc-std()-Z"</t>
  </si>
  <si>
    <t>62 "tBodyAccJerk-std()-X"</t>
  </si>
  <si>
    <t>63 "tBodyAccJerk-std()-Y"</t>
  </si>
  <si>
    <t>64 "tBodyAccJerk-std()-Z"</t>
  </si>
  <si>
    <t>65 "tBodyGyro-std()-X"</t>
  </si>
  <si>
    <t>66 "tBodyGyro-std()-Y"</t>
  </si>
  <si>
    <t>67 "tBodyGyro-std()-Z"</t>
  </si>
  <si>
    <t>68 "tBodyGyroJerk-std()-X"</t>
  </si>
  <si>
    <t>69 "tBodyGyroJerk-std()-Y"</t>
  </si>
  <si>
    <t>70 "tBodyGyroJerk-std()-Z"</t>
  </si>
  <si>
    <t>71 "tBodyAccMag-std()"</t>
  </si>
  <si>
    <t>72 "tGravityAccMag-std()"</t>
  </si>
  <si>
    <t>73 "tBodyAccJerkMag-std()"</t>
  </si>
  <si>
    <t>74 "tBodyGyroMag-std()"</t>
  </si>
  <si>
    <t>75 "tBodyGyroJerkMag-std()"</t>
  </si>
  <si>
    <t>76 "fBodyAcc-std()-X"</t>
  </si>
  <si>
    <t>77 "fBodyAcc-std()-Y"</t>
  </si>
  <si>
    <t>78 "fBodyAcc-std()-Z"</t>
  </si>
  <si>
    <t>79 "fBodyAccJerk-std()-X"</t>
  </si>
  <si>
    <t>80 "fBodyAccJerk-std()-Y"</t>
  </si>
  <si>
    <t>81 "fBodyAccJerk-std()-Z"</t>
  </si>
  <si>
    <t>82 "fBodyGyro-std()-X"</t>
  </si>
  <si>
    <t>83 "fBodyGyro-std()-Y"</t>
  </si>
  <si>
    <t>84 "fBodyGyro-std()-Z"</t>
  </si>
  <si>
    <t>85 "fBodyAccMag-std()"</t>
  </si>
  <si>
    <t>86 "fBodyBodyAccJerkMag-std()"</t>
  </si>
  <si>
    <t>87 "fBodyBodyGyroMag-std()"</t>
  </si>
  <si>
    <t>88 "fBodyBodyGyroJerkMag-std()"</t>
  </si>
  <si>
    <t>49 "angle(tBodyAccMeangravity)"</t>
  </si>
  <si>
    <t>50 "angle(tBodyAccJerkMean)gravityMean)"</t>
  </si>
  <si>
    <t>51 "angle(tBodyGyroMeangravityMean)"</t>
  </si>
  <si>
    <t>52 "angle(tBodyGyroJerkMeangravityMean)"</t>
  </si>
  <si>
    <t>53 "angle(XgravityMean)"</t>
  </si>
  <si>
    <t>54 "angle(YgravityMean)"</t>
  </si>
  <si>
    <t>55 "angle(ZgravityMean)"</t>
  </si>
  <si>
    <t>std</t>
  </si>
  <si>
    <t>Gravity</t>
  </si>
  <si>
    <t>Time</t>
  </si>
  <si>
    <t>frequency</t>
  </si>
  <si>
    <t>calcdef</t>
  </si>
  <si>
    <t>var</t>
  </si>
  <si>
    <t>is t | f</t>
  </si>
  <si>
    <t>start</t>
  </si>
  <si>
    <t>hasxyz</t>
  </si>
  <si>
    <t>minusaxis</t>
  </si>
  <si>
    <t>Set</t>
  </si>
  <si>
    <t>mean()</t>
  </si>
  <si>
    <t>meanFreq()</t>
  </si>
  <si>
    <t>std()</t>
  </si>
  <si>
    <t>sum</t>
  </si>
  <si>
    <t>angle</t>
  </si>
  <si>
    <t>midLEN</t>
  </si>
  <si>
    <t>Length</t>
  </si>
  <si>
    <t>-startString</t>
  </si>
  <si>
    <t>Calculation length</t>
  </si>
  <si>
    <t>Calculation position</t>
  </si>
  <si>
    <t>-calc Len</t>
  </si>
  <si>
    <t>BodyAcc</t>
  </si>
  <si>
    <t>BodyGyro</t>
  </si>
  <si>
    <t>revar</t>
  </si>
  <si>
    <t>strip1</t>
  </si>
  <si>
    <t>Text before</t>
  </si>
  <si>
    <t>Text after</t>
  </si>
  <si>
    <t>Common Ground</t>
  </si>
  <si>
    <t>Unique</t>
  </si>
  <si>
    <t>angle()</t>
  </si>
  <si>
    <t>angle(XgravityMean)</t>
  </si>
  <si>
    <t>angle(YgravityMean)</t>
  </si>
  <si>
    <t>angle(ZgravityMean)</t>
  </si>
  <si>
    <t>tBodyAccMeangravity</t>
  </si>
  <si>
    <t>tBodyAccJerkMean)gravityMean</t>
  </si>
  <si>
    <t>tBodyGyroMeangravityMean</t>
  </si>
  <si>
    <t>tBodyGyroJerkMeangravityMean</t>
  </si>
  <si>
    <t>unique</t>
  </si>
  <si>
    <t>Original</t>
  </si>
  <si>
    <t>calculation</t>
  </si>
  <si>
    <t>axis</t>
  </si>
  <si>
    <t>Description</t>
  </si>
  <si>
    <t>Basic desc</t>
  </si>
  <si>
    <t>Weighted average of the frequency components to obtain a mean frequency</t>
  </si>
  <si>
    <t>BodyAccJerkMag</t>
  </si>
  <si>
    <t>The subject who performed the activity for each window sample</t>
  </si>
  <si>
    <t>Activity performed by the subject at the moment the signal was captured</t>
  </si>
  <si>
    <t>Domain</t>
  </si>
  <si>
    <t>BodyAcc | GravityAcc</t>
  </si>
  <si>
    <t>Magnitude of signal, calculated using the Euclidean norm over the tBodyGyroJerk-XYZ value</t>
  </si>
  <si>
    <t>obtained by applying a Fast Fourier Transform to tBodyGyroJerkMag value</t>
  </si>
  <si>
    <t>Magnitude of signal, calculated using the Euclidean norm over the tBodyAcc value</t>
  </si>
  <si>
    <t>obtained by applying a Fast Fourier Transform to the tBodyAcc signal</t>
  </si>
  <si>
    <t>Magnitude of signal, calculated using the Euclidean norm over the tGravityAcc value</t>
  </si>
  <si>
    <t>Magnitude of signal, calculated using the Euclidean norm over the tBodyAccjerk value</t>
  </si>
  <si>
    <t>obtained by applying a Fast Fourier Transform to the tBodyAccJerk signal</t>
  </si>
  <si>
    <t>obtained by applying a Fast Fourier Transform to the tBodyGyroMag value</t>
  </si>
  <si>
    <t>Magnitude of signal, calculated using the Euclidean norm over the tGyro signal</t>
  </si>
  <si>
    <t>obtained by applying a Fast Fourier Transform to the tGyro value</t>
  </si>
  <si>
    <t>Raw accelerometer signal, captured at 50 Hz rate, filtered using a median filter and 3rd order low pass Butterworth filter with a corner frequency of 20Hz to remove noise.</t>
  </si>
  <si>
    <t>Jerk signals, obtained by deriving linear acceleration and angular velocity in time over the tAcc value</t>
  </si>
  <si>
    <t>Gravity acceleration signal, derivated by applying an additional low pass butterworth filter with a corner frequency of 30Hz to the tAcc value</t>
  </si>
  <si>
    <t>Jerk signals, obtained by deriving linear acceleration and angular velocity in time from the tGyro value</t>
  </si>
  <si>
    <t>Body acceleration signal, derivated by applying an additional low pass butterworth filter with a corner frequency of 30Hz to the tAcc value</t>
  </si>
  <si>
    <t>Body gyroscope signal, derived from the raw tGyro signal (No additional info was provided)</t>
  </si>
  <si>
    <t>Magnitude of signal, calculated using the Euclidean norm over the fBodyAccJerk value</t>
  </si>
  <si>
    <t>Vector obtained by averaging the signals in a signal window sample</t>
  </si>
  <si>
    <t/>
  </si>
  <si>
    <t>X</t>
  </si>
  <si>
    <t>Y</t>
  </si>
  <si>
    <t>Z</t>
  </si>
  <si>
    <t>Calculation performed</t>
  </si>
  <si>
    <t>Final</t>
  </si>
  <si>
    <t>sep1</t>
  </si>
  <si>
    <t>sep2</t>
  </si>
  <si>
    <t>sep3</t>
  </si>
  <si>
    <t xml:space="preserve">. </t>
  </si>
  <si>
    <t>Standard deviation estimated from the signals</t>
  </si>
  <si>
    <t>Mean estimated from the signals</t>
  </si>
  <si>
    <t>(Time domain Signal)</t>
  </si>
  <si>
    <t>(Frequency domain signal)</t>
  </si>
  <si>
    <t xml:space="preserve">Angle </t>
  </si>
  <si>
    <t>Column name</t>
  </si>
  <si>
    <t>--</t>
  </si>
  <si>
    <t>-------------------------------------------</t>
  </si>
  <si>
    <t>----------------------------------------------------</t>
  </si>
  <si>
    <t>#</t>
  </si>
  <si>
    <t>angle(tBodyAccMeangravity)</t>
  </si>
  <si>
    <t>angle(tBodyAccJerkMean)gravityMean)</t>
  </si>
  <si>
    <t>angle(tBodyGyroMeangravityMean)</t>
  </si>
  <si>
    <t>angle(tBodyGyroJerkMeangravityMean)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</si>
</sst>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quotePrefix="1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0"/>
  <sheetViews>
    <sheetView workbookViewId="0">
      <pane ySplit="2" topLeftCell="A3" activePane="bottomLeft" state="frozen"/>
      <selection activeCell="E1" sqref="E1"/>
      <selection pane="bottomLeft" activeCell="Y17" sqref="Y17"/>
    </sheetView>
  </sheetViews>
  <sheetFormatPr defaultRowHeight="15" x14ac:dyDescent="0.25"/>
  <cols>
    <col min="1" max="1" width="38.28515625" customWidth="1"/>
    <col min="2" max="2" width="2" customWidth="1"/>
    <col min="3" max="4" width="3" customWidth="1"/>
    <col min="5" max="5" width="19.7109375" customWidth="1"/>
    <col min="6" max="6" width="37" customWidth="1"/>
    <col min="7" max="7" width="7.42578125" customWidth="1"/>
    <col min="8" max="17" width="6" customWidth="1"/>
    <col min="18" max="18" width="3.7109375" customWidth="1"/>
    <col min="19" max="19" width="9.5703125" customWidth="1"/>
    <col min="20" max="20" width="7.28515625" customWidth="1"/>
    <col min="21" max="23" width="9.5703125" customWidth="1"/>
    <col min="24" max="24" width="10.85546875" customWidth="1"/>
    <col min="25" max="25" width="10.42578125" customWidth="1"/>
    <col min="26" max="27" width="9.5703125" customWidth="1"/>
    <col min="28" max="28" width="8.5703125" customWidth="1"/>
    <col min="29" max="31" width="10.7109375" customWidth="1"/>
    <col min="32" max="32" width="9.140625" customWidth="1"/>
    <col min="33" max="33" width="37" customWidth="1"/>
    <col min="34" max="34" width="32" customWidth="1"/>
    <col min="35" max="35" width="10" customWidth="1"/>
    <col min="36" max="36" width="6.140625" bestFit="1" customWidth="1"/>
    <col min="37" max="37" width="41.28515625" bestFit="1" customWidth="1"/>
    <col min="38" max="38" width="19.7109375" bestFit="1" customWidth="1"/>
    <col min="39" max="39" width="19.5703125" customWidth="1"/>
    <col min="40" max="40" width="20.85546875" customWidth="1"/>
    <col min="41" max="41" width="31.140625" customWidth="1"/>
    <col min="42" max="42" width="27" customWidth="1"/>
    <col min="43" max="43" width="12.85546875" bestFit="1" customWidth="1"/>
    <col min="44" max="44" width="14.7109375" customWidth="1"/>
  </cols>
  <sheetData>
    <row r="1" spans="1:44" x14ac:dyDescent="0.25">
      <c r="H1" s="5" t="s">
        <v>109</v>
      </c>
      <c r="I1" s="5"/>
      <c r="J1" s="5"/>
      <c r="K1" s="5"/>
      <c r="L1" s="5"/>
      <c r="M1" s="6" t="s">
        <v>108</v>
      </c>
      <c r="N1" s="6"/>
      <c r="O1" s="6"/>
      <c r="P1" s="6"/>
      <c r="Q1" s="6"/>
      <c r="V1">
        <f>+LEN(Y1)</f>
        <v>9</v>
      </c>
      <c r="W1" t="s">
        <v>106</v>
      </c>
      <c r="X1" s="2" t="s">
        <v>107</v>
      </c>
      <c r="Y1" s="2" t="s">
        <v>110</v>
      </c>
      <c r="Z1" t="str">
        <f>+Z2</f>
        <v>minusaxis</v>
      </c>
    </row>
    <row r="2" spans="1:44" x14ac:dyDescent="0.25">
      <c r="A2" t="s">
        <v>0</v>
      </c>
      <c r="B2" t="str">
        <f>+MID(A3,3,1)</f>
        <v>"</v>
      </c>
      <c r="E2" t="s">
        <v>118</v>
      </c>
      <c r="H2" t="s">
        <v>100</v>
      </c>
      <c r="I2" t="s">
        <v>101</v>
      </c>
      <c r="J2" t="s">
        <v>102</v>
      </c>
      <c r="K2" t="s">
        <v>104</v>
      </c>
      <c r="L2" s="1" t="s">
        <v>103</v>
      </c>
      <c r="M2" s="3"/>
      <c r="N2" s="3"/>
      <c r="O2" s="3"/>
      <c r="P2" s="3"/>
      <c r="Q2" s="1"/>
      <c r="R2" t="s">
        <v>89</v>
      </c>
      <c r="S2" t="s">
        <v>95</v>
      </c>
      <c r="T2" t="s">
        <v>96</v>
      </c>
      <c r="U2" t="s">
        <v>93</v>
      </c>
      <c r="V2" t="s">
        <v>97</v>
      </c>
      <c r="Z2" t="s">
        <v>98</v>
      </c>
      <c r="AB2" t="s">
        <v>105</v>
      </c>
      <c r="AC2" t="s">
        <v>111</v>
      </c>
      <c r="AD2" t="s">
        <v>90</v>
      </c>
      <c r="AE2" t="s">
        <v>112</v>
      </c>
      <c r="AG2" t="s">
        <v>94</v>
      </c>
      <c r="AH2" t="s">
        <v>113</v>
      </c>
      <c r="AI2" t="s">
        <v>114</v>
      </c>
      <c r="AJ2" t="s">
        <v>99</v>
      </c>
      <c r="AK2" t="s">
        <v>128</v>
      </c>
      <c r="AL2" t="s">
        <v>127</v>
      </c>
      <c r="AN2" t="s">
        <v>115</v>
      </c>
      <c r="AO2" t="s">
        <v>117</v>
      </c>
      <c r="AP2" t="s">
        <v>116</v>
      </c>
      <c r="AQ2" t="s">
        <v>129</v>
      </c>
      <c r="AR2" t="s">
        <v>130</v>
      </c>
    </row>
    <row r="3" spans="1:44" x14ac:dyDescent="0.25">
      <c r="A3" t="s">
        <v>1</v>
      </c>
      <c r="B3">
        <f>+FIND($B$2,A3)</f>
        <v>3</v>
      </c>
      <c r="C3">
        <f>+LEN(A3)</f>
        <v>11</v>
      </c>
      <c r="D3" t="str">
        <f>+LEFT(A3,B3-2)</f>
        <v>1</v>
      </c>
      <c r="E3" t="str">
        <f>+F3</f>
        <v>subject</v>
      </c>
      <c r="F3" t="str">
        <f>+MID(A3,B3+1,C3-B3-1)</f>
        <v>subject</v>
      </c>
      <c r="G3" t="str">
        <f t="shared" ref="G3:G4" si="0">+IF((OR(LEFT(F3,1)="t",LEFT(F3,1)="f")),LEFT(F3,1),F3)</f>
        <v>subject</v>
      </c>
      <c r="H3">
        <f>IFERROR(FIND(H$2,$F3),0)</f>
        <v>0</v>
      </c>
      <c r="I3">
        <f>IFERROR(FIND(I$2,$F3),0)</f>
        <v>0</v>
      </c>
      <c r="J3">
        <f>IFERROR(FIND(J$2,$F3),0)</f>
        <v>0</v>
      </c>
      <c r="K3">
        <f>IFERROR(FIND(K$2,$F3),0)</f>
        <v>0</v>
      </c>
      <c r="L3">
        <f t="shared" ref="L3:L34" si="1">+SUM(H3:K3)</f>
        <v>0</v>
      </c>
      <c r="M3">
        <f>+IF(H3&lt;&gt;0,LEN(H$2),0)</f>
        <v>0</v>
      </c>
      <c r="N3">
        <f>+IF(I3&lt;&gt;0,LEN(I$2),0)</f>
        <v>0</v>
      </c>
      <c r="O3">
        <f>+IF(J3&lt;&gt;0,LEN(J$2),0)</f>
        <v>0</v>
      </c>
      <c r="P3">
        <f>+IF(K3&lt;&gt;0,LEN(K$2),0)</f>
        <v>0</v>
      </c>
      <c r="Q3">
        <f>+SUM(M3:P3)</f>
        <v>0</v>
      </c>
      <c r="R3" t="str">
        <f t="shared" ref="R3:R34" si="2">IFERROR(FIND(R$2,$F3),"")</f>
        <v/>
      </c>
      <c r="S3" t="b">
        <f t="shared" ref="S3:S34" si="3">+OR(LEFT(F3,1)="t", LEFT(F3,1)="f")</f>
        <v>0</v>
      </c>
      <c r="T3">
        <f t="shared" ref="T3:T50" si="4">+IF(S3=FALSE(),1,2)</f>
        <v>1</v>
      </c>
      <c r="U3" t="b">
        <f t="shared" ref="U3:U34" si="5">+_xlfn.XOR(H3&lt;&gt;"",L3&lt;&gt;"",R3&lt;&gt;"")</f>
        <v>0</v>
      </c>
      <c r="V3" t="b">
        <f t="shared" ref="V3:V34" si="6">+AR3&lt;&gt;""</f>
        <v>0</v>
      </c>
      <c r="W3">
        <f t="shared" ref="W3:W34" si="7">+LEN(F3)</f>
        <v>7</v>
      </c>
      <c r="X3">
        <f t="shared" ref="X3:X34" si="8">+LEN(AR3)</f>
        <v>0</v>
      </c>
      <c r="Y3">
        <f>+Q3</f>
        <v>0</v>
      </c>
      <c r="Z3">
        <f>+IF(V3,2,0)</f>
        <v>0</v>
      </c>
      <c r="AA3">
        <f>+SUM(X3:Z3)</f>
        <v>0</v>
      </c>
      <c r="AB3">
        <f>+W3-AA3</f>
        <v>7</v>
      </c>
      <c r="AC3">
        <f t="shared" ref="AC3:AE22" si="9">IFERROR(FIND(AC$2,$F3),0)</f>
        <v>0</v>
      </c>
      <c r="AD3">
        <f t="shared" si="9"/>
        <v>0</v>
      </c>
      <c r="AE3">
        <f t="shared" si="9"/>
        <v>0</v>
      </c>
      <c r="AF3">
        <f t="shared" ref="AF3:AF34" si="10">+SUM(AC3:AE3)</f>
        <v>0</v>
      </c>
      <c r="AG3" t="str">
        <f t="shared" ref="AG3:AG34" si="11">+MID(F3,T3,AB3)</f>
        <v>subject</v>
      </c>
      <c r="AH3" t="str">
        <f t="shared" ref="AH3:AH4" si="12">IFERROR(LEFT(AG3,LEN(AG3)-(LEN(AG3)-FIND("-",AG3)+1)),AG3)</f>
        <v>subject</v>
      </c>
      <c r="AI3">
        <f t="shared" ref="AI3:AI34" si="13">+FIND(AO3,AH3)</f>
        <v>1</v>
      </c>
      <c r="AJ3">
        <v>1</v>
      </c>
      <c r="AK3" t="str">
        <f>+A3</f>
        <v>1 "subject"</v>
      </c>
      <c r="AL3" t="str">
        <f>IF(E3=0,"",E3)</f>
        <v>subject</v>
      </c>
      <c r="AN3" t="str">
        <f t="shared" ref="AN3:AN34" si="14">+LEFT(AH3,AI3-1)</f>
        <v/>
      </c>
      <c r="AO3" t="str">
        <f t="shared" ref="AO3:AO34" si="15">+IF(AC3&lt;&gt;0,AC$2,IF(AD3&lt;&gt;0,AD$2,IF(AE3&lt;&gt;0,AE$2,"")))</f>
        <v/>
      </c>
      <c r="AP3" t="str">
        <f t="shared" ref="AP3:AP34" si="16">+MID(AH3,AI3+LEN(AO3),IF(AI3=1,0,LEN(AH3)-LEN(AO3)))</f>
        <v/>
      </c>
      <c r="AQ3" t="str">
        <f t="shared" ref="AQ3:AQ34" si="17">+IF(H3&lt;&gt;0,H$2,IF(I3&lt;&gt;0,I$2,IF(J3&lt;&gt;0,J$2,IF(K3&lt;&gt;0,K$2,""))))</f>
        <v/>
      </c>
      <c r="AR3" t="str">
        <f>IF(OR(RIGHT(F3,1)="X",RIGHT(F3,1)="Y",RIGHT(F3,1)="Z"),RIGHT(F3,1),"")</f>
        <v/>
      </c>
    </row>
    <row r="4" spans="1:44" x14ac:dyDescent="0.25">
      <c r="A4" t="s">
        <v>2</v>
      </c>
      <c r="B4">
        <f t="shared" ref="B4:B67" si="18">+FIND($B$2,A4)</f>
        <v>3</v>
      </c>
      <c r="C4">
        <f t="shared" ref="C4:C67" si="19">+LEN(A4)</f>
        <v>12</v>
      </c>
      <c r="D4" t="str">
        <f t="shared" ref="D4:D67" si="20">+LEFT(A4,B4-2)</f>
        <v>2</v>
      </c>
      <c r="E4" t="str">
        <f>+F4</f>
        <v>activity</v>
      </c>
      <c r="F4" t="str">
        <f t="shared" ref="F4:F67" si="21">+MID(A4,B4+1,C4-B4-1)</f>
        <v>activity</v>
      </c>
      <c r="G4" t="str">
        <f t="shared" si="0"/>
        <v>activity</v>
      </c>
      <c r="H4">
        <f t="shared" ref="H4:K67" si="22">IFERROR(FIND(H$2,$F4),0)</f>
        <v>0</v>
      </c>
      <c r="I4">
        <f t="shared" si="22"/>
        <v>0</v>
      </c>
      <c r="J4">
        <f t="shared" ref="J4:J66" si="23">IFERROR(FIND(J$2,$F4),0)</f>
        <v>0</v>
      </c>
      <c r="K4">
        <f t="shared" si="22"/>
        <v>0</v>
      </c>
      <c r="L4">
        <f t="shared" si="1"/>
        <v>0</v>
      </c>
      <c r="M4">
        <f t="shared" ref="M4:M67" si="24">+IF(H4&lt;&gt;0,LEN(H$2),0)</f>
        <v>0</v>
      </c>
      <c r="N4">
        <f t="shared" ref="N4:N67" si="25">+IF(I4&lt;&gt;0,LEN(I$2),0)</f>
        <v>0</v>
      </c>
      <c r="O4">
        <f t="shared" ref="O4:O67" si="26">+IF(J4&lt;&gt;0,LEN(J$2),0)</f>
        <v>0</v>
      </c>
      <c r="P4">
        <f t="shared" ref="P4:P67" si="27">+IF(K4&lt;&gt;0,LEN(K$2),0)</f>
        <v>0</v>
      </c>
      <c r="Q4">
        <f t="shared" ref="Q4:Q67" si="28">+SUM(M4:P4)</f>
        <v>0</v>
      </c>
      <c r="R4" t="str">
        <f t="shared" si="2"/>
        <v/>
      </c>
      <c r="S4" t="b">
        <f t="shared" si="3"/>
        <v>0</v>
      </c>
      <c r="T4">
        <f t="shared" si="4"/>
        <v>1</v>
      </c>
      <c r="U4" t="b">
        <f t="shared" si="5"/>
        <v>0</v>
      </c>
      <c r="V4" t="b">
        <f t="shared" si="6"/>
        <v>0</v>
      </c>
      <c r="W4">
        <f t="shared" si="7"/>
        <v>8</v>
      </c>
      <c r="X4">
        <f t="shared" si="8"/>
        <v>0</v>
      </c>
      <c r="Y4">
        <f t="shared" ref="Y4:Y67" si="29">+Q4</f>
        <v>0</v>
      </c>
      <c r="Z4">
        <f t="shared" ref="Z4:Z67" si="30">+IF(V4,2,0)</f>
        <v>0</v>
      </c>
      <c r="AA4">
        <f t="shared" ref="AA4:AA67" si="31">+SUM(X4:Z4)</f>
        <v>0</v>
      </c>
      <c r="AB4">
        <f t="shared" ref="AB4:AB67" si="32">+W4-AA4</f>
        <v>8</v>
      </c>
      <c r="AC4">
        <f t="shared" si="9"/>
        <v>0</v>
      </c>
      <c r="AD4">
        <f t="shared" si="9"/>
        <v>0</v>
      </c>
      <c r="AE4">
        <f t="shared" si="9"/>
        <v>0</v>
      </c>
      <c r="AF4">
        <f t="shared" si="10"/>
        <v>0</v>
      </c>
      <c r="AG4" t="str">
        <f t="shared" si="11"/>
        <v>activity</v>
      </c>
      <c r="AH4" t="str">
        <f t="shared" si="12"/>
        <v>activity</v>
      </c>
      <c r="AI4">
        <f t="shared" si="13"/>
        <v>1</v>
      </c>
      <c r="AJ4">
        <f t="shared" ref="AJ4:AJ35" si="33">+IF(OR(AR4="Y",AR4="Z"),AJ3,AJ3+1)</f>
        <v>2</v>
      </c>
      <c r="AK4" t="str">
        <f t="shared" ref="AK4:AK67" si="34">+A4</f>
        <v>2 "activity"</v>
      </c>
      <c r="AL4" t="str">
        <f t="shared" ref="AL4:AL67" si="35">IF(E4=0,"",E4)</f>
        <v>activity</v>
      </c>
      <c r="AN4" t="str">
        <f t="shared" si="14"/>
        <v/>
      </c>
      <c r="AO4" t="str">
        <f t="shared" si="15"/>
        <v/>
      </c>
      <c r="AP4" t="str">
        <f t="shared" si="16"/>
        <v/>
      </c>
      <c r="AQ4" t="str">
        <f t="shared" si="17"/>
        <v/>
      </c>
      <c r="AR4" t="str">
        <f>+CONCATENATE("")</f>
        <v/>
      </c>
    </row>
    <row r="5" spans="1:44" x14ac:dyDescent="0.25">
      <c r="A5" t="s">
        <v>3</v>
      </c>
      <c r="B5">
        <f t="shared" si="18"/>
        <v>3</v>
      </c>
      <c r="C5">
        <f t="shared" si="19"/>
        <v>21</v>
      </c>
      <c r="D5" t="str">
        <f t="shared" si="20"/>
        <v>3</v>
      </c>
      <c r="F5" t="str">
        <f t="shared" si="21"/>
        <v>tBodyAcc-mean()-X</v>
      </c>
      <c r="G5" t="str">
        <f>+IF((OR(LEFT(F5,1)="t",LEFT(F5,1)="f")),LEFT(F5,1),F5)</f>
        <v>t</v>
      </c>
      <c r="H5">
        <f t="shared" si="22"/>
        <v>10</v>
      </c>
      <c r="I5">
        <f t="shared" si="22"/>
        <v>0</v>
      </c>
      <c r="J5">
        <f t="shared" si="23"/>
        <v>0</v>
      </c>
      <c r="K5">
        <f t="shared" si="22"/>
        <v>0</v>
      </c>
      <c r="L5">
        <f t="shared" si="1"/>
        <v>10</v>
      </c>
      <c r="M5">
        <f t="shared" si="24"/>
        <v>6</v>
      </c>
      <c r="N5">
        <f t="shared" si="25"/>
        <v>0</v>
      </c>
      <c r="O5">
        <f t="shared" si="26"/>
        <v>0</v>
      </c>
      <c r="P5">
        <f t="shared" si="27"/>
        <v>0</v>
      </c>
      <c r="Q5">
        <f t="shared" si="28"/>
        <v>6</v>
      </c>
      <c r="R5" t="str">
        <f t="shared" si="2"/>
        <v/>
      </c>
      <c r="S5" t="b">
        <f t="shared" si="3"/>
        <v>1</v>
      </c>
      <c r="T5">
        <f t="shared" si="4"/>
        <v>2</v>
      </c>
      <c r="U5" t="b">
        <f t="shared" si="5"/>
        <v>0</v>
      </c>
      <c r="V5" t="b">
        <f t="shared" si="6"/>
        <v>1</v>
      </c>
      <c r="W5">
        <f t="shared" si="7"/>
        <v>17</v>
      </c>
      <c r="X5">
        <f t="shared" si="8"/>
        <v>1</v>
      </c>
      <c r="Y5">
        <f t="shared" si="29"/>
        <v>6</v>
      </c>
      <c r="Z5">
        <f t="shared" si="30"/>
        <v>2</v>
      </c>
      <c r="AA5">
        <f t="shared" si="31"/>
        <v>9</v>
      </c>
      <c r="AB5">
        <f t="shared" si="32"/>
        <v>8</v>
      </c>
      <c r="AC5">
        <f t="shared" si="9"/>
        <v>2</v>
      </c>
      <c r="AD5">
        <f t="shared" si="9"/>
        <v>0</v>
      </c>
      <c r="AE5">
        <f t="shared" si="9"/>
        <v>0</v>
      </c>
      <c r="AF5">
        <f t="shared" si="10"/>
        <v>2</v>
      </c>
      <c r="AG5" t="str">
        <f t="shared" si="11"/>
        <v>BodyAcc-</v>
      </c>
      <c r="AH5" t="str">
        <f>IFERROR(LEFT(AG5,LEN(AG5)-(LEN(AG5)-FIND("-",AG5)+1)),AG5)</f>
        <v>BodyAcc</v>
      </c>
      <c r="AI5">
        <f t="shared" si="13"/>
        <v>1</v>
      </c>
      <c r="AJ5">
        <f t="shared" si="33"/>
        <v>3</v>
      </c>
      <c r="AK5" t="str">
        <f t="shared" si="34"/>
        <v>3 "tBodyAcc-mean()-X"</v>
      </c>
      <c r="AL5" t="str">
        <f t="shared" si="35"/>
        <v/>
      </c>
      <c r="AM5" t="s">
        <v>91</v>
      </c>
      <c r="AN5" t="str">
        <f t="shared" si="14"/>
        <v/>
      </c>
      <c r="AO5" t="str">
        <f t="shared" si="15"/>
        <v>BodyAcc</v>
      </c>
      <c r="AP5" t="str">
        <f t="shared" si="16"/>
        <v/>
      </c>
      <c r="AQ5" t="str">
        <f t="shared" si="17"/>
        <v>mean()</v>
      </c>
      <c r="AR5" t="str">
        <f t="shared" ref="AR5:AR36" si="36">IF(OR(RIGHT(F5,1)="X",RIGHT(F5,1)="Y",RIGHT(F5,1)="Z"),RIGHT(F5,1),"")</f>
        <v>X</v>
      </c>
    </row>
    <row r="6" spans="1:44" x14ac:dyDescent="0.25">
      <c r="A6" t="s">
        <v>4</v>
      </c>
      <c r="B6">
        <f t="shared" si="18"/>
        <v>3</v>
      </c>
      <c r="C6">
        <f t="shared" si="19"/>
        <v>21</v>
      </c>
      <c r="D6" t="str">
        <f t="shared" si="20"/>
        <v>4</v>
      </c>
      <c r="F6" t="str">
        <f t="shared" si="21"/>
        <v>tBodyAcc-mean()-Y</v>
      </c>
      <c r="G6" t="str">
        <f t="shared" ref="G6:G69" si="37">+IF((OR(LEFT(F6,1)="t",LEFT(F6,1)="f")),LEFT(F6,1),F6)</f>
        <v>t</v>
      </c>
      <c r="H6">
        <f t="shared" si="22"/>
        <v>10</v>
      </c>
      <c r="I6">
        <f t="shared" si="22"/>
        <v>0</v>
      </c>
      <c r="J6">
        <f t="shared" si="23"/>
        <v>0</v>
      </c>
      <c r="K6">
        <f t="shared" si="22"/>
        <v>0</v>
      </c>
      <c r="L6">
        <f t="shared" si="1"/>
        <v>10</v>
      </c>
      <c r="M6">
        <f t="shared" si="24"/>
        <v>6</v>
      </c>
      <c r="N6">
        <f t="shared" si="25"/>
        <v>0</v>
      </c>
      <c r="O6">
        <f t="shared" si="26"/>
        <v>0</v>
      </c>
      <c r="P6">
        <f t="shared" si="27"/>
        <v>0</v>
      </c>
      <c r="Q6">
        <f t="shared" si="28"/>
        <v>6</v>
      </c>
      <c r="R6" t="str">
        <f t="shared" si="2"/>
        <v/>
      </c>
      <c r="S6" t="b">
        <f t="shared" si="3"/>
        <v>1</v>
      </c>
      <c r="T6">
        <f t="shared" si="4"/>
        <v>2</v>
      </c>
      <c r="U6" t="b">
        <f t="shared" si="5"/>
        <v>0</v>
      </c>
      <c r="V6" t="b">
        <f t="shared" si="6"/>
        <v>1</v>
      </c>
      <c r="W6">
        <f t="shared" si="7"/>
        <v>17</v>
      </c>
      <c r="X6">
        <f t="shared" si="8"/>
        <v>1</v>
      </c>
      <c r="Y6">
        <f t="shared" si="29"/>
        <v>6</v>
      </c>
      <c r="Z6">
        <f t="shared" si="30"/>
        <v>2</v>
      </c>
      <c r="AA6">
        <f t="shared" si="31"/>
        <v>9</v>
      </c>
      <c r="AB6">
        <f t="shared" si="32"/>
        <v>8</v>
      </c>
      <c r="AC6">
        <f t="shared" si="9"/>
        <v>2</v>
      </c>
      <c r="AD6">
        <f t="shared" si="9"/>
        <v>0</v>
      </c>
      <c r="AE6">
        <f t="shared" si="9"/>
        <v>0</v>
      </c>
      <c r="AF6">
        <f t="shared" si="10"/>
        <v>2</v>
      </c>
      <c r="AG6" t="str">
        <f t="shared" si="11"/>
        <v>BodyAcc-</v>
      </c>
      <c r="AH6" t="str">
        <f t="shared" ref="AH6:AH69" si="38">IFERROR(LEFT(AG6,LEN(AG6)-(LEN(AG6)-FIND("-",AG6)+1)),AG6)</f>
        <v>BodyAcc</v>
      </c>
      <c r="AI6">
        <f t="shared" si="13"/>
        <v>1</v>
      </c>
      <c r="AJ6">
        <f t="shared" si="33"/>
        <v>3</v>
      </c>
      <c r="AK6" t="str">
        <f t="shared" si="34"/>
        <v>4 "tBodyAcc-mean()-Y"</v>
      </c>
      <c r="AL6" t="str">
        <f t="shared" si="35"/>
        <v/>
      </c>
      <c r="AM6" t="s">
        <v>91</v>
      </c>
      <c r="AN6" t="str">
        <f t="shared" si="14"/>
        <v/>
      </c>
      <c r="AO6" t="str">
        <f t="shared" si="15"/>
        <v>BodyAcc</v>
      </c>
      <c r="AP6" t="str">
        <f t="shared" si="16"/>
        <v/>
      </c>
      <c r="AQ6" t="str">
        <f t="shared" si="17"/>
        <v>mean()</v>
      </c>
      <c r="AR6" t="str">
        <f t="shared" si="36"/>
        <v>Y</v>
      </c>
    </row>
    <row r="7" spans="1:44" x14ac:dyDescent="0.25">
      <c r="A7" t="s">
        <v>5</v>
      </c>
      <c r="B7">
        <f t="shared" si="18"/>
        <v>3</v>
      </c>
      <c r="C7">
        <f t="shared" si="19"/>
        <v>21</v>
      </c>
      <c r="D7" t="str">
        <f t="shared" si="20"/>
        <v>5</v>
      </c>
      <c r="F7" t="str">
        <f t="shared" si="21"/>
        <v>tBodyAcc-mean()-Z</v>
      </c>
      <c r="G7" t="str">
        <f t="shared" si="37"/>
        <v>t</v>
      </c>
      <c r="H7">
        <f t="shared" si="22"/>
        <v>10</v>
      </c>
      <c r="I7">
        <f t="shared" si="22"/>
        <v>0</v>
      </c>
      <c r="J7">
        <f t="shared" si="23"/>
        <v>0</v>
      </c>
      <c r="K7">
        <f t="shared" si="22"/>
        <v>0</v>
      </c>
      <c r="L7">
        <f t="shared" si="1"/>
        <v>10</v>
      </c>
      <c r="M7">
        <f t="shared" si="24"/>
        <v>6</v>
      </c>
      <c r="N7">
        <f t="shared" si="25"/>
        <v>0</v>
      </c>
      <c r="O7">
        <f t="shared" si="26"/>
        <v>0</v>
      </c>
      <c r="P7">
        <f t="shared" si="27"/>
        <v>0</v>
      </c>
      <c r="Q7">
        <f t="shared" si="28"/>
        <v>6</v>
      </c>
      <c r="R7" t="str">
        <f t="shared" si="2"/>
        <v/>
      </c>
      <c r="S7" t="b">
        <f t="shared" si="3"/>
        <v>1</v>
      </c>
      <c r="T7">
        <f t="shared" si="4"/>
        <v>2</v>
      </c>
      <c r="U7" t="b">
        <f t="shared" si="5"/>
        <v>0</v>
      </c>
      <c r="V7" t="b">
        <f t="shared" si="6"/>
        <v>1</v>
      </c>
      <c r="W7">
        <f t="shared" si="7"/>
        <v>17</v>
      </c>
      <c r="X7">
        <f t="shared" si="8"/>
        <v>1</v>
      </c>
      <c r="Y7">
        <f t="shared" si="29"/>
        <v>6</v>
      </c>
      <c r="Z7">
        <f t="shared" si="30"/>
        <v>2</v>
      </c>
      <c r="AA7">
        <f t="shared" si="31"/>
        <v>9</v>
      </c>
      <c r="AB7">
        <f t="shared" si="32"/>
        <v>8</v>
      </c>
      <c r="AC7">
        <f t="shared" si="9"/>
        <v>2</v>
      </c>
      <c r="AD7">
        <f t="shared" si="9"/>
        <v>0</v>
      </c>
      <c r="AE7">
        <f t="shared" si="9"/>
        <v>0</v>
      </c>
      <c r="AF7">
        <f t="shared" si="10"/>
        <v>2</v>
      </c>
      <c r="AG7" t="str">
        <f t="shared" si="11"/>
        <v>BodyAcc-</v>
      </c>
      <c r="AH7" t="str">
        <f t="shared" si="38"/>
        <v>BodyAcc</v>
      </c>
      <c r="AI7">
        <f t="shared" si="13"/>
        <v>1</v>
      </c>
      <c r="AJ7">
        <f t="shared" si="33"/>
        <v>3</v>
      </c>
      <c r="AK7" t="str">
        <f t="shared" si="34"/>
        <v>5 "tBodyAcc-mean()-Z"</v>
      </c>
      <c r="AL7" t="str">
        <f t="shared" si="35"/>
        <v/>
      </c>
      <c r="AM7" t="s">
        <v>91</v>
      </c>
      <c r="AN7" t="str">
        <f t="shared" si="14"/>
        <v/>
      </c>
      <c r="AO7" t="str">
        <f t="shared" si="15"/>
        <v>BodyAcc</v>
      </c>
      <c r="AP7" t="str">
        <f t="shared" si="16"/>
        <v/>
      </c>
      <c r="AQ7" t="str">
        <f t="shared" si="17"/>
        <v>mean()</v>
      </c>
      <c r="AR7" t="str">
        <f t="shared" si="36"/>
        <v>Z</v>
      </c>
    </row>
    <row r="8" spans="1:44" x14ac:dyDescent="0.25">
      <c r="A8" t="s">
        <v>6</v>
      </c>
      <c r="B8">
        <f t="shared" si="18"/>
        <v>3</v>
      </c>
      <c r="C8">
        <f t="shared" si="19"/>
        <v>24</v>
      </c>
      <c r="D8" t="str">
        <f t="shared" si="20"/>
        <v>6</v>
      </c>
      <c r="F8" t="str">
        <f t="shared" si="21"/>
        <v>tGravityAcc-mean()-X</v>
      </c>
      <c r="G8" t="str">
        <f t="shared" si="37"/>
        <v>t</v>
      </c>
      <c r="H8">
        <f t="shared" si="22"/>
        <v>13</v>
      </c>
      <c r="I8">
        <f t="shared" si="22"/>
        <v>0</v>
      </c>
      <c r="J8">
        <f t="shared" si="23"/>
        <v>0</v>
      </c>
      <c r="K8">
        <f t="shared" si="22"/>
        <v>0</v>
      </c>
      <c r="L8">
        <f t="shared" si="1"/>
        <v>13</v>
      </c>
      <c r="M8">
        <f t="shared" si="24"/>
        <v>6</v>
      </c>
      <c r="N8">
        <f t="shared" si="25"/>
        <v>0</v>
      </c>
      <c r="O8">
        <f t="shared" si="26"/>
        <v>0</v>
      </c>
      <c r="P8">
        <f t="shared" si="27"/>
        <v>0</v>
      </c>
      <c r="Q8">
        <f t="shared" si="28"/>
        <v>6</v>
      </c>
      <c r="R8" t="str">
        <f t="shared" si="2"/>
        <v/>
      </c>
      <c r="S8" t="b">
        <f t="shared" si="3"/>
        <v>1</v>
      </c>
      <c r="T8">
        <f t="shared" si="4"/>
        <v>2</v>
      </c>
      <c r="U8" t="b">
        <f t="shared" si="5"/>
        <v>0</v>
      </c>
      <c r="V8" t="b">
        <f t="shared" si="6"/>
        <v>1</v>
      </c>
      <c r="W8">
        <f t="shared" si="7"/>
        <v>20</v>
      </c>
      <c r="X8">
        <f t="shared" si="8"/>
        <v>1</v>
      </c>
      <c r="Y8">
        <f t="shared" si="29"/>
        <v>6</v>
      </c>
      <c r="Z8">
        <f t="shared" si="30"/>
        <v>2</v>
      </c>
      <c r="AA8">
        <f t="shared" si="31"/>
        <v>9</v>
      </c>
      <c r="AB8">
        <f t="shared" si="32"/>
        <v>11</v>
      </c>
      <c r="AC8">
        <f t="shared" si="9"/>
        <v>0</v>
      </c>
      <c r="AD8">
        <f t="shared" si="9"/>
        <v>2</v>
      </c>
      <c r="AE8">
        <f t="shared" si="9"/>
        <v>0</v>
      </c>
      <c r="AF8">
        <f t="shared" si="10"/>
        <v>2</v>
      </c>
      <c r="AG8" t="str">
        <f t="shared" si="11"/>
        <v>GravityAcc-</v>
      </c>
      <c r="AH8" t="str">
        <f t="shared" si="38"/>
        <v>GravityAcc</v>
      </c>
      <c r="AI8">
        <f t="shared" si="13"/>
        <v>1</v>
      </c>
      <c r="AJ8">
        <f t="shared" si="33"/>
        <v>4</v>
      </c>
      <c r="AK8" t="str">
        <f t="shared" si="34"/>
        <v>6 "tGravityAcc-mean()-X"</v>
      </c>
      <c r="AL8" t="str">
        <f t="shared" si="35"/>
        <v/>
      </c>
      <c r="AM8" t="s">
        <v>91</v>
      </c>
      <c r="AN8" t="str">
        <f t="shared" si="14"/>
        <v/>
      </c>
      <c r="AO8" t="str">
        <f t="shared" si="15"/>
        <v>Gravity</v>
      </c>
      <c r="AP8" t="str">
        <f t="shared" si="16"/>
        <v/>
      </c>
      <c r="AQ8" t="str">
        <f t="shared" si="17"/>
        <v>mean()</v>
      </c>
      <c r="AR8" t="str">
        <f t="shared" si="36"/>
        <v>X</v>
      </c>
    </row>
    <row r="9" spans="1:44" x14ac:dyDescent="0.25">
      <c r="A9" t="s">
        <v>7</v>
      </c>
      <c r="B9">
        <f t="shared" si="18"/>
        <v>3</v>
      </c>
      <c r="C9">
        <f t="shared" si="19"/>
        <v>24</v>
      </c>
      <c r="D9" t="str">
        <f t="shared" si="20"/>
        <v>7</v>
      </c>
      <c r="F9" t="str">
        <f t="shared" si="21"/>
        <v>tGravityAcc-mean()-Y</v>
      </c>
      <c r="G9" t="str">
        <f t="shared" si="37"/>
        <v>t</v>
      </c>
      <c r="H9">
        <f t="shared" si="22"/>
        <v>13</v>
      </c>
      <c r="I9">
        <f t="shared" si="22"/>
        <v>0</v>
      </c>
      <c r="J9">
        <f t="shared" si="23"/>
        <v>0</v>
      </c>
      <c r="K9">
        <f t="shared" si="22"/>
        <v>0</v>
      </c>
      <c r="L9">
        <f t="shared" si="1"/>
        <v>13</v>
      </c>
      <c r="M9">
        <f t="shared" si="24"/>
        <v>6</v>
      </c>
      <c r="N9">
        <f t="shared" si="25"/>
        <v>0</v>
      </c>
      <c r="O9">
        <f t="shared" si="26"/>
        <v>0</v>
      </c>
      <c r="P9">
        <f t="shared" si="27"/>
        <v>0</v>
      </c>
      <c r="Q9">
        <f t="shared" si="28"/>
        <v>6</v>
      </c>
      <c r="R9" t="str">
        <f t="shared" si="2"/>
        <v/>
      </c>
      <c r="S9" t="b">
        <f t="shared" si="3"/>
        <v>1</v>
      </c>
      <c r="T9">
        <f t="shared" si="4"/>
        <v>2</v>
      </c>
      <c r="U9" t="b">
        <f t="shared" si="5"/>
        <v>0</v>
      </c>
      <c r="V9" t="b">
        <f t="shared" si="6"/>
        <v>1</v>
      </c>
      <c r="W9">
        <f t="shared" si="7"/>
        <v>20</v>
      </c>
      <c r="X9">
        <f t="shared" si="8"/>
        <v>1</v>
      </c>
      <c r="Y9">
        <f t="shared" si="29"/>
        <v>6</v>
      </c>
      <c r="Z9">
        <f t="shared" si="30"/>
        <v>2</v>
      </c>
      <c r="AA9">
        <f t="shared" si="31"/>
        <v>9</v>
      </c>
      <c r="AB9">
        <f t="shared" si="32"/>
        <v>11</v>
      </c>
      <c r="AC9">
        <f t="shared" si="9"/>
        <v>0</v>
      </c>
      <c r="AD9">
        <f t="shared" si="9"/>
        <v>2</v>
      </c>
      <c r="AE9">
        <f t="shared" si="9"/>
        <v>0</v>
      </c>
      <c r="AF9">
        <f t="shared" si="10"/>
        <v>2</v>
      </c>
      <c r="AG9" t="str">
        <f t="shared" si="11"/>
        <v>GravityAcc-</v>
      </c>
      <c r="AH9" t="str">
        <f t="shared" si="38"/>
        <v>GravityAcc</v>
      </c>
      <c r="AI9">
        <f t="shared" si="13"/>
        <v>1</v>
      </c>
      <c r="AJ9">
        <f t="shared" si="33"/>
        <v>4</v>
      </c>
      <c r="AK9" t="str">
        <f t="shared" si="34"/>
        <v>7 "tGravityAcc-mean()-Y"</v>
      </c>
      <c r="AL9" t="str">
        <f t="shared" si="35"/>
        <v/>
      </c>
      <c r="AM9" t="s">
        <v>91</v>
      </c>
      <c r="AN9" t="str">
        <f t="shared" si="14"/>
        <v/>
      </c>
      <c r="AO9" t="str">
        <f t="shared" si="15"/>
        <v>Gravity</v>
      </c>
      <c r="AP9" t="str">
        <f t="shared" si="16"/>
        <v/>
      </c>
      <c r="AQ9" t="str">
        <f t="shared" si="17"/>
        <v>mean()</v>
      </c>
      <c r="AR9" t="str">
        <f t="shared" si="36"/>
        <v>Y</v>
      </c>
    </row>
    <row r="10" spans="1:44" x14ac:dyDescent="0.25">
      <c r="A10" t="s">
        <v>8</v>
      </c>
      <c r="B10">
        <f t="shared" si="18"/>
        <v>3</v>
      </c>
      <c r="C10">
        <f t="shared" si="19"/>
        <v>24</v>
      </c>
      <c r="D10" t="str">
        <f t="shared" si="20"/>
        <v>8</v>
      </c>
      <c r="F10" t="str">
        <f t="shared" si="21"/>
        <v>tGravityAcc-mean()-Z</v>
      </c>
      <c r="G10" t="str">
        <f t="shared" si="37"/>
        <v>t</v>
      </c>
      <c r="H10">
        <f t="shared" si="22"/>
        <v>13</v>
      </c>
      <c r="I10">
        <f t="shared" si="22"/>
        <v>0</v>
      </c>
      <c r="J10">
        <f t="shared" si="23"/>
        <v>0</v>
      </c>
      <c r="K10">
        <f t="shared" si="22"/>
        <v>0</v>
      </c>
      <c r="L10">
        <f t="shared" si="1"/>
        <v>13</v>
      </c>
      <c r="M10">
        <f t="shared" si="24"/>
        <v>6</v>
      </c>
      <c r="N10">
        <f t="shared" si="25"/>
        <v>0</v>
      </c>
      <c r="O10">
        <f t="shared" si="26"/>
        <v>0</v>
      </c>
      <c r="P10">
        <f t="shared" si="27"/>
        <v>0</v>
      </c>
      <c r="Q10">
        <f t="shared" si="28"/>
        <v>6</v>
      </c>
      <c r="R10" t="str">
        <f t="shared" si="2"/>
        <v/>
      </c>
      <c r="S10" t="b">
        <f t="shared" si="3"/>
        <v>1</v>
      </c>
      <c r="T10">
        <f t="shared" si="4"/>
        <v>2</v>
      </c>
      <c r="U10" t="b">
        <f t="shared" si="5"/>
        <v>0</v>
      </c>
      <c r="V10" t="b">
        <f t="shared" si="6"/>
        <v>1</v>
      </c>
      <c r="W10">
        <f t="shared" si="7"/>
        <v>20</v>
      </c>
      <c r="X10">
        <f t="shared" si="8"/>
        <v>1</v>
      </c>
      <c r="Y10">
        <f t="shared" si="29"/>
        <v>6</v>
      </c>
      <c r="Z10">
        <f t="shared" si="30"/>
        <v>2</v>
      </c>
      <c r="AA10">
        <f t="shared" si="31"/>
        <v>9</v>
      </c>
      <c r="AB10">
        <f t="shared" si="32"/>
        <v>11</v>
      </c>
      <c r="AC10">
        <f t="shared" si="9"/>
        <v>0</v>
      </c>
      <c r="AD10">
        <f t="shared" si="9"/>
        <v>2</v>
      </c>
      <c r="AE10">
        <f t="shared" si="9"/>
        <v>0</v>
      </c>
      <c r="AF10">
        <f t="shared" si="10"/>
        <v>2</v>
      </c>
      <c r="AG10" t="str">
        <f t="shared" si="11"/>
        <v>GravityAcc-</v>
      </c>
      <c r="AH10" t="str">
        <f t="shared" si="38"/>
        <v>GravityAcc</v>
      </c>
      <c r="AI10">
        <f t="shared" si="13"/>
        <v>1</v>
      </c>
      <c r="AJ10">
        <f t="shared" si="33"/>
        <v>4</v>
      </c>
      <c r="AK10" t="str">
        <f t="shared" si="34"/>
        <v>8 "tGravityAcc-mean()-Z"</v>
      </c>
      <c r="AL10" t="str">
        <f t="shared" si="35"/>
        <v/>
      </c>
      <c r="AM10" t="s">
        <v>91</v>
      </c>
      <c r="AN10" t="str">
        <f t="shared" si="14"/>
        <v/>
      </c>
      <c r="AO10" t="str">
        <f t="shared" si="15"/>
        <v>Gravity</v>
      </c>
      <c r="AP10" t="str">
        <f t="shared" si="16"/>
        <v/>
      </c>
      <c r="AQ10" t="str">
        <f t="shared" si="17"/>
        <v>mean()</v>
      </c>
      <c r="AR10" t="str">
        <f t="shared" si="36"/>
        <v>Z</v>
      </c>
    </row>
    <row r="11" spans="1:44" x14ac:dyDescent="0.25">
      <c r="A11" t="s">
        <v>9</v>
      </c>
      <c r="B11">
        <f t="shared" si="18"/>
        <v>3</v>
      </c>
      <c r="C11">
        <f t="shared" si="19"/>
        <v>25</v>
      </c>
      <c r="D11" t="str">
        <f t="shared" si="20"/>
        <v>9</v>
      </c>
      <c r="F11" t="str">
        <f t="shared" si="21"/>
        <v>tBodyAccJerk-mean()-X</v>
      </c>
      <c r="G11" t="str">
        <f t="shared" si="37"/>
        <v>t</v>
      </c>
      <c r="H11">
        <f t="shared" si="22"/>
        <v>14</v>
      </c>
      <c r="I11">
        <f t="shared" si="22"/>
        <v>0</v>
      </c>
      <c r="J11">
        <f t="shared" si="23"/>
        <v>0</v>
      </c>
      <c r="K11">
        <f t="shared" si="22"/>
        <v>0</v>
      </c>
      <c r="L11">
        <f t="shared" si="1"/>
        <v>14</v>
      </c>
      <c r="M11">
        <f t="shared" si="24"/>
        <v>6</v>
      </c>
      <c r="N11">
        <f t="shared" si="25"/>
        <v>0</v>
      </c>
      <c r="O11">
        <f t="shared" si="26"/>
        <v>0</v>
      </c>
      <c r="P11">
        <f t="shared" si="27"/>
        <v>0</v>
      </c>
      <c r="Q11">
        <f t="shared" si="28"/>
        <v>6</v>
      </c>
      <c r="R11" t="str">
        <f t="shared" si="2"/>
        <v/>
      </c>
      <c r="S11" t="b">
        <f t="shared" si="3"/>
        <v>1</v>
      </c>
      <c r="T11">
        <f t="shared" si="4"/>
        <v>2</v>
      </c>
      <c r="U11" t="b">
        <f t="shared" si="5"/>
        <v>0</v>
      </c>
      <c r="V11" t="b">
        <f t="shared" si="6"/>
        <v>1</v>
      </c>
      <c r="W11">
        <f t="shared" si="7"/>
        <v>21</v>
      </c>
      <c r="X11">
        <f t="shared" si="8"/>
        <v>1</v>
      </c>
      <c r="Y11">
        <f t="shared" si="29"/>
        <v>6</v>
      </c>
      <c r="Z11">
        <f t="shared" si="30"/>
        <v>2</v>
      </c>
      <c r="AA11">
        <f t="shared" si="31"/>
        <v>9</v>
      </c>
      <c r="AB11">
        <f t="shared" si="32"/>
        <v>12</v>
      </c>
      <c r="AC11">
        <f t="shared" si="9"/>
        <v>2</v>
      </c>
      <c r="AD11">
        <f t="shared" si="9"/>
        <v>0</v>
      </c>
      <c r="AE11">
        <f t="shared" si="9"/>
        <v>0</v>
      </c>
      <c r="AF11">
        <f t="shared" si="10"/>
        <v>2</v>
      </c>
      <c r="AG11" t="str">
        <f t="shared" si="11"/>
        <v>BodyAccJerk-</v>
      </c>
      <c r="AH11" t="str">
        <f t="shared" si="38"/>
        <v>BodyAccJerk</v>
      </c>
      <c r="AI11">
        <f t="shared" si="13"/>
        <v>1</v>
      </c>
      <c r="AJ11">
        <f t="shared" si="33"/>
        <v>5</v>
      </c>
      <c r="AK11" t="str">
        <f t="shared" si="34"/>
        <v>9 "tBodyAccJerk-mean()-X"</v>
      </c>
      <c r="AL11" t="str">
        <f t="shared" si="35"/>
        <v/>
      </c>
      <c r="AM11" t="s">
        <v>91</v>
      </c>
      <c r="AN11" t="str">
        <f t="shared" si="14"/>
        <v/>
      </c>
      <c r="AO11" t="str">
        <f t="shared" si="15"/>
        <v>BodyAcc</v>
      </c>
      <c r="AP11" t="str">
        <f t="shared" si="16"/>
        <v/>
      </c>
      <c r="AQ11" t="str">
        <f t="shared" si="17"/>
        <v>mean()</v>
      </c>
      <c r="AR11" t="str">
        <f t="shared" si="36"/>
        <v>X</v>
      </c>
    </row>
    <row r="12" spans="1:44" x14ac:dyDescent="0.25">
      <c r="A12" t="s">
        <v>10</v>
      </c>
      <c r="B12">
        <f t="shared" si="18"/>
        <v>4</v>
      </c>
      <c r="C12">
        <f t="shared" si="19"/>
        <v>26</v>
      </c>
      <c r="D12" t="str">
        <f t="shared" si="20"/>
        <v>10</v>
      </c>
      <c r="F12" t="str">
        <f t="shared" si="21"/>
        <v>tBodyAccJerk-mean()-Y</v>
      </c>
      <c r="G12" t="str">
        <f t="shared" si="37"/>
        <v>t</v>
      </c>
      <c r="H12">
        <f t="shared" si="22"/>
        <v>14</v>
      </c>
      <c r="I12">
        <f t="shared" si="22"/>
        <v>0</v>
      </c>
      <c r="J12">
        <f t="shared" si="23"/>
        <v>0</v>
      </c>
      <c r="K12">
        <f t="shared" si="22"/>
        <v>0</v>
      </c>
      <c r="L12">
        <f t="shared" si="1"/>
        <v>14</v>
      </c>
      <c r="M12">
        <f t="shared" si="24"/>
        <v>6</v>
      </c>
      <c r="N12">
        <f t="shared" si="25"/>
        <v>0</v>
      </c>
      <c r="O12">
        <f t="shared" si="26"/>
        <v>0</v>
      </c>
      <c r="P12">
        <f t="shared" si="27"/>
        <v>0</v>
      </c>
      <c r="Q12">
        <f t="shared" si="28"/>
        <v>6</v>
      </c>
      <c r="R12" t="str">
        <f t="shared" si="2"/>
        <v/>
      </c>
      <c r="S12" t="b">
        <f t="shared" si="3"/>
        <v>1</v>
      </c>
      <c r="T12">
        <f t="shared" si="4"/>
        <v>2</v>
      </c>
      <c r="U12" t="b">
        <f t="shared" si="5"/>
        <v>0</v>
      </c>
      <c r="V12" t="b">
        <f t="shared" si="6"/>
        <v>1</v>
      </c>
      <c r="W12">
        <f t="shared" si="7"/>
        <v>21</v>
      </c>
      <c r="X12">
        <f t="shared" si="8"/>
        <v>1</v>
      </c>
      <c r="Y12">
        <f t="shared" si="29"/>
        <v>6</v>
      </c>
      <c r="Z12">
        <f t="shared" si="30"/>
        <v>2</v>
      </c>
      <c r="AA12">
        <f t="shared" si="31"/>
        <v>9</v>
      </c>
      <c r="AB12">
        <f t="shared" si="32"/>
        <v>12</v>
      </c>
      <c r="AC12">
        <f t="shared" si="9"/>
        <v>2</v>
      </c>
      <c r="AD12">
        <f t="shared" si="9"/>
        <v>0</v>
      </c>
      <c r="AE12">
        <f t="shared" si="9"/>
        <v>0</v>
      </c>
      <c r="AF12">
        <f t="shared" si="10"/>
        <v>2</v>
      </c>
      <c r="AG12" t="str">
        <f t="shared" si="11"/>
        <v>BodyAccJerk-</v>
      </c>
      <c r="AH12" t="str">
        <f t="shared" si="38"/>
        <v>BodyAccJerk</v>
      </c>
      <c r="AI12">
        <f t="shared" si="13"/>
        <v>1</v>
      </c>
      <c r="AJ12">
        <f t="shared" si="33"/>
        <v>5</v>
      </c>
      <c r="AK12" t="str">
        <f t="shared" si="34"/>
        <v>10 "tBodyAccJerk-mean()-Y"</v>
      </c>
      <c r="AL12" t="str">
        <f t="shared" si="35"/>
        <v/>
      </c>
      <c r="AM12" t="s">
        <v>91</v>
      </c>
      <c r="AN12" t="str">
        <f t="shared" si="14"/>
        <v/>
      </c>
      <c r="AO12" t="str">
        <f t="shared" si="15"/>
        <v>BodyAcc</v>
      </c>
      <c r="AP12" t="str">
        <f t="shared" si="16"/>
        <v/>
      </c>
      <c r="AQ12" t="str">
        <f t="shared" si="17"/>
        <v>mean()</v>
      </c>
      <c r="AR12" t="str">
        <f t="shared" si="36"/>
        <v>Y</v>
      </c>
    </row>
    <row r="13" spans="1:44" x14ac:dyDescent="0.25">
      <c r="A13" t="s">
        <v>11</v>
      </c>
      <c r="B13">
        <f t="shared" si="18"/>
        <v>4</v>
      </c>
      <c r="C13">
        <f t="shared" si="19"/>
        <v>26</v>
      </c>
      <c r="D13" t="str">
        <f t="shared" si="20"/>
        <v>11</v>
      </c>
      <c r="F13" t="str">
        <f t="shared" si="21"/>
        <v>tBodyAccJerk-mean()-Z</v>
      </c>
      <c r="G13" t="str">
        <f t="shared" si="37"/>
        <v>t</v>
      </c>
      <c r="H13">
        <f t="shared" si="22"/>
        <v>14</v>
      </c>
      <c r="I13">
        <f t="shared" si="22"/>
        <v>0</v>
      </c>
      <c r="J13">
        <f t="shared" si="23"/>
        <v>0</v>
      </c>
      <c r="K13">
        <f t="shared" si="22"/>
        <v>0</v>
      </c>
      <c r="L13">
        <f t="shared" si="1"/>
        <v>14</v>
      </c>
      <c r="M13">
        <f t="shared" si="24"/>
        <v>6</v>
      </c>
      <c r="N13">
        <f t="shared" si="25"/>
        <v>0</v>
      </c>
      <c r="O13">
        <f t="shared" si="26"/>
        <v>0</v>
      </c>
      <c r="P13">
        <f t="shared" si="27"/>
        <v>0</v>
      </c>
      <c r="Q13">
        <f t="shared" si="28"/>
        <v>6</v>
      </c>
      <c r="R13" t="str">
        <f t="shared" si="2"/>
        <v/>
      </c>
      <c r="S13" t="b">
        <f t="shared" si="3"/>
        <v>1</v>
      </c>
      <c r="T13">
        <f t="shared" si="4"/>
        <v>2</v>
      </c>
      <c r="U13" t="b">
        <f t="shared" si="5"/>
        <v>0</v>
      </c>
      <c r="V13" t="b">
        <f t="shared" si="6"/>
        <v>1</v>
      </c>
      <c r="W13">
        <f t="shared" si="7"/>
        <v>21</v>
      </c>
      <c r="X13">
        <f t="shared" si="8"/>
        <v>1</v>
      </c>
      <c r="Y13">
        <f t="shared" si="29"/>
        <v>6</v>
      </c>
      <c r="Z13">
        <f t="shared" si="30"/>
        <v>2</v>
      </c>
      <c r="AA13">
        <f t="shared" si="31"/>
        <v>9</v>
      </c>
      <c r="AB13">
        <f t="shared" si="32"/>
        <v>12</v>
      </c>
      <c r="AC13">
        <f t="shared" si="9"/>
        <v>2</v>
      </c>
      <c r="AD13">
        <f t="shared" si="9"/>
        <v>0</v>
      </c>
      <c r="AE13">
        <f t="shared" si="9"/>
        <v>0</v>
      </c>
      <c r="AF13">
        <f t="shared" si="10"/>
        <v>2</v>
      </c>
      <c r="AG13" t="str">
        <f t="shared" si="11"/>
        <v>BodyAccJerk-</v>
      </c>
      <c r="AH13" t="str">
        <f t="shared" si="38"/>
        <v>BodyAccJerk</v>
      </c>
      <c r="AI13">
        <f t="shared" si="13"/>
        <v>1</v>
      </c>
      <c r="AJ13">
        <f t="shared" si="33"/>
        <v>5</v>
      </c>
      <c r="AK13" t="str">
        <f t="shared" si="34"/>
        <v>11 "tBodyAccJerk-mean()-Z"</v>
      </c>
      <c r="AL13" t="str">
        <f t="shared" si="35"/>
        <v/>
      </c>
      <c r="AM13" t="s">
        <v>91</v>
      </c>
      <c r="AN13" t="str">
        <f t="shared" si="14"/>
        <v/>
      </c>
      <c r="AO13" t="str">
        <f t="shared" si="15"/>
        <v>BodyAcc</v>
      </c>
      <c r="AP13" t="str">
        <f t="shared" si="16"/>
        <v/>
      </c>
      <c r="AQ13" t="str">
        <f t="shared" si="17"/>
        <v>mean()</v>
      </c>
      <c r="AR13" t="str">
        <f t="shared" si="36"/>
        <v>Z</v>
      </c>
    </row>
    <row r="14" spans="1:44" x14ac:dyDescent="0.25">
      <c r="A14" t="s">
        <v>12</v>
      </c>
      <c r="B14">
        <f t="shared" si="18"/>
        <v>4</v>
      </c>
      <c r="C14">
        <f t="shared" si="19"/>
        <v>23</v>
      </c>
      <c r="D14" t="str">
        <f t="shared" si="20"/>
        <v>12</v>
      </c>
      <c r="F14" t="str">
        <f t="shared" si="21"/>
        <v>tBodyGyro-mean()-X</v>
      </c>
      <c r="G14" t="str">
        <f t="shared" si="37"/>
        <v>t</v>
      </c>
      <c r="H14">
        <f t="shared" si="22"/>
        <v>11</v>
      </c>
      <c r="I14">
        <f t="shared" si="22"/>
        <v>0</v>
      </c>
      <c r="J14">
        <f t="shared" si="23"/>
        <v>0</v>
      </c>
      <c r="K14">
        <f t="shared" si="22"/>
        <v>0</v>
      </c>
      <c r="L14">
        <f t="shared" si="1"/>
        <v>11</v>
      </c>
      <c r="M14">
        <f t="shared" si="24"/>
        <v>6</v>
      </c>
      <c r="N14">
        <f t="shared" si="25"/>
        <v>0</v>
      </c>
      <c r="O14">
        <f t="shared" si="26"/>
        <v>0</v>
      </c>
      <c r="P14">
        <f t="shared" si="27"/>
        <v>0</v>
      </c>
      <c r="Q14">
        <f t="shared" si="28"/>
        <v>6</v>
      </c>
      <c r="R14" t="str">
        <f t="shared" si="2"/>
        <v/>
      </c>
      <c r="S14" t="b">
        <f t="shared" si="3"/>
        <v>1</v>
      </c>
      <c r="T14">
        <f t="shared" si="4"/>
        <v>2</v>
      </c>
      <c r="U14" t="b">
        <f t="shared" si="5"/>
        <v>0</v>
      </c>
      <c r="V14" t="b">
        <f t="shared" si="6"/>
        <v>1</v>
      </c>
      <c r="W14">
        <f t="shared" si="7"/>
        <v>18</v>
      </c>
      <c r="X14">
        <f t="shared" si="8"/>
        <v>1</v>
      </c>
      <c r="Y14">
        <f t="shared" si="29"/>
        <v>6</v>
      </c>
      <c r="Z14">
        <f t="shared" si="30"/>
        <v>2</v>
      </c>
      <c r="AA14">
        <f t="shared" si="31"/>
        <v>9</v>
      </c>
      <c r="AB14">
        <f t="shared" si="32"/>
        <v>9</v>
      </c>
      <c r="AC14">
        <f t="shared" si="9"/>
        <v>0</v>
      </c>
      <c r="AD14">
        <f t="shared" si="9"/>
        <v>0</v>
      </c>
      <c r="AE14">
        <f t="shared" si="9"/>
        <v>2</v>
      </c>
      <c r="AF14">
        <f t="shared" si="10"/>
        <v>2</v>
      </c>
      <c r="AG14" t="str">
        <f t="shared" si="11"/>
        <v>BodyGyro-</v>
      </c>
      <c r="AH14" t="str">
        <f t="shared" si="38"/>
        <v>BodyGyro</v>
      </c>
      <c r="AI14">
        <f t="shared" si="13"/>
        <v>1</v>
      </c>
      <c r="AJ14">
        <f t="shared" si="33"/>
        <v>6</v>
      </c>
      <c r="AK14" t="str">
        <f t="shared" si="34"/>
        <v>12 "tBodyGyro-mean()-X"</v>
      </c>
      <c r="AL14" t="str">
        <f t="shared" si="35"/>
        <v/>
      </c>
      <c r="AM14" t="s">
        <v>91</v>
      </c>
      <c r="AN14" t="str">
        <f t="shared" si="14"/>
        <v/>
      </c>
      <c r="AO14" t="str">
        <f t="shared" si="15"/>
        <v>BodyGyro</v>
      </c>
      <c r="AP14" t="str">
        <f t="shared" si="16"/>
        <v/>
      </c>
      <c r="AQ14" t="str">
        <f t="shared" si="17"/>
        <v>mean()</v>
      </c>
      <c r="AR14" t="str">
        <f t="shared" si="36"/>
        <v>X</v>
      </c>
    </row>
    <row r="15" spans="1:44" x14ac:dyDescent="0.25">
      <c r="A15" t="s">
        <v>13</v>
      </c>
      <c r="B15">
        <f t="shared" si="18"/>
        <v>4</v>
      </c>
      <c r="C15">
        <f t="shared" si="19"/>
        <v>23</v>
      </c>
      <c r="D15" t="str">
        <f t="shared" si="20"/>
        <v>13</v>
      </c>
      <c r="F15" t="str">
        <f t="shared" si="21"/>
        <v>tBodyGyro-mean()-Y</v>
      </c>
      <c r="G15" t="str">
        <f t="shared" si="37"/>
        <v>t</v>
      </c>
      <c r="H15">
        <f t="shared" si="22"/>
        <v>11</v>
      </c>
      <c r="I15">
        <f t="shared" si="22"/>
        <v>0</v>
      </c>
      <c r="J15">
        <f t="shared" si="23"/>
        <v>0</v>
      </c>
      <c r="K15">
        <f t="shared" si="22"/>
        <v>0</v>
      </c>
      <c r="L15">
        <f t="shared" si="1"/>
        <v>11</v>
      </c>
      <c r="M15">
        <f t="shared" si="24"/>
        <v>6</v>
      </c>
      <c r="N15">
        <f t="shared" si="25"/>
        <v>0</v>
      </c>
      <c r="O15">
        <f t="shared" si="26"/>
        <v>0</v>
      </c>
      <c r="P15">
        <f t="shared" si="27"/>
        <v>0</v>
      </c>
      <c r="Q15">
        <f t="shared" si="28"/>
        <v>6</v>
      </c>
      <c r="R15" t="str">
        <f t="shared" si="2"/>
        <v/>
      </c>
      <c r="S15" t="b">
        <f t="shared" si="3"/>
        <v>1</v>
      </c>
      <c r="T15">
        <f t="shared" si="4"/>
        <v>2</v>
      </c>
      <c r="U15" t="b">
        <f t="shared" si="5"/>
        <v>0</v>
      </c>
      <c r="V15" t="b">
        <f t="shared" si="6"/>
        <v>1</v>
      </c>
      <c r="W15">
        <f t="shared" si="7"/>
        <v>18</v>
      </c>
      <c r="X15">
        <f t="shared" si="8"/>
        <v>1</v>
      </c>
      <c r="Y15">
        <f t="shared" si="29"/>
        <v>6</v>
      </c>
      <c r="Z15">
        <f t="shared" si="30"/>
        <v>2</v>
      </c>
      <c r="AA15">
        <f t="shared" si="31"/>
        <v>9</v>
      </c>
      <c r="AB15">
        <f t="shared" si="32"/>
        <v>9</v>
      </c>
      <c r="AC15">
        <f t="shared" si="9"/>
        <v>0</v>
      </c>
      <c r="AD15">
        <f t="shared" si="9"/>
        <v>0</v>
      </c>
      <c r="AE15">
        <f t="shared" si="9"/>
        <v>2</v>
      </c>
      <c r="AF15">
        <f t="shared" si="10"/>
        <v>2</v>
      </c>
      <c r="AG15" t="str">
        <f t="shared" si="11"/>
        <v>BodyGyro-</v>
      </c>
      <c r="AH15" t="str">
        <f t="shared" si="38"/>
        <v>BodyGyro</v>
      </c>
      <c r="AI15">
        <f t="shared" si="13"/>
        <v>1</v>
      </c>
      <c r="AJ15">
        <f t="shared" si="33"/>
        <v>6</v>
      </c>
      <c r="AK15" t="str">
        <f t="shared" si="34"/>
        <v>13 "tBodyGyro-mean()-Y"</v>
      </c>
      <c r="AL15" t="str">
        <f t="shared" si="35"/>
        <v/>
      </c>
      <c r="AM15" t="s">
        <v>91</v>
      </c>
      <c r="AN15" t="str">
        <f t="shared" si="14"/>
        <v/>
      </c>
      <c r="AO15" t="str">
        <f t="shared" si="15"/>
        <v>BodyGyro</v>
      </c>
      <c r="AP15" t="str">
        <f t="shared" si="16"/>
        <v/>
      </c>
      <c r="AQ15" t="str">
        <f t="shared" si="17"/>
        <v>mean()</v>
      </c>
      <c r="AR15" t="str">
        <f t="shared" si="36"/>
        <v>Y</v>
      </c>
    </row>
    <row r="16" spans="1:44" x14ac:dyDescent="0.25">
      <c r="A16" t="s">
        <v>14</v>
      </c>
      <c r="B16">
        <f t="shared" si="18"/>
        <v>4</v>
      </c>
      <c r="C16">
        <f t="shared" si="19"/>
        <v>23</v>
      </c>
      <c r="D16" t="str">
        <f t="shared" si="20"/>
        <v>14</v>
      </c>
      <c r="F16" t="str">
        <f t="shared" si="21"/>
        <v>tBodyGyro-mean()-Z</v>
      </c>
      <c r="G16" t="str">
        <f t="shared" si="37"/>
        <v>t</v>
      </c>
      <c r="H16">
        <f t="shared" si="22"/>
        <v>11</v>
      </c>
      <c r="I16">
        <f t="shared" si="22"/>
        <v>0</v>
      </c>
      <c r="J16">
        <f t="shared" si="23"/>
        <v>0</v>
      </c>
      <c r="K16">
        <f t="shared" si="22"/>
        <v>0</v>
      </c>
      <c r="L16">
        <f t="shared" si="1"/>
        <v>11</v>
      </c>
      <c r="M16">
        <f t="shared" si="24"/>
        <v>6</v>
      </c>
      <c r="N16">
        <f t="shared" si="25"/>
        <v>0</v>
      </c>
      <c r="O16">
        <f t="shared" si="26"/>
        <v>0</v>
      </c>
      <c r="P16">
        <f t="shared" si="27"/>
        <v>0</v>
      </c>
      <c r="Q16">
        <f t="shared" si="28"/>
        <v>6</v>
      </c>
      <c r="R16" t="str">
        <f t="shared" si="2"/>
        <v/>
      </c>
      <c r="S16" t="b">
        <f t="shared" si="3"/>
        <v>1</v>
      </c>
      <c r="T16">
        <f t="shared" si="4"/>
        <v>2</v>
      </c>
      <c r="U16" t="b">
        <f t="shared" si="5"/>
        <v>0</v>
      </c>
      <c r="V16" t="b">
        <f t="shared" si="6"/>
        <v>1</v>
      </c>
      <c r="W16">
        <f t="shared" si="7"/>
        <v>18</v>
      </c>
      <c r="X16">
        <f t="shared" si="8"/>
        <v>1</v>
      </c>
      <c r="Y16">
        <f t="shared" si="29"/>
        <v>6</v>
      </c>
      <c r="Z16">
        <f t="shared" si="30"/>
        <v>2</v>
      </c>
      <c r="AA16">
        <f t="shared" si="31"/>
        <v>9</v>
      </c>
      <c r="AB16">
        <f t="shared" si="32"/>
        <v>9</v>
      </c>
      <c r="AC16">
        <f t="shared" si="9"/>
        <v>0</v>
      </c>
      <c r="AD16">
        <f t="shared" si="9"/>
        <v>0</v>
      </c>
      <c r="AE16">
        <f t="shared" si="9"/>
        <v>2</v>
      </c>
      <c r="AF16">
        <f t="shared" si="10"/>
        <v>2</v>
      </c>
      <c r="AG16" t="str">
        <f t="shared" si="11"/>
        <v>BodyGyro-</v>
      </c>
      <c r="AH16" t="str">
        <f t="shared" si="38"/>
        <v>BodyGyro</v>
      </c>
      <c r="AI16">
        <f t="shared" si="13"/>
        <v>1</v>
      </c>
      <c r="AJ16">
        <f t="shared" si="33"/>
        <v>6</v>
      </c>
      <c r="AK16" t="str">
        <f t="shared" si="34"/>
        <v>14 "tBodyGyro-mean()-Z"</v>
      </c>
      <c r="AL16" t="str">
        <f t="shared" si="35"/>
        <v/>
      </c>
      <c r="AM16" t="s">
        <v>91</v>
      </c>
      <c r="AN16" t="str">
        <f t="shared" si="14"/>
        <v/>
      </c>
      <c r="AO16" t="str">
        <f t="shared" si="15"/>
        <v>BodyGyro</v>
      </c>
      <c r="AP16" t="str">
        <f t="shared" si="16"/>
        <v/>
      </c>
      <c r="AQ16" t="str">
        <f t="shared" si="17"/>
        <v>mean()</v>
      </c>
      <c r="AR16" t="str">
        <f t="shared" si="36"/>
        <v>Z</v>
      </c>
    </row>
    <row r="17" spans="1:44" x14ac:dyDescent="0.25">
      <c r="A17" t="s">
        <v>15</v>
      </c>
      <c r="B17">
        <f t="shared" si="18"/>
        <v>4</v>
      </c>
      <c r="C17">
        <f t="shared" si="19"/>
        <v>27</v>
      </c>
      <c r="D17" t="str">
        <f t="shared" si="20"/>
        <v>15</v>
      </c>
      <c r="F17" t="str">
        <f t="shared" si="21"/>
        <v>tBodyGyroJerk-mean()-X</v>
      </c>
      <c r="G17" t="str">
        <f t="shared" si="37"/>
        <v>t</v>
      </c>
      <c r="H17">
        <f t="shared" si="22"/>
        <v>15</v>
      </c>
      <c r="I17">
        <f t="shared" si="22"/>
        <v>0</v>
      </c>
      <c r="J17">
        <f t="shared" si="23"/>
        <v>0</v>
      </c>
      <c r="K17">
        <f t="shared" si="22"/>
        <v>0</v>
      </c>
      <c r="L17">
        <f t="shared" si="1"/>
        <v>15</v>
      </c>
      <c r="M17">
        <f t="shared" si="24"/>
        <v>6</v>
      </c>
      <c r="N17">
        <f t="shared" si="25"/>
        <v>0</v>
      </c>
      <c r="O17">
        <f t="shared" si="26"/>
        <v>0</v>
      </c>
      <c r="P17">
        <f t="shared" si="27"/>
        <v>0</v>
      </c>
      <c r="Q17">
        <f t="shared" si="28"/>
        <v>6</v>
      </c>
      <c r="R17" t="str">
        <f t="shared" si="2"/>
        <v/>
      </c>
      <c r="S17" t="b">
        <f t="shared" si="3"/>
        <v>1</v>
      </c>
      <c r="T17">
        <f t="shared" si="4"/>
        <v>2</v>
      </c>
      <c r="U17" t="b">
        <f t="shared" si="5"/>
        <v>0</v>
      </c>
      <c r="V17" t="b">
        <f t="shared" si="6"/>
        <v>1</v>
      </c>
      <c r="W17">
        <f t="shared" si="7"/>
        <v>22</v>
      </c>
      <c r="X17">
        <f t="shared" si="8"/>
        <v>1</v>
      </c>
      <c r="Y17">
        <f t="shared" si="29"/>
        <v>6</v>
      </c>
      <c r="Z17">
        <f t="shared" si="30"/>
        <v>2</v>
      </c>
      <c r="AA17">
        <f t="shared" si="31"/>
        <v>9</v>
      </c>
      <c r="AB17">
        <f t="shared" si="32"/>
        <v>13</v>
      </c>
      <c r="AC17">
        <f t="shared" si="9"/>
        <v>0</v>
      </c>
      <c r="AD17">
        <f t="shared" si="9"/>
        <v>0</v>
      </c>
      <c r="AE17">
        <f t="shared" si="9"/>
        <v>2</v>
      </c>
      <c r="AF17">
        <f t="shared" si="10"/>
        <v>2</v>
      </c>
      <c r="AG17" t="str">
        <f t="shared" si="11"/>
        <v>BodyGyroJerk-</v>
      </c>
      <c r="AH17" t="str">
        <f t="shared" si="38"/>
        <v>BodyGyroJerk</v>
      </c>
      <c r="AI17">
        <f t="shared" si="13"/>
        <v>1</v>
      </c>
      <c r="AJ17">
        <f t="shared" si="33"/>
        <v>7</v>
      </c>
      <c r="AK17" t="str">
        <f t="shared" si="34"/>
        <v>15 "tBodyGyroJerk-mean()-X"</v>
      </c>
      <c r="AL17" t="str">
        <f t="shared" si="35"/>
        <v/>
      </c>
      <c r="AM17" t="s">
        <v>91</v>
      </c>
      <c r="AN17" t="str">
        <f t="shared" si="14"/>
        <v/>
      </c>
      <c r="AO17" t="str">
        <f t="shared" si="15"/>
        <v>BodyGyro</v>
      </c>
      <c r="AP17" t="str">
        <f t="shared" si="16"/>
        <v/>
      </c>
      <c r="AQ17" t="str">
        <f t="shared" si="17"/>
        <v>mean()</v>
      </c>
      <c r="AR17" t="str">
        <f t="shared" si="36"/>
        <v>X</v>
      </c>
    </row>
    <row r="18" spans="1:44" x14ac:dyDescent="0.25">
      <c r="A18" t="s">
        <v>16</v>
      </c>
      <c r="B18">
        <f t="shared" si="18"/>
        <v>4</v>
      </c>
      <c r="C18">
        <f t="shared" si="19"/>
        <v>27</v>
      </c>
      <c r="D18" t="str">
        <f t="shared" si="20"/>
        <v>16</v>
      </c>
      <c r="F18" t="str">
        <f t="shared" si="21"/>
        <v>tBodyGyroJerk-mean()-Y</v>
      </c>
      <c r="G18" t="str">
        <f t="shared" si="37"/>
        <v>t</v>
      </c>
      <c r="H18">
        <f t="shared" si="22"/>
        <v>15</v>
      </c>
      <c r="I18">
        <f t="shared" si="22"/>
        <v>0</v>
      </c>
      <c r="J18">
        <f t="shared" si="23"/>
        <v>0</v>
      </c>
      <c r="K18">
        <f t="shared" si="22"/>
        <v>0</v>
      </c>
      <c r="L18">
        <f t="shared" si="1"/>
        <v>15</v>
      </c>
      <c r="M18">
        <f t="shared" si="24"/>
        <v>6</v>
      </c>
      <c r="N18">
        <f t="shared" si="25"/>
        <v>0</v>
      </c>
      <c r="O18">
        <f t="shared" si="26"/>
        <v>0</v>
      </c>
      <c r="P18">
        <f t="shared" si="27"/>
        <v>0</v>
      </c>
      <c r="Q18">
        <f t="shared" si="28"/>
        <v>6</v>
      </c>
      <c r="R18" t="str">
        <f t="shared" si="2"/>
        <v/>
      </c>
      <c r="S18" t="b">
        <f t="shared" si="3"/>
        <v>1</v>
      </c>
      <c r="T18">
        <f t="shared" si="4"/>
        <v>2</v>
      </c>
      <c r="U18" t="b">
        <f t="shared" si="5"/>
        <v>0</v>
      </c>
      <c r="V18" t="b">
        <f t="shared" si="6"/>
        <v>1</v>
      </c>
      <c r="W18">
        <f t="shared" si="7"/>
        <v>22</v>
      </c>
      <c r="X18">
        <f t="shared" si="8"/>
        <v>1</v>
      </c>
      <c r="Y18">
        <f t="shared" si="29"/>
        <v>6</v>
      </c>
      <c r="Z18">
        <f t="shared" si="30"/>
        <v>2</v>
      </c>
      <c r="AA18">
        <f t="shared" si="31"/>
        <v>9</v>
      </c>
      <c r="AB18">
        <f t="shared" si="32"/>
        <v>13</v>
      </c>
      <c r="AC18">
        <f t="shared" si="9"/>
        <v>0</v>
      </c>
      <c r="AD18">
        <f t="shared" si="9"/>
        <v>0</v>
      </c>
      <c r="AE18">
        <f t="shared" si="9"/>
        <v>2</v>
      </c>
      <c r="AF18">
        <f t="shared" si="10"/>
        <v>2</v>
      </c>
      <c r="AG18" t="str">
        <f t="shared" si="11"/>
        <v>BodyGyroJerk-</v>
      </c>
      <c r="AH18" t="str">
        <f t="shared" si="38"/>
        <v>BodyGyroJerk</v>
      </c>
      <c r="AI18">
        <f t="shared" si="13"/>
        <v>1</v>
      </c>
      <c r="AJ18">
        <f t="shared" si="33"/>
        <v>7</v>
      </c>
      <c r="AK18" t="str">
        <f t="shared" si="34"/>
        <v>16 "tBodyGyroJerk-mean()-Y"</v>
      </c>
      <c r="AL18" t="str">
        <f t="shared" si="35"/>
        <v/>
      </c>
      <c r="AM18" t="s">
        <v>91</v>
      </c>
      <c r="AN18" t="str">
        <f t="shared" si="14"/>
        <v/>
      </c>
      <c r="AO18" t="str">
        <f t="shared" si="15"/>
        <v>BodyGyro</v>
      </c>
      <c r="AP18" t="str">
        <f t="shared" si="16"/>
        <v/>
      </c>
      <c r="AQ18" t="str">
        <f t="shared" si="17"/>
        <v>mean()</v>
      </c>
      <c r="AR18" t="str">
        <f t="shared" si="36"/>
        <v>Y</v>
      </c>
    </row>
    <row r="19" spans="1:44" x14ac:dyDescent="0.25">
      <c r="A19" t="s">
        <v>17</v>
      </c>
      <c r="B19">
        <f t="shared" si="18"/>
        <v>4</v>
      </c>
      <c r="C19">
        <f t="shared" si="19"/>
        <v>27</v>
      </c>
      <c r="D19" t="str">
        <f t="shared" si="20"/>
        <v>17</v>
      </c>
      <c r="F19" t="str">
        <f t="shared" si="21"/>
        <v>tBodyGyroJerk-mean()-Z</v>
      </c>
      <c r="G19" t="str">
        <f t="shared" si="37"/>
        <v>t</v>
      </c>
      <c r="H19">
        <f t="shared" si="22"/>
        <v>15</v>
      </c>
      <c r="I19">
        <f t="shared" si="22"/>
        <v>0</v>
      </c>
      <c r="J19">
        <f t="shared" si="23"/>
        <v>0</v>
      </c>
      <c r="K19">
        <f t="shared" si="22"/>
        <v>0</v>
      </c>
      <c r="L19">
        <f t="shared" si="1"/>
        <v>15</v>
      </c>
      <c r="M19">
        <f t="shared" si="24"/>
        <v>6</v>
      </c>
      <c r="N19">
        <f t="shared" si="25"/>
        <v>0</v>
      </c>
      <c r="O19">
        <f t="shared" si="26"/>
        <v>0</v>
      </c>
      <c r="P19">
        <f t="shared" si="27"/>
        <v>0</v>
      </c>
      <c r="Q19">
        <f t="shared" si="28"/>
        <v>6</v>
      </c>
      <c r="R19" t="str">
        <f t="shared" si="2"/>
        <v/>
      </c>
      <c r="S19" t="b">
        <f t="shared" si="3"/>
        <v>1</v>
      </c>
      <c r="T19">
        <f t="shared" si="4"/>
        <v>2</v>
      </c>
      <c r="U19" t="b">
        <f t="shared" si="5"/>
        <v>0</v>
      </c>
      <c r="V19" t="b">
        <f t="shared" si="6"/>
        <v>1</v>
      </c>
      <c r="W19">
        <f t="shared" si="7"/>
        <v>22</v>
      </c>
      <c r="X19">
        <f t="shared" si="8"/>
        <v>1</v>
      </c>
      <c r="Y19">
        <f t="shared" si="29"/>
        <v>6</v>
      </c>
      <c r="Z19">
        <f t="shared" si="30"/>
        <v>2</v>
      </c>
      <c r="AA19">
        <f t="shared" si="31"/>
        <v>9</v>
      </c>
      <c r="AB19">
        <f t="shared" si="32"/>
        <v>13</v>
      </c>
      <c r="AC19">
        <f t="shared" si="9"/>
        <v>0</v>
      </c>
      <c r="AD19">
        <f t="shared" si="9"/>
        <v>0</v>
      </c>
      <c r="AE19">
        <f t="shared" si="9"/>
        <v>2</v>
      </c>
      <c r="AF19">
        <f t="shared" si="10"/>
        <v>2</v>
      </c>
      <c r="AG19" t="str">
        <f t="shared" si="11"/>
        <v>BodyGyroJerk-</v>
      </c>
      <c r="AH19" t="str">
        <f t="shared" si="38"/>
        <v>BodyGyroJerk</v>
      </c>
      <c r="AI19">
        <f t="shared" si="13"/>
        <v>1</v>
      </c>
      <c r="AJ19">
        <f t="shared" si="33"/>
        <v>7</v>
      </c>
      <c r="AK19" t="str">
        <f t="shared" si="34"/>
        <v>17 "tBodyGyroJerk-mean()-Z"</v>
      </c>
      <c r="AL19" t="str">
        <f t="shared" si="35"/>
        <v/>
      </c>
      <c r="AM19" t="s">
        <v>91</v>
      </c>
      <c r="AN19" t="str">
        <f t="shared" si="14"/>
        <v/>
      </c>
      <c r="AO19" t="str">
        <f t="shared" si="15"/>
        <v>BodyGyro</v>
      </c>
      <c r="AP19" t="str">
        <f t="shared" si="16"/>
        <v/>
      </c>
      <c r="AQ19" t="str">
        <f t="shared" si="17"/>
        <v>mean()</v>
      </c>
      <c r="AR19" t="str">
        <f t="shared" si="36"/>
        <v>Z</v>
      </c>
    </row>
    <row r="20" spans="1:44" x14ac:dyDescent="0.25">
      <c r="A20" t="s">
        <v>18</v>
      </c>
      <c r="B20">
        <f t="shared" si="18"/>
        <v>4</v>
      </c>
      <c r="C20">
        <f t="shared" si="19"/>
        <v>23</v>
      </c>
      <c r="D20" t="str">
        <f t="shared" si="20"/>
        <v>18</v>
      </c>
      <c r="F20" t="str">
        <f t="shared" si="21"/>
        <v>tBodyAccMag-mean()</v>
      </c>
      <c r="G20" t="str">
        <f t="shared" si="37"/>
        <v>t</v>
      </c>
      <c r="H20">
        <f t="shared" si="22"/>
        <v>13</v>
      </c>
      <c r="I20">
        <f t="shared" si="22"/>
        <v>0</v>
      </c>
      <c r="J20">
        <f t="shared" si="23"/>
        <v>0</v>
      </c>
      <c r="K20">
        <f t="shared" si="22"/>
        <v>0</v>
      </c>
      <c r="L20">
        <f t="shared" si="1"/>
        <v>13</v>
      </c>
      <c r="M20">
        <f t="shared" si="24"/>
        <v>6</v>
      </c>
      <c r="N20">
        <f t="shared" si="25"/>
        <v>0</v>
      </c>
      <c r="O20">
        <f t="shared" si="26"/>
        <v>0</v>
      </c>
      <c r="P20">
        <f t="shared" si="27"/>
        <v>0</v>
      </c>
      <c r="Q20">
        <f t="shared" si="28"/>
        <v>6</v>
      </c>
      <c r="R20" t="str">
        <f t="shared" si="2"/>
        <v/>
      </c>
      <c r="S20" t="b">
        <f t="shared" si="3"/>
        <v>1</v>
      </c>
      <c r="T20">
        <f t="shared" si="4"/>
        <v>2</v>
      </c>
      <c r="U20" t="b">
        <f t="shared" si="5"/>
        <v>0</v>
      </c>
      <c r="V20" t="b">
        <f t="shared" si="6"/>
        <v>0</v>
      </c>
      <c r="W20">
        <f t="shared" si="7"/>
        <v>18</v>
      </c>
      <c r="X20">
        <f t="shared" si="8"/>
        <v>0</v>
      </c>
      <c r="Y20">
        <f t="shared" si="29"/>
        <v>6</v>
      </c>
      <c r="Z20">
        <f t="shared" si="30"/>
        <v>0</v>
      </c>
      <c r="AA20">
        <f t="shared" si="31"/>
        <v>6</v>
      </c>
      <c r="AB20">
        <f t="shared" si="32"/>
        <v>12</v>
      </c>
      <c r="AC20">
        <f t="shared" si="9"/>
        <v>2</v>
      </c>
      <c r="AD20">
        <f t="shared" si="9"/>
        <v>0</v>
      </c>
      <c r="AE20">
        <f t="shared" si="9"/>
        <v>0</v>
      </c>
      <c r="AF20">
        <f t="shared" si="10"/>
        <v>2</v>
      </c>
      <c r="AG20" t="str">
        <f t="shared" si="11"/>
        <v>BodyAccMag-m</v>
      </c>
      <c r="AH20" t="str">
        <f t="shared" si="38"/>
        <v>BodyAccMag</v>
      </c>
      <c r="AI20">
        <f t="shared" si="13"/>
        <v>1</v>
      </c>
      <c r="AJ20">
        <f t="shared" si="33"/>
        <v>8</v>
      </c>
      <c r="AK20" t="str">
        <f t="shared" si="34"/>
        <v>18 "tBodyAccMag-mean()"</v>
      </c>
      <c r="AL20" t="str">
        <f t="shared" si="35"/>
        <v/>
      </c>
      <c r="AM20" t="s">
        <v>91</v>
      </c>
      <c r="AN20" t="str">
        <f t="shared" si="14"/>
        <v/>
      </c>
      <c r="AO20" t="str">
        <f t="shared" si="15"/>
        <v>BodyAcc</v>
      </c>
      <c r="AP20" t="str">
        <f t="shared" si="16"/>
        <v/>
      </c>
      <c r="AQ20" t="str">
        <f t="shared" si="17"/>
        <v>mean()</v>
      </c>
      <c r="AR20" t="str">
        <f t="shared" si="36"/>
        <v/>
      </c>
    </row>
    <row r="21" spans="1:44" x14ac:dyDescent="0.25">
      <c r="A21" t="s">
        <v>19</v>
      </c>
      <c r="B21">
        <f t="shared" si="18"/>
        <v>4</v>
      </c>
      <c r="C21">
        <f t="shared" si="19"/>
        <v>26</v>
      </c>
      <c r="D21" t="str">
        <f t="shared" si="20"/>
        <v>19</v>
      </c>
      <c r="F21" t="str">
        <f t="shared" si="21"/>
        <v>tGravityAccMag-mean()</v>
      </c>
      <c r="G21" t="str">
        <f t="shared" si="37"/>
        <v>t</v>
      </c>
      <c r="H21">
        <f t="shared" si="22"/>
        <v>16</v>
      </c>
      <c r="I21">
        <f t="shared" si="22"/>
        <v>0</v>
      </c>
      <c r="J21">
        <f t="shared" si="23"/>
        <v>0</v>
      </c>
      <c r="K21">
        <f t="shared" si="22"/>
        <v>0</v>
      </c>
      <c r="L21">
        <f t="shared" si="1"/>
        <v>16</v>
      </c>
      <c r="M21">
        <f t="shared" si="24"/>
        <v>6</v>
      </c>
      <c r="N21">
        <f t="shared" si="25"/>
        <v>0</v>
      </c>
      <c r="O21">
        <f t="shared" si="26"/>
        <v>0</v>
      </c>
      <c r="P21">
        <f t="shared" si="27"/>
        <v>0</v>
      </c>
      <c r="Q21">
        <f t="shared" si="28"/>
        <v>6</v>
      </c>
      <c r="R21" t="str">
        <f t="shared" si="2"/>
        <v/>
      </c>
      <c r="S21" t="b">
        <f t="shared" si="3"/>
        <v>1</v>
      </c>
      <c r="T21">
        <f t="shared" si="4"/>
        <v>2</v>
      </c>
      <c r="U21" t="b">
        <f t="shared" si="5"/>
        <v>0</v>
      </c>
      <c r="V21" t="b">
        <f t="shared" si="6"/>
        <v>0</v>
      </c>
      <c r="W21">
        <f t="shared" si="7"/>
        <v>21</v>
      </c>
      <c r="X21">
        <f t="shared" si="8"/>
        <v>0</v>
      </c>
      <c r="Y21">
        <f t="shared" si="29"/>
        <v>6</v>
      </c>
      <c r="Z21">
        <f t="shared" si="30"/>
        <v>0</v>
      </c>
      <c r="AA21">
        <f t="shared" si="31"/>
        <v>6</v>
      </c>
      <c r="AB21">
        <f t="shared" si="32"/>
        <v>15</v>
      </c>
      <c r="AC21">
        <f t="shared" si="9"/>
        <v>0</v>
      </c>
      <c r="AD21">
        <f t="shared" si="9"/>
        <v>2</v>
      </c>
      <c r="AE21">
        <f t="shared" si="9"/>
        <v>0</v>
      </c>
      <c r="AF21">
        <f t="shared" si="10"/>
        <v>2</v>
      </c>
      <c r="AG21" t="str">
        <f t="shared" si="11"/>
        <v>GravityAccMag-m</v>
      </c>
      <c r="AH21" t="str">
        <f t="shared" si="38"/>
        <v>GravityAccMag</v>
      </c>
      <c r="AI21">
        <f t="shared" si="13"/>
        <v>1</v>
      </c>
      <c r="AJ21">
        <f t="shared" si="33"/>
        <v>9</v>
      </c>
      <c r="AK21" t="str">
        <f t="shared" si="34"/>
        <v>19 "tGravityAccMag-mean()"</v>
      </c>
      <c r="AL21" t="str">
        <f t="shared" si="35"/>
        <v/>
      </c>
      <c r="AM21" t="s">
        <v>91</v>
      </c>
      <c r="AN21" t="str">
        <f t="shared" si="14"/>
        <v/>
      </c>
      <c r="AO21" t="str">
        <f t="shared" si="15"/>
        <v>Gravity</v>
      </c>
      <c r="AP21" t="str">
        <f t="shared" si="16"/>
        <v/>
      </c>
      <c r="AQ21" t="str">
        <f t="shared" si="17"/>
        <v>mean()</v>
      </c>
      <c r="AR21" t="str">
        <f t="shared" si="36"/>
        <v/>
      </c>
    </row>
    <row r="22" spans="1:44" x14ac:dyDescent="0.25">
      <c r="A22" t="s">
        <v>20</v>
      </c>
      <c r="B22">
        <f t="shared" si="18"/>
        <v>4</v>
      </c>
      <c r="C22">
        <f t="shared" si="19"/>
        <v>27</v>
      </c>
      <c r="D22" t="str">
        <f t="shared" si="20"/>
        <v>20</v>
      </c>
      <c r="F22" t="str">
        <f t="shared" si="21"/>
        <v>tBodyAccJerkMag-mean()</v>
      </c>
      <c r="G22" t="str">
        <f t="shared" si="37"/>
        <v>t</v>
      </c>
      <c r="H22">
        <f t="shared" si="22"/>
        <v>17</v>
      </c>
      <c r="I22">
        <f t="shared" si="22"/>
        <v>0</v>
      </c>
      <c r="J22">
        <f t="shared" si="23"/>
        <v>0</v>
      </c>
      <c r="K22">
        <f t="shared" si="22"/>
        <v>0</v>
      </c>
      <c r="L22">
        <f t="shared" si="1"/>
        <v>17</v>
      </c>
      <c r="M22">
        <f t="shared" si="24"/>
        <v>6</v>
      </c>
      <c r="N22">
        <f t="shared" si="25"/>
        <v>0</v>
      </c>
      <c r="O22">
        <f t="shared" si="26"/>
        <v>0</v>
      </c>
      <c r="P22">
        <f t="shared" si="27"/>
        <v>0</v>
      </c>
      <c r="Q22">
        <f t="shared" si="28"/>
        <v>6</v>
      </c>
      <c r="R22" t="str">
        <f t="shared" si="2"/>
        <v/>
      </c>
      <c r="S22" t="b">
        <f t="shared" si="3"/>
        <v>1</v>
      </c>
      <c r="T22">
        <f t="shared" si="4"/>
        <v>2</v>
      </c>
      <c r="U22" t="b">
        <f t="shared" si="5"/>
        <v>0</v>
      </c>
      <c r="V22" t="b">
        <f t="shared" si="6"/>
        <v>0</v>
      </c>
      <c r="W22">
        <f t="shared" si="7"/>
        <v>22</v>
      </c>
      <c r="X22">
        <f t="shared" si="8"/>
        <v>0</v>
      </c>
      <c r="Y22">
        <f t="shared" si="29"/>
        <v>6</v>
      </c>
      <c r="Z22">
        <f t="shared" si="30"/>
        <v>0</v>
      </c>
      <c r="AA22">
        <f t="shared" si="31"/>
        <v>6</v>
      </c>
      <c r="AB22">
        <f t="shared" si="32"/>
        <v>16</v>
      </c>
      <c r="AC22">
        <f t="shared" si="9"/>
        <v>2</v>
      </c>
      <c r="AD22">
        <f t="shared" si="9"/>
        <v>0</v>
      </c>
      <c r="AE22">
        <f t="shared" si="9"/>
        <v>0</v>
      </c>
      <c r="AF22">
        <f t="shared" si="10"/>
        <v>2</v>
      </c>
      <c r="AG22" t="str">
        <f t="shared" si="11"/>
        <v>BodyAccJerkMag-m</v>
      </c>
      <c r="AH22" t="str">
        <f t="shared" si="38"/>
        <v>BodyAccJerkMag</v>
      </c>
      <c r="AI22">
        <f t="shared" si="13"/>
        <v>1</v>
      </c>
      <c r="AJ22">
        <f t="shared" si="33"/>
        <v>10</v>
      </c>
      <c r="AK22" t="str">
        <f t="shared" si="34"/>
        <v>20 "tBodyAccJerkMag-mean()"</v>
      </c>
      <c r="AL22" t="str">
        <f t="shared" si="35"/>
        <v/>
      </c>
      <c r="AM22" t="s">
        <v>91</v>
      </c>
      <c r="AN22" t="str">
        <f t="shared" si="14"/>
        <v/>
      </c>
      <c r="AO22" t="str">
        <f t="shared" si="15"/>
        <v>BodyAcc</v>
      </c>
      <c r="AP22" t="str">
        <f t="shared" si="16"/>
        <v/>
      </c>
      <c r="AQ22" t="str">
        <f t="shared" si="17"/>
        <v>mean()</v>
      </c>
      <c r="AR22" t="str">
        <f t="shared" si="36"/>
        <v/>
      </c>
    </row>
    <row r="23" spans="1:44" x14ac:dyDescent="0.25">
      <c r="A23" t="s">
        <v>21</v>
      </c>
      <c r="B23">
        <f t="shared" si="18"/>
        <v>4</v>
      </c>
      <c r="C23">
        <f t="shared" si="19"/>
        <v>24</v>
      </c>
      <c r="D23" t="str">
        <f t="shared" si="20"/>
        <v>21</v>
      </c>
      <c r="F23" t="str">
        <f t="shared" si="21"/>
        <v>tBodyGyroMag-mean()</v>
      </c>
      <c r="G23" t="str">
        <f t="shared" si="37"/>
        <v>t</v>
      </c>
      <c r="H23">
        <f t="shared" si="22"/>
        <v>14</v>
      </c>
      <c r="I23">
        <f t="shared" si="22"/>
        <v>0</v>
      </c>
      <c r="J23">
        <f t="shared" si="23"/>
        <v>0</v>
      </c>
      <c r="K23">
        <f t="shared" si="22"/>
        <v>0</v>
      </c>
      <c r="L23">
        <f t="shared" si="1"/>
        <v>14</v>
      </c>
      <c r="M23">
        <f t="shared" si="24"/>
        <v>6</v>
      </c>
      <c r="N23">
        <f t="shared" si="25"/>
        <v>0</v>
      </c>
      <c r="O23">
        <f t="shared" si="26"/>
        <v>0</v>
      </c>
      <c r="P23">
        <f t="shared" si="27"/>
        <v>0</v>
      </c>
      <c r="Q23">
        <f t="shared" si="28"/>
        <v>6</v>
      </c>
      <c r="R23" t="str">
        <f t="shared" si="2"/>
        <v/>
      </c>
      <c r="S23" t="b">
        <f t="shared" si="3"/>
        <v>1</v>
      </c>
      <c r="T23">
        <f t="shared" si="4"/>
        <v>2</v>
      </c>
      <c r="U23" t="b">
        <f t="shared" si="5"/>
        <v>0</v>
      </c>
      <c r="V23" t="b">
        <f t="shared" si="6"/>
        <v>0</v>
      </c>
      <c r="W23">
        <f t="shared" si="7"/>
        <v>19</v>
      </c>
      <c r="X23">
        <f t="shared" si="8"/>
        <v>0</v>
      </c>
      <c r="Y23">
        <f t="shared" si="29"/>
        <v>6</v>
      </c>
      <c r="Z23">
        <f t="shared" si="30"/>
        <v>0</v>
      </c>
      <c r="AA23">
        <f t="shared" si="31"/>
        <v>6</v>
      </c>
      <c r="AB23">
        <f t="shared" si="32"/>
        <v>13</v>
      </c>
      <c r="AC23">
        <f t="shared" ref="AC23:AE42" si="39">IFERROR(FIND(AC$2,$F23),0)</f>
        <v>0</v>
      </c>
      <c r="AD23">
        <f t="shared" si="39"/>
        <v>0</v>
      </c>
      <c r="AE23">
        <f t="shared" si="39"/>
        <v>2</v>
      </c>
      <c r="AF23">
        <f t="shared" si="10"/>
        <v>2</v>
      </c>
      <c r="AG23" t="str">
        <f t="shared" si="11"/>
        <v>BodyGyroMag-m</v>
      </c>
      <c r="AH23" t="str">
        <f t="shared" si="38"/>
        <v>BodyGyroMag</v>
      </c>
      <c r="AI23">
        <f t="shared" si="13"/>
        <v>1</v>
      </c>
      <c r="AJ23">
        <f t="shared" si="33"/>
        <v>11</v>
      </c>
      <c r="AK23" t="str">
        <f t="shared" si="34"/>
        <v>21 "tBodyGyroMag-mean()"</v>
      </c>
      <c r="AL23" t="str">
        <f t="shared" si="35"/>
        <v/>
      </c>
      <c r="AM23" t="s">
        <v>91</v>
      </c>
      <c r="AN23" t="str">
        <f t="shared" si="14"/>
        <v/>
      </c>
      <c r="AO23" t="str">
        <f t="shared" si="15"/>
        <v>BodyGyro</v>
      </c>
      <c r="AP23" t="str">
        <f t="shared" si="16"/>
        <v/>
      </c>
      <c r="AQ23" t="str">
        <f t="shared" si="17"/>
        <v>mean()</v>
      </c>
      <c r="AR23" t="str">
        <f t="shared" si="36"/>
        <v/>
      </c>
    </row>
    <row r="24" spans="1:44" x14ac:dyDescent="0.25">
      <c r="A24" t="s">
        <v>22</v>
      </c>
      <c r="B24">
        <f t="shared" si="18"/>
        <v>4</v>
      </c>
      <c r="C24">
        <f t="shared" si="19"/>
        <v>28</v>
      </c>
      <c r="D24" t="str">
        <f t="shared" si="20"/>
        <v>22</v>
      </c>
      <c r="F24" t="str">
        <f t="shared" si="21"/>
        <v>tBodyGyroJerkMag-mean()</v>
      </c>
      <c r="G24" t="str">
        <f t="shared" si="37"/>
        <v>t</v>
      </c>
      <c r="H24">
        <f t="shared" si="22"/>
        <v>18</v>
      </c>
      <c r="I24">
        <f t="shared" si="22"/>
        <v>0</v>
      </c>
      <c r="J24">
        <f t="shared" si="23"/>
        <v>0</v>
      </c>
      <c r="K24">
        <f t="shared" si="22"/>
        <v>0</v>
      </c>
      <c r="L24">
        <f t="shared" si="1"/>
        <v>18</v>
      </c>
      <c r="M24">
        <f t="shared" si="24"/>
        <v>6</v>
      </c>
      <c r="N24">
        <f t="shared" si="25"/>
        <v>0</v>
      </c>
      <c r="O24">
        <f t="shared" si="26"/>
        <v>0</v>
      </c>
      <c r="P24">
        <f t="shared" si="27"/>
        <v>0</v>
      </c>
      <c r="Q24">
        <f t="shared" si="28"/>
        <v>6</v>
      </c>
      <c r="R24" t="str">
        <f t="shared" si="2"/>
        <v/>
      </c>
      <c r="S24" t="b">
        <f t="shared" si="3"/>
        <v>1</v>
      </c>
      <c r="T24">
        <f t="shared" si="4"/>
        <v>2</v>
      </c>
      <c r="U24" t="b">
        <f t="shared" si="5"/>
        <v>0</v>
      </c>
      <c r="V24" t="b">
        <f t="shared" si="6"/>
        <v>0</v>
      </c>
      <c r="W24">
        <f t="shared" si="7"/>
        <v>23</v>
      </c>
      <c r="X24">
        <f t="shared" si="8"/>
        <v>0</v>
      </c>
      <c r="Y24">
        <f t="shared" si="29"/>
        <v>6</v>
      </c>
      <c r="Z24">
        <f t="shared" si="30"/>
        <v>0</v>
      </c>
      <c r="AA24">
        <f t="shared" si="31"/>
        <v>6</v>
      </c>
      <c r="AB24">
        <f t="shared" si="32"/>
        <v>17</v>
      </c>
      <c r="AC24">
        <f t="shared" si="39"/>
        <v>0</v>
      </c>
      <c r="AD24">
        <f t="shared" si="39"/>
        <v>0</v>
      </c>
      <c r="AE24">
        <f t="shared" si="39"/>
        <v>2</v>
      </c>
      <c r="AF24">
        <f t="shared" si="10"/>
        <v>2</v>
      </c>
      <c r="AG24" t="str">
        <f t="shared" si="11"/>
        <v>BodyGyroJerkMag-m</v>
      </c>
      <c r="AH24" t="str">
        <f t="shared" si="38"/>
        <v>BodyGyroJerkMag</v>
      </c>
      <c r="AI24">
        <f t="shared" si="13"/>
        <v>1</v>
      </c>
      <c r="AJ24">
        <f t="shared" si="33"/>
        <v>12</v>
      </c>
      <c r="AK24" t="str">
        <f t="shared" si="34"/>
        <v>22 "tBodyGyroJerkMag-mean()"</v>
      </c>
      <c r="AL24" t="str">
        <f t="shared" si="35"/>
        <v/>
      </c>
      <c r="AM24" t="s">
        <v>91</v>
      </c>
      <c r="AN24" t="str">
        <f t="shared" si="14"/>
        <v/>
      </c>
      <c r="AO24" t="str">
        <f t="shared" si="15"/>
        <v>BodyGyro</v>
      </c>
      <c r="AP24" t="str">
        <f t="shared" si="16"/>
        <v/>
      </c>
      <c r="AQ24" t="str">
        <f t="shared" si="17"/>
        <v>mean()</v>
      </c>
      <c r="AR24" t="str">
        <f t="shared" si="36"/>
        <v/>
      </c>
    </row>
    <row r="25" spans="1:44" x14ac:dyDescent="0.25">
      <c r="A25" t="s">
        <v>23</v>
      </c>
      <c r="B25">
        <f t="shared" si="18"/>
        <v>4</v>
      </c>
      <c r="C25">
        <f t="shared" si="19"/>
        <v>22</v>
      </c>
      <c r="D25" t="str">
        <f t="shared" si="20"/>
        <v>23</v>
      </c>
      <c r="F25" t="str">
        <f t="shared" si="21"/>
        <v>fBodyAcc-mean()-X</v>
      </c>
      <c r="G25" t="str">
        <f t="shared" si="37"/>
        <v>f</v>
      </c>
      <c r="H25">
        <f t="shared" si="22"/>
        <v>10</v>
      </c>
      <c r="I25">
        <f t="shared" si="22"/>
        <v>0</v>
      </c>
      <c r="J25">
        <f t="shared" si="23"/>
        <v>0</v>
      </c>
      <c r="K25">
        <f t="shared" si="22"/>
        <v>0</v>
      </c>
      <c r="L25">
        <f t="shared" si="1"/>
        <v>10</v>
      </c>
      <c r="M25">
        <f t="shared" si="24"/>
        <v>6</v>
      </c>
      <c r="N25">
        <f t="shared" si="25"/>
        <v>0</v>
      </c>
      <c r="O25">
        <f t="shared" si="26"/>
        <v>0</v>
      </c>
      <c r="P25">
        <f t="shared" si="27"/>
        <v>0</v>
      </c>
      <c r="Q25">
        <f t="shared" si="28"/>
        <v>6</v>
      </c>
      <c r="R25" t="str">
        <f t="shared" si="2"/>
        <v/>
      </c>
      <c r="S25" t="b">
        <f t="shared" si="3"/>
        <v>1</v>
      </c>
      <c r="T25">
        <f t="shared" si="4"/>
        <v>2</v>
      </c>
      <c r="U25" t="b">
        <f t="shared" si="5"/>
        <v>0</v>
      </c>
      <c r="V25" t="b">
        <f t="shared" si="6"/>
        <v>1</v>
      </c>
      <c r="W25">
        <f t="shared" si="7"/>
        <v>17</v>
      </c>
      <c r="X25">
        <f t="shared" si="8"/>
        <v>1</v>
      </c>
      <c r="Y25">
        <f t="shared" si="29"/>
        <v>6</v>
      </c>
      <c r="Z25">
        <f t="shared" si="30"/>
        <v>2</v>
      </c>
      <c r="AA25">
        <f t="shared" si="31"/>
        <v>9</v>
      </c>
      <c r="AB25">
        <f t="shared" si="32"/>
        <v>8</v>
      </c>
      <c r="AC25">
        <f t="shared" si="39"/>
        <v>2</v>
      </c>
      <c r="AD25">
        <f t="shared" si="39"/>
        <v>0</v>
      </c>
      <c r="AE25">
        <f t="shared" si="39"/>
        <v>0</v>
      </c>
      <c r="AF25">
        <f t="shared" si="10"/>
        <v>2</v>
      </c>
      <c r="AG25" t="str">
        <f t="shared" si="11"/>
        <v>BodyAcc-</v>
      </c>
      <c r="AH25" t="str">
        <f t="shared" si="38"/>
        <v>BodyAcc</v>
      </c>
      <c r="AI25">
        <f t="shared" si="13"/>
        <v>1</v>
      </c>
      <c r="AJ25">
        <f t="shared" si="33"/>
        <v>13</v>
      </c>
      <c r="AK25" t="str">
        <f t="shared" si="34"/>
        <v>23 "fBodyAcc-mean()-X"</v>
      </c>
      <c r="AL25" t="str">
        <f t="shared" si="35"/>
        <v/>
      </c>
      <c r="AM25" t="s">
        <v>92</v>
      </c>
      <c r="AN25" t="str">
        <f t="shared" si="14"/>
        <v/>
      </c>
      <c r="AO25" t="str">
        <f t="shared" si="15"/>
        <v>BodyAcc</v>
      </c>
      <c r="AP25" t="str">
        <f t="shared" si="16"/>
        <v/>
      </c>
      <c r="AQ25" t="str">
        <f t="shared" si="17"/>
        <v>mean()</v>
      </c>
      <c r="AR25" t="str">
        <f t="shared" si="36"/>
        <v>X</v>
      </c>
    </row>
    <row r="26" spans="1:44" x14ac:dyDescent="0.25">
      <c r="A26" t="s">
        <v>24</v>
      </c>
      <c r="B26">
        <f t="shared" si="18"/>
        <v>4</v>
      </c>
      <c r="C26">
        <f t="shared" si="19"/>
        <v>22</v>
      </c>
      <c r="D26" t="str">
        <f t="shared" si="20"/>
        <v>24</v>
      </c>
      <c r="F26" t="str">
        <f t="shared" si="21"/>
        <v>fBodyAcc-mean()-Y</v>
      </c>
      <c r="G26" t="str">
        <f t="shared" si="37"/>
        <v>f</v>
      </c>
      <c r="H26">
        <f t="shared" si="22"/>
        <v>10</v>
      </c>
      <c r="I26">
        <f t="shared" si="22"/>
        <v>0</v>
      </c>
      <c r="J26">
        <f t="shared" si="23"/>
        <v>0</v>
      </c>
      <c r="K26">
        <f t="shared" si="22"/>
        <v>0</v>
      </c>
      <c r="L26">
        <f t="shared" si="1"/>
        <v>10</v>
      </c>
      <c r="M26">
        <f t="shared" si="24"/>
        <v>6</v>
      </c>
      <c r="N26">
        <f t="shared" si="25"/>
        <v>0</v>
      </c>
      <c r="O26">
        <f t="shared" si="26"/>
        <v>0</v>
      </c>
      <c r="P26">
        <f t="shared" si="27"/>
        <v>0</v>
      </c>
      <c r="Q26">
        <f t="shared" si="28"/>
        <v>6</v>
      </c>
      <c r="R26" t="str">
        <f t="shared" si="2"/>
        <v/>
      </c>
      <c r="S26" t="b">
        <f t="shared" si="3"/>
        <v>1</v>
      </c>
      <c r="T26">
        <f t="shared" si="4"/>
        <v>2</v>
      </c>
      <c r="U26" t="b">
        <f t="shared" si="5"/>
        <v>0</v>
      </c>
      <c r="V26" t="b">
        <f t="shared" si="6"/>
        <v>1</v>
      </c>
      <c r="W26">
        <f t="shared" si="7"/>
        <v>17</v>
      </c>
      <c r="X26">
        <f t="shared" si="8"/>
        <v>1</v>
      </c>
      <c r="Y26">
        <f t="shared" si="29"/>
        <v>6</v>
      </c>
      <c r="Z26">
        <f t="shared" si="30"/>
        <v>2</v>
      </c>
      <c r="AA26">
        <f t="shared" si="31"/>
        <v>9</v>
      </c>
      <c r="AB26">
        <f t="shared" si="32"/>
        <v>8</v>
      </c>
      <c r="AC26">
        <f t="shared" si="39"/>
        <v>2</v>
      </c>
      <c r="AD26">
        <f t="shared" si="39"/>
        <v>0</v>
      </c>
      <c r="AE26">
        <f t="shared" si="39"/>
        <v>0</v>
      </c>
      <c r="AF26">
        <f t="shared" si="10"/>
        <v>2</v>
      </c>
      <c r="AG26" t="str">
        <f t="shared" si="11"/>
        <v>BodyAcc-</v>
      </c>
      <c r="AH26" t="str">
        <f t="shared" si="38"/>
        <v>BodyAcc</v>
      </c>
      <c r="AI26">
        <f t="shared" si="13"/>
        <v>1</v>
      </c>
      <c r="AJ26">
        <f t="shared" si="33"/>
        <v>13</v>
      </c>
      <c r="AK26" t="str">
        <f t="shared" si="34"/>
        <v>24 "fBodyAcc-mean()-Y"</v>
      </c>
      <c r="AL26" t="str">
        <f t="shared" si="35"/>
        <v/>
      </c>
      <c r="AM26" t="s">
        <v>92</v>
      </c>
      <c r="AN26" t="str">
        <f t="shared" si="14"/>
        <v/>
      </c>
      <c r="AO26" t="str">
        <f t="shared" si="15"/>
        <v>BodyAcc</v>
      </c>
      <c r="AP26" t="str">
        <f t="shared" si="16"/>
        <v/>
      </c>
      <c r="AQ26" t="str">
        <f t="shared" si="17"/>
        <v>mean()</v>
      </c>
      <c r="AR26" t="str">
        <f t="shared" si="36"/>
        <v>Y</v>
      </c>
    </row>
    <row r="27" spans="1:44" x14ac:dyDescent="0.25">
      <c r="A27" t="s">
        <v>25</v>
      </c>
      <c r="B27">
        <f t="shared" si="18"/>
        <v>4</v>
      </c>
      <c r="C27">
        <f t="shared" si="19"/>
        <v>22</v>
      </c>
      <c r="D27" t="str">
        <f t="shared" si="20"/>
        <v>25</v>
      </c>
      <c r="F27" t="str">
        <f t="shared" si="21"/>
        <v>fBodyAcc-mean()-Z</v>
      </c>
      <c r="G27" t="str">
        <f t="shared" si="37"/>
        <v>f</v>
      </c>
      <c r="H27">
        <f t="shared" si="22"/>
        <v>10</v>
      </c>
      <c r="I27">
        <f t="shared" si="22"/>
        <v>0</v>
      </c>
      <c r="J27">
        <f t="shared" si="23"/>
        <v>0</v>
      </c>
      <c r="K27">
        <f t="shared" si="22"/>
        <v>0</v>
      </c>
      <c r="L27">
        <f t="shared" si="1"/>
        <v>10</v>
      </c>
      <c r="M27">
        <f t="shared" si="24"/>
        <v>6</v>
      </c>
      <c r="N27">
        <f t="shared" si="25"/>
        <v>0</v>
      </c>
      <c r="O27">
        <f t="shared" si="26"/>
        <v>0</v>
      </c>
      <c r="P27">
        <f t="shared" si="27"/>
        <v>0</v>
      </c>
      <c r="Q27">
        <f t="shared" si="28"/>
        <v>6</v>
      </c>
      <c r="R27" t="str">
        <f t="shared" si="2"/>
        <v/>
      </c>
      <c r="S27" t="b">
        <f t="shared" si="3"/>
        <v>1</v>
      </c>
      <c r="T27">
        <f t="shared" si="4"/>
        <v>2</v>
      </c>
      <c r="U27" t="b">
        <f t="shared" si="5"/>
        <v>0</v>
      </c>
      <c r="V27" t="b">
        <f t="shared" si="6"/>
        <v>1</v>
      </c>
      <c r="W27">
        <f t="shared" si="7"/>
        <v>17</v>
      </c>
      <c r="X27">
        <f t="shared" si="8"/>
        <v>1</v>
      </c>
      <c r="Y27">
        <f t="shared" si="29"/>
        <v>6</v>
      </c>
      <c r="Z27">
        <f t="shared" si="30"/>
        <v>2</v>
      </c>
      <c r="AA27">
        <f t="shared" si="31"/>
        <v>9</v>
      </c>
      <c r="AB27">
        <f t="shared" si="32"/>
        <v>8</v>
      </c>
      <c r="AC27">
        <f t="shared" si="39"/>
        <v>2</v>
      </c>
      <c r="AD27">
        <f t="shared" si="39"/>
        <v>0</v>
      </c>
      <c r="AE27">
        <f t="shared" si="39"/>
        <v>0</v>
      </c>
      <c r="AF27">
        <f t="shared" si="10"/>
        <v>2</v>
      </c>
      <c r="AG27" t="str">
        <f t="shared" si="11"/>
        <v>BodyAcc-</v>
      </c>
      <c r="AH27" t="str">
        <f t="shared" si="38"/>
        <v>BodyAcc</v>
      </c>
      <c r="AI27">
        <f t="shared" si="13"/>
        <v>1</v>
      </c>
      <c r="AJ27">
        <f t="shared" si="33"/>
        <v>13</v>
      </c>
      <c r="AK27" t="str">
        <f t="shared" si="34"/>
        <v>25 "fBodyAcc-mean()-Z"</v>
      </c>
      <c r="AL27" t="str">
        <f t="shared" si="35"/>
        <v/>
      </c>
      <c r="AM27" t="s">
        <v>92</v>
      </c>
      <c r="AN27" t="str">
        <f t="shared" si="14"/>
        <v/>
      </c>
      <c r="AO27" t="str">
        <f t="shared" si="15"/>
        <v>BodyAcc</v>
      </c>
      <c r="AP27" t="str">
        <f t="shared" si="16"/>
        <v/>
      </c>
      <c r="AQ27" t="str">
        <f t="shared" si="17"/>
        <v>mean()</v>
      </c>
      <c r="AR27" t="str">
        <f t="shared" si="36"/>
        <v>Z</v>
      </c>
    </row>
    <row r="28" spans="1:44" x14ac:dyDescent="0.25">
      <c r="A28" t="s">
        <v>26</v>
      </c>
      <c r="B28">
        <f t="shared" si="18"/>
        <v>4</v>
      </c>
      <c r="C28">
        <f t="shared" si="19"/>
        <v>26</v>
      </c>
      <c r="D28" t="str">
        <f t="shared" si="20"/>
        <v>26</v>
      </c>
      <c r="F28" t="str">
        <f t="shared" si="21"/>
        <v>fBodyAcc-meanFreq()-X</v>
      </c>
      <c r="G28" t="str">
        <f t="shared" si="37"/>
        <v>f</v>
      </c>
      <c r="H28">
        <f t="shared" si="22"/>
        <v>0</v>
      </c>
      <c r="I28">
        <f t="shared" si="22"/>
        <v>10</v>
      </c>
      <c r="J28">
        <f t="shared" si="23"/>
        <v>0</v>
      </c>
      <c r="K28">
        <f t="shared" si="22"/>
        <v>0</v>
      </c>
      <c r="L28">
        <f t="shared" si="1"/>
        <v>10</v>
      </c>
      <c r="M28">
        <f t="shared" si="24"/>
        <v>0</v>
      </c>
      <c r="N28">
        <f t="shared" si="25"/>
        <v>10</v>
      </c>
      <c r="O28">
        <f t="shared" si="26"/>
        <v>0</v>
      </c>
      <c r="P28">
        <f t="shared" si="27"/>
        <v>0</v>
      </c>
      <c r="Q28">
        <f t="shared" si="28"/>
        <v>10</v>
      </c>
      <c r="R28" t="str">
        <f t="shared" si="2"/>
        <v/>
      </c>
      <c r="S28" t="b">
        <f t="shared" si="3"/>
        <v>1</v>
      </c>
      <c r="T28">
        <f t="shared" si="4"/>
        <v>2</v>
      </c>
      <c r="U28" t="b">
        <f t="shared" si="5"/>
        <v>0</v>
      </c>
      <c r="V28" t="b">
        <f t="shared" si="6"/>
        <v>1</v>
      </c>
      <c r="W28">
        <f t="shared" si="7"/>
        <v>21</v>
      </c>
      <c r="X28">
        <f t="shared" si="8"/>
        <v>1</v>
      </c>
      <c r="Y28">
        <f t="shared" si="29"/>
        <v>10</v>
      </c>
      <c r="Z28">
        <f t="shared" si="30"/>
        <v>2</v>
      </c>
      <c r="AA28">
        <f t="shared" si="31"/>
        <v>13</v>
      </c>
      <c r="AB28">
        <f t="shared" si="32"/>
        <v>8</v>
      </c>
      <c r="AC28">
        <f t="shared" si="39"/>
        <v>2</v>
      </c>
      <c r="AD28">
        <f t="shared" si="39"/>
        <v>0</v>
      </c>
      <c r="AE28">
        <f t="shared" si="39"/>
        <v>0</v>
      </c>
      <c r="AF28">
        <f t="shared" si="10"/>
        <v>2</v>
      </c>
      <c r="AG28" t="str">
        <f t="shared" si="11"/>
        <v>BodyAcc-</v>
      </c>
      <c r="AH28" t="str">
        <f t="shared" si="38"/>
        <v>BodyAcc</v>
      </c>
      <c r="AI28">
        <f t="shared" si="13"/>
        <v>1</v>
      </c>
      <c r="AJ28">
        <f t="shared" si="33"/>
        <v>14</v>
      </c>
      <c r="AK28" t="str">
        <f t="shared" si="34"/>
        <v>26 "fBodyAcc-meanFreq()-X"</v>
      </c>
      <c r="AL28" t="str">
        <f t="shared" si="35"/>
        <v/>
      </c>
      <c r="AM28" t="s">
        <v>92</v>
      </c>
      <c r="AN28" t="str">
        <f t="shared" si="14"/>
        <v/>
      </c>
      <c r="AO28" t="str">
        <f t="shared" si="15"/>
        <v>BodyAcc</v>
      </c>
      <c r="AP28" t="str">
        <f t="shared" si="16"/>
        <v/>
      </c>
      <c r="AQ28" t="str">
        <f t="shared" si="17"/>
        <v>meanFreq()</v>
      </c>
      <c r="AR28" t="str">
        <f t="shared" si="36"/>
        <v>X</v>
      </c>
    </row>
    <row r="29" spans="1:44" x14ac:dyDescent="0.25">
      <c r="A29" t="s">
        <v>27</v>
      </c>
      <c r="B29">
        <f t="shared" si="18"/>
        <v>4</v>
      </c>
      <c r="C29">
        <f t="shared" si="19"/>
        <v>26</v>
      </c>
      <c r="D29" t="str">
        <f t="shared" si="20"/>
        <v>27</v>
      </c>
      <c r="F29" t="str">
        <f t="shared" si="21"/>
        <v>fBodyAcc-meanFreq()-Y</v>
      </c>
      <c r="G29" t="str">
        <f t="shared" si="37"/>
        <v>f</v>
      </c>
      <c r="H29">
        <f t="shared" si="22"/>
        <v>0</v>
      </c>
      <c r="I29">
        <f t="shared" si="22"/>
        <v>10</v>
      </c>
      <c r="J29">
        <f t="shared" si="23"/>
        <v>0</v>
      </c>
      <c r="K29">
        <f t="shared" si="22"/>
        <v>0</v>
      </c>
      <c r="L29">
        <f t="shared" si="1"/>
        <v>10</v>
      </c>
      <c r="M29">
        <f t="shared" si="24"/>
        <v>0</v>
      </c>
      <c r="N29">
        <f t="shared" si="25"/>
        <v>10</v>
      </c>
      <c r="O29">
        <f t="shared" si="26"/>
        <v>0</v>
      </c>
      <c r="P29">
        <f t="shared" si="27"/>
        <v>0</v>
      </c>
      <c r="Q29">
        <f t="shared" si="28"/>
        <v>10</v>
      </c>
      <c r="R29" t="str">
        <f t="shared" si="2"/>
        <v/>
      </c>
      <c r="S29" t="b">
        <f t="shared" si="3"/>
        <v>1</v>
      </c>
      <c r="T29">
        <f t="shared" si="4"/>
        <v>2</v>
      </c>
      <c r="U29" t="b">
        <f t="shared" si="5"/>
        <v>0</v>
      </c>
      <c r="V29" t="b">
        <f t="shared" si="6"/>
        <v>1</v>
      </c>
      <c r="W29">
        <f t="shared" si="7"/>
        <v>21</v>
      </c>
      <c r="X29">
        <f t="shared" si="8"/>
        <v>1</v>
      </c>
      <c r="Y29">
        <f t="shared" si="29"/>
        <v>10</v>
      </c>
      <c r="Z29">
        <f t="shared" si="30"/>
        <v>2</v>
      </c>
      <c r="AA29">
        <f t="shared" si="31"/>
        <v>13</v>
      </c>
      <c r="AB29">
        <f t="shared" si="32"/>
        <v>8</v>
      </c>
      <c r="AC29">
        <f t="shared" si="39"/>
        <v>2</v>
      </c>
      <c r="AD29">
        <f t="shared" si="39"/>
        <v>0</v>
      </c>
      <c r="AE29">
        <f t="shared" si="39"/>
        <v>0</v>
      </c>
      <c r="AF29">
        <f t="shared" si="10"/>
        <v>2</v>
      </c>
      <c r="AG29" t="str">
        <f t="shared" si="11"/>
        <v>BodyAcc-</v>
      </c>
      <c r="AH29" t="str">
        <f t="shared" si="38"/>
        <v>BodyAcc</v>
      </c>
      <c r="AI29">
        <f t="shared" si="13"/>
        <v>1</v>
      </c>
      <c r="AJ29">
        <f t="shared" si="33"/>
        <v>14</v>
      </c>
      <c r="AK29" t="str">
        <f t="shared" si="34"/>
        <v>27 "fBodyAcc-meanFreq()-Y"</v>
      </c>
      <c r="AL29" t="str">
        <f t="shared" si="35"/>
        <v/>
      </c>
      <c r="AM29" t="s">
        <v>92</v>
      </c>
      <c r="AN29" t="str">
        <f t="shared" si="14"/>
        <v/>
      </c>
      <c r="AO29" t="str">
        <f t="shared" si="15"/>
        <v>BodyAcc</v>
      </c>
      <c r="AP29" t="str">
        <f t="shared" si="16"/>
        <v/>
      </c>
      <c r="AQ29" t="str">
        <f t="shared" si="17"/>
        <v>meanFreq()</v>
      </c>
      <c r="AR29" t="str">
        <f t="shared" si="36"/>
        <v>Y</v>
      </c>
    </row>
    <row r="30" spans="1:44" x14ac:dyDescent="0.25">
      <c r="A30" t="s">
        <v>28</v>
      </c>
      <c r="B30">
        <f t="shared" si="18"/>
        <v>4</v>
      </c>
      <c r="C30">
        <f t="shared" si="19"/>
        <v>26</v>
      </c>
      <c r="D30" t="str">
        <f t="shared" si="20"/>
        <v>28</v>
      </c>
      <c r="F30" t="str">
        <f t="shared" si="21"/>
        <v>fBodyAcc-meanFreq()-Z</v>
      </c>
      <c r="G30" t="str">
        <f t="shared" si="37"/>
        <v>f</v>
      </c>
      <c r="H30">
        <f t="shared" si="22"/>
        <v>0</v>
      </c>
      <c r="I30">
        <f t="shared" si="22"/>
        <v>10</v>
      </c>
      <c r="J30">
        <f t="shared" si="23"/>
        <v>0</v>
      </c>
      <c r="K30">
        <f t="shared" si="22"/>
        <v>0</v>
      </c>
      <c r="L30">
        <f t="shared" si="1"/>
        <v>10</v>
      </c>
      <c r="M30">
        <f t="shared" si="24"/>
        <v>0</v>
      </c>
      <c r="N30">
        <f t="shared" si="25"/>
        <v>10</v>
      </c>
      <c r="O30">
        <f t="shared" si="26"/>
        <v>0</v>
      </c>
      <c r="P30">
        <f t="shared" si="27"/>
        <v>0</v>
      </c>
      <c r="Q30">
        <f t="shared" si="28"/>
        <v>10</v>
      </c>
      <c r="R30" t="str">
        <f t="shared" si="2"/>
        <v/>
      </c>
      <c r="S30" t="b">
        <f t="shared" si="3"/>
        <v>1</v>
      </c>
      <c r="T30">
        <f t="shared" si="4"/>
        <v>2</v>
      </c>
      <c r="U30" t="b">
        <f t="shared" si="5"/>
        <v>0</v>
      </c>
      <c r="V30" t="b">
        <f t="shared" si="6"/>
        <v>1</v>
      </c>
      <c r="W30">
        <f t="shared" si="7"/>
        <v>21</v>
      </c>
      <c r="X30">
        <f t="shared" si="8"/>
        <v>1</v>
      </c>
      <c r="Y30">
        <f t="shared" si="29"/>
        <v>10</v>
      </c>
      <c r="Z30">
        <f t="shared" si="30"/>
        <v>2</v>
      </c>
      <c r="AA30">
        <f t="shared" si="31"/>
        <v>13</v>
      </c>
      <c r="AB30">
        <f t="shared" si="32"/>
        <v>8</v>
      </c>
      <c r="AC30">
        <f t="shared" si="39"/>
        <v>2</v>
      </c>
      <c r="AD30">
        <f t="shared" si="39"/>
        <v>0</v>
      </c>
      <c r="AE30">
        <f t="shared" si="39"/>
        <v>0</v>
      </c>
      <c r="AF30">
        <f t="shared" si="10"/>
        <v>2</v>
      </c>
      <c r="AG30" t="str">
        <f t="shared" si="11"/>
        <v>BodyAcc-</v>
      </c>
      <c r="AH30" t="str">
        <f t="shared" si="38"/>
        <v>BodyAcc</v>
      </c>
      <c r="AI30">
        <f t="shared" si="13"/>
        <v>1</v>
      </c>
      <c r="AJ30">
        <f t="shared" si="33"/>
        <v>14</v>
      </c>
      <c r="AK30" t="str">
        <f t="shared" si="34"/>
        <v>28 "fBodyAcc-meanFreq()-Z"</v>
      </c>
      <c r="AL30" t="str">
        <f t="shared" si="35"/>
        <v/>
      </c>
      <c r="AM30" t="s">
        <v>92</v>
      </c>
      <c r="AN30" t="str">
        <f t="shared" si="14"/>
        <v/>
      </c>
      <c r="AO30" t="str">
        <f t="shared" si="15"/>
        <v>BodyAcc</v>
      </c>
      <c r="AP30" t="str">
        <f t="shared" si="16"/>
        <v/>
      </c>
      <c r="AQ30" t="str">
        <f t="shared" si="17"/>
        <v>meanFreq()</v>
      </c>
      <c r="AR30" t="str">
        <f t="shared" si="36"/>
        <v>Z</v>
      </c>
    </row>
    <row r="31" spans="1:44" x14ac:dyDescent="0.25">
      <c r="A31" t="s">
        <v>29</v>
      </c>
      <c r="B31">
        <f t="shared" si="18"/>
        <v>4</v>
      </c>
      <c r="C31">
        <f t="shared" si="19"/>
        <v>26</v>
      </c>
      <c r="D31" t="str">
        <f t="shared" si="20"/>
        <v>29</v>
      </c>
      <c r="F31" t="str">
        <f t="shared" si="21"/>
        <v>fBodyAccJerk-mean()-X</v>
      </c>
      <c r="G31" t="str">
        <f t="shared" si="37"/>
        <v>f</v>
      </c>
      <c r="H31">
        <f t="shared" si="22"/>
        <v>14</v>
      </c>
      <c r="I31">
        <f t="shared" si="22"/>
        <v>0</v>
      </c>
      <c r="J31">
        <f t="shared" si="23"/>
        <v>0</v>
      </c>
      <c r="K31">
        <f t="shared" si="22"/>
        <v>0</v>
      </c>
      <c r="L31">
        <f t="shared" si="1"/>
        <v>14</v>
      </c>
      <c r="M31">
        <f t="shared" si="24"/>
        <v>6</v>
      </c>
      <c r="N31">
        <f t="shared" si="25"/>
        <v>0</v>
      </c>
      <c r="O31">
        <f t="shared" si="26"/>
        <v>0</v>
      </c>
      <c r="P31">
        <f t="shared" si="27"/>
        <v>0</v>
      </c>
      <c r="Q31">
        <f t="shared" si="28"/>
        <v>6</v>
      </c>
      <c r="R31" t="str">
        <f t="shared" si="2"/>
        <v/>
      </c>
      <c r="S31" t="b">
        <f t="shared" si="3"/>
        <v>1</v>
      </c>
      <c r="T31">
        <f t="shared" si="4"/>
        <v>2</v>
      </c>
      <c r="U31" t="b">
        <f t="shared" si="5"/>
        <v>0</v>
      </c>
      <c r="V31" t="b">
        <f t="shared" si="6"/>
        <v>1</v>
      </c>
      <c r="W31">
        <f t="shared" si="7"/>
        <v>21</v>
      </c>
      <c r="X31">
        <f t="shared" si="8"/>
        <v>1</v>
      </c>
      <c r="Y31">
        <f t="shared" si="29"/>
        <v>6</v>
      </c>
      <c r="Z31">
        <f t="shared" si="30"/>
        <v>2</v>
      </c>
      <c r="AA31">
        <f t="shared" si="31"/>
        <v>9</v>
      </c>
      <c r="AB31">
        <f t="shared" si="32"/>
        <v>12</v>
      </c>
      <c r="AC31">
        <f t="shared" si="39"/>
        <v>2</v>
      </c>
      <c r="AD31">
        <f t="shared" si="39"/>
        <v>0</v>
      </c>
      <c r="AE31">
        <f t="shared" si="39"/>
        <v>0</v>
      </c>
      <c r="AF31">
        <f t="shared" si="10"/>
        <v>2</v>
      </c>
      <c r="AG31" t="str">
        <f t="shared" si="11"/>
        <v>BodyAccJerk-</v>
      </c>
      <c r="AH31" t="str">
        <f t="shared" si="38"/>
        <v>BodyAccJerk</v>
      </c>
      <c r="AI31">
        <f t="shared" si="13"/>
        <v>1</v>
      </c>
      <c r="AJ31">
        <f t="shared" si="33"/>
        <v>15</v>
      </c>
      <c r="AK31" t="str">
        <f t="shared" si="34"/>
        <v>29 "fBodyAccJerk-mean()-X"</v>
      </c>
      <c r="AL31" t="str">
        <f t="shared" si="35"/>
        <v/>
      </c>
      <c r="AM31" t="s">
        <v>92</v>
      </c>
      <c r="AN31" t="str">
        <f t="shared" si="14"/>
        <v/>
      </c>
      <c r="AO31" t="str">
        <f t="shared" si="15"/>
        <v>BodyAcc</v>
      </c>
      <c r="AP31" t="str">
        <f t="shared" si="16"/>
        <v/>
      </c>
      <c r="AQ31" t="str">
        <f t="shared" si="17"/>
        <v>mean()</v>
      </c>
      <c r="AR31" t="str">
        <f t="shared" si="36"/>
        <v>X</v>
      </c>
    </row>
    <row r="32" spans="1:44" x14ac:dyDescent="0.25">
      <c r="A32" t="s">
        <v>30</v>
      </c>
      <c r="B32">
        <f t="shared" si="18"/>
        <v>4</v>
      </c>
      <c r="C32">
        <f t="shared" si="19"/>
        <v>26</v>
      </c>
      <c r="D32" t="str">
        <f t="shared" si="20"/>
        <v>30</v>
      </c>
      <c r="F32" t="str">
        <f t="shared" si="21"/>
        <v>fBodyAccJerk-mean()-Y</v>
      </c>
      <c r="G32" t="str">
        <f t="shared" si="37"/>
        <v>f</v>
      </c>
      <c r="H32">
        <f t="shared" si="22"/>
        <v>14</v>
      </c>
      <c r="I32">
        <f t="shared" si="22"/>
        <v>0</v>
      </c>
      <c r="J32">
        <f t="shared" si="23"/>
        <v>0</v>
      </c>
      <c r="K32">
        <f t="shared" si="22"/>
        <v>0</v>
      </c>
      <c r="L32">
        <f t="shared" si="1"/>
        <v>14</v>
      </c>
      <c r="M32">
        <f t="shared" si="24"/>
        <v>6</v>
      </c>
      <c r="N32">
        <f t="shared" si="25"/>
        <v>0</v>
      </c>
      <c r="O32">
        <f t="shared" si="26"/>
        <v>0</v>
      </c>
      <c r="P32">
        <f t="shared" si="27"/>
        <v>0</v>
      </c>
      <c r="Q32">
        <f t="shared" si="28"/>
        <v>6</v>
      </c>
      <c r="R32" t="str">
        <f t="shared" si="2"/>
        <v/>
      </c>
      <c r="S32" t="b">
        <f t="shared" si="3"/>
        <v>1</v>
      </c>
      <c r="T32">
        <f t="shared" si="4"/>
        <v>2</v>
      </c>
      <c r="U32" t="b">
        <f t="shared" si="5"/>
        <v>0</v>
      </c>
      <c r="V32" t="b">
        <f t="shared" si="6"/>
        <v>1</v>
      </c>
      <c r="W32">
        <f t="shared" si="7"/>
        <v>21</v>
      </c>
      <c r="X32">
        <f t="shared" si="8"/>
        <v>1</v>
      </c>
      <c r="Y32">
        <f t="shared" si="29"/>
        <v>6</v>
      </c>
      <c r="Z32">
        <f t="shared" si="30"/>
        <v>2</v>
      </c>
      <c r="AA32">
        <f t="shared" si="31"/>
        <v>9</v>
      </c>
      <c r="AB32">
        <f t="shared" si="32"/>
        <v>12</v>
      </c>
      <c r="AC32">
        <f t="shared" si="39"/>
        <v>2</v>
      </c>
      <c r="AD32">
        <f t="shared" si="39"/>
        <v>0</v>
      </c>
      <c r="AE32">
        <f t="shared" si="39"/>
        <v>0</v>
      </c>
      <c r="AF32">
        <f t="shared" si="10"/>
        <v>2</v>
      </c>
      <c r="AG32" t="str">
        <f t="shared" si="11"/>
        <v>BodyAccJerk-</v>
      </c>
      <c r="AH32" t="str">
        <f t="shared" si="38"/>
        <v>BodyAccJerk</v>
      </c>
      <c r="AI32">
        <f t="shared" si="13"/>
        <v>1</v>
      </c>
      <c r="AJ32">
        <f t="shared" si="33"/>
        <v>15</v>
      </c>
      <c r="AK32" t="str">
        <f t="shared" si="34"/>
        <v>30 "fBodyAccJerk-mean()-Y"</v>
      </c>
      <c r="AL32" t="str">
        <f t="shared" si="35"/>
        <v/>
      </c>
      <c r="AM32" t="s">
        <v>92</v>
      </c>
      <c r="AN32" t="str">
        <f t="shared" si="14"/>
        <v/>
      </c>
      <c r="AO32" t="str">
        <f t="shared" si="15"/>
        <v>BodyAcc</v>
      </c>
      <c r="AP32" t="str">
        <f t="shared" si="16"/>
        <v/>
      </c>
      <c r="AQ32" t="str">
        <f t="shared" si="17"/>
        <v>mean()</v>
      </c>
      <c r="AR32" t="str">
        <f t="shared" si="36"/>
        <v>Y</v>
      </c>
    </row>
    <row r="33" spans="1:44" x14ac:dyDescent="0.25">
      <c r="A33" t="s">
        <v>31</v>
      </c>
      <c r="B33">
        <f t="shared" si="18"/>
        <v>4</v>
      </c>
      <c r="C33">
        <f t="shared" si="19"/>
        <v>26</v>
      </c>
      <c r="D33" t="str">
        <f t="shared" si="20"/>
        <v>31</v>
      </c>
      <c r="F33" t="str">
        <f t="shared" si="21"/>
        <v>fBodyAccJerk-mean()-Z</v>
      </c>
      <c r="G33" t="str">
        <f t="shared" si="37"/>
        <v>f</v>
      </c>
      <c r="H33">
        <f t="shared" si="22"/>
        <v>14</v>
      </c>
      <c r="I33">
        <f t="shared" si="22"/>
        <v>0</v>
      </c>
      <c r="J33">
        <f t="shared" si="23"/>
        <v>0</v>
      </c>
      <c r="K33">
        <f t="shared" si="22"/>
        <v>0</v>
      </c>
      <c r="L33">
        <f t="shared" si="1"/>
        <v>14</v>
      </c>
      <c r="M33">
        <f t="shared" si="24"/>
        <v>6</v>
      </c>
      <c r="N33">
        <f t="shared" si="25"/>
        <v>0</v>
      </c>
      <c r="O33">
        <f t="shared" si="26"/>
        <v>0</v>
      </c>
      <c r="P33">
        <f t="shared" si="27"/>
        <v>0</v>
      </c>
      <c r="Q33">
        <f t="shared" si="28"/>
        <v>6</v>
      </c>
      <c r="R33" t="str">
        <f t="shared" si="2"/>
        <v/>
      </c>
      <c r="S33" t="b">
        <f t="shared" si="3"/>
        <v>1</v>
      </c>
      <c r="T33">
        <f t="shared" si="4"/>
        <v>2</v>
      </c>
      <c r="U33" t="b">
        <f t="shared" si="5"/>
        <v>0</v>
      </c>
      <c r="V33" t="b">
        <f t="shared" si="6"/>
        <v>1</v>
      </c>
      <c r="W33">
        <f t="shared" si="7"/>
        <v>21</v>
      </c>
      <c r="X33">
        <f t="shared" si="8"/>
        <v>1</v>
      </c>
      <c r="Y33">
        <f t="shared" si="29"/>
        <v>6</v>
      </c>
      <c r="Z33">
        <f t="shared" si="30"/>
        <v>2</v>
      </c>
      <c r="AA33">
        <f t="shared" si="31"/>
        <v>9</v>
      </c>
      <c r="AB33">
        <f t="shared" si="32"/>
        <v>12</v>
      </c>
      <c r="AC33">
        <f t="shared" si="39"/>
        <v>2</v>
      </c>
      <c r="AD33">
        <f t="shared" si="39"/>
        <v>0</v>
      </c>
      <c r="AE33">
        <f t="shared" si="39"/>
        <v>0</v>
      </c>
      <c r="AF33">
        <f t="shared" si="10"/>
        <v>2</v>
      </c>
      <c r="AG33" t="str">
        <f t="shared" si="11"/>
        <v>BodyAccJerk-</v>
      </c>
      <c r="AH33" t="str">
        <f t="shared" si="38"/>
        <v>BodyAccJerk</v>
      </c>
      <c r="AI33">
        <f t="shared" si="13"/>
        <v>1</v>
      </c>
      <c r="AJ33">
        <f t="shared" si="33"/>
        <v>15</v>
      </c>
      <c r="AK33" t="str">
        <f t="shared" si="34"/>
        <v>31 "fBodyAccJerk-mean()-Z"</v>
      </c>
      <c r="AL33" t="str">
        <f t="shared" si="35"/>
        <v/>
      </c>
      <c r="AM33" t="s">
        <v>92</v>
      </c>
      <c r="AN33" t="str">
        <f t="shared" si="14"/>
        <v/>
      </c>
      <c r="AO33" t="str">
        <f t="shared" si="15"/>
        <v>BodyAcc</v>
      </c>
      <c r="AP33" t="str">
        <f t="shared" si="16"/>
        <v/>
      </c>
      <c r="AQ33" t="str">
        <f t="shared" si="17"/>
        <v>mean()</v>
      </c>
      <c r="AR33" t="str">
        <f t="shared" si="36"/>
        <v>Z</v>
      </c>
    </row>
    <row r="34" spans="1:44" x14ac:dyDescent="0.25">
      <c r="A34" t="s">
        <v>32</v>
      </c>
      <c r="B34">
        <f t="shared" si="18"/>
        <v>4</v>
      </c>
      <c r="C34">
        <f t="shared" si="19"/>
        <v>30</v>
      </c>
      <c r="D34" t="str">
        <f t="shared" si="20"/>
        <v>32</v>
      </c>
      <c r="F34" t="str">
        <f t="shared" si="21"/>
        <v>fBodyAccJerk-meanFreq()-X</v>
      </c>
      <c r="G34" t="str">
        <f t="shared" si="37"/>
        <v>f</v>
      </c>
      <c r="H34">
        <f t="shared" si="22"/>
        <v>0</v>
      </c>
      <c r="I34">
        <f t="shared" si="22"/>
        <v>14</v>
      </c>
      <c r="J34">
        <f t="shared" si="23"/>
        <v>0</v>
      </c>
      <c r="K34">
        <f t="shared" si="22"/>
        <v>0</v>
      </c>
      <c r="L34">
        <f t="shared" si="1"/>
        <v>14</v>
      </c>
      <c r="M34">
        <f t="shared" si="24"/>
        <v>0</v>
      </c>
      <c r="N34">
        <f t="shared" si="25"/>
        <v>10</v>
      </c>
      <c r="O34">
        <f t="shared" si="26"/>
        <v>0</v>
      </c>
      <c r="P34">
        <f t="shared" si="27"/>
        <v>0</v>
      </c>
      <c r="Q34">
        <f t="shared" si="28"/>
        <v>10</v>
      </c>
      <c r="R34" t="str">
        <f t="shared" si="2"/>
        <v/>
      </c>
      <c r="S34" t="b">
        <f t="shared" si="3"/>
        <v>1</v>
      </c>
      <c r="T34">
        <f t="shared" si="4"/>
        <v>2</v>
      </c>
      <c r="U34" t="b">
        <f t="shared" si="5"/>
        <v>0</v>
      </c>
      <c r="V34" t="b">
        <f t="shared" si="6"/>
        <v>1</v>
      </c>
      <c r="W34">
        <f t="shared" si="7"/>
        <v>25</v>
      </c>
      <c r="X34">
        <f t="shared" si="8"/>
        <v>1</v>
      </c>
      <c r="Y34">
        <f t="shared" si="29"/>
        <v>10</v>
      </c>
      <c r="Z34">
        <f t="shared" si="30"/>
        <v>2</v>
      </c>
      <c r="AA34">
        <f t="shared" si="31"/>
        <v>13</v>
      </c>
      <c r="AB34">
        <f t="shared" si="32"/>
        <v>12</v>
      </c>
      <c r="AC34">
        <f t="shared" si="39"/>
        <v>2</v>
      </c>
      <c r="AD34">
        <f t="shared" si="39"/>
        <v>0</v>
      </c>
      <c r="AE34">
        <f t="shared" si="39"/>
        <v>0</v>
      </c>
      <c r="AF34">
        <f t="shared" si="10"/>
        <v>2</v>
      </c>
      <c r="AG34" t="str">
        <f t="shared" si="11"/>
        <v>BodyAccJerk-</v>
      </c>
      <c r="AH34" t="str">
        <f t="shared" si="38"/>
        <v>BodyAccJerk</v>
      </c>
      <c r="AI34">
        <f t="shared" si="13"/>
        <v>1</v>
      </c>
      <c r="AJ34">
        <f t="shared" si="33"/>
        <v>16</v>
      </c>
      <c r="AK34" t="str">
        <f t="shared" si="34"/>
        <v>32 "fBodyAccJerk-meanFreq()-X"</v>
      </c>
      <c r="AL34" t="str">
        <f t="shared" si="35"/>
        <v/>
      </c>
      <c r="AM34" t="s">
        <v>92</v>
      </c>
      <c r="AN34" t="str">
        <f t="shared" si="14"/>
        <v/>
      </c>
      <c r="AO34" t="str">
        <f t="shared" si="15"/>
        <v>BodyAcc</v>
      </c>
      <c r="AP34" t="str">
        <f t="shared" si="16"/>
        <v/>
      </c>
      <c r="AQ34" t="str">
        <f t="shared" si="17"/>
        <v>meanFreq()</v>
      </c>
      <c r="AR34" t="str">
        <f t="shared" si="36"/>
        <v>X</v>
      </c>
    </row>
    <row r="35" spans="1:44" x14ac:dyDescent="0.25">
      <c r="A35" t="s">
        <v>33</v>
      </c>
      <c r="B35">
        <f t="shared" si="18"/>
        <v>4</v>
      </c>
      <c r="C35">
        <f t="shared" si="19"/>
        <v>30</v>
      </c>
      <c r="D35" t="str">
        <f t="shared" si="20"/>
        <v>33</v>
      </c>
      <c r="F35" t="str">
        <f t="shared" si="21"/>
        <v>fBodyAccJerk-meanFreq()-Y</v>
      </c>
      <c r="G35" t="str">
        <f t="shared" si="37"/>
        <v>f</v>
      </c>
      <c r="H35">
        <f t="shared" si="22"/>
        <v>0</v>
      </c>
      <c r="I35">
        <f t="shared" si="22"/>
        <v>14</v>
      </c>
      <c r="J35">
        <f t="shared" si="23"/>
        <v>0</v>
      </c>
      <c r="K35">
        <f t="shared" si="22"/>
        <v>0</v>
      </c>
      <c r="L35">
        <f t="shared" ref="L35:L66" si="40">+SUM(H35:K35)</f>
        <v>14</v>
      </c>
      <c r="M35">
        <f t="shared" si="24"/>
        <v>0</v>
      </c>
      <c r="N35">
        <f t="shared" si="25"/>
        <v>10</v>
      </c>
      <c r="O35">
        <f t="shared" si="26"/>
        <v>0</v>
      </c>
      <c r="P35">
        <f t="shared" si="27"/>
        <v>0</v>
      </c>
      <c r="Q35">
        <f t="shared" si="28"/>
        <v>10</v>
      </c>
      <c r="R35" t="str">
        <f t="shared" ref="R35:R66" si="41">IFERROR(FIND(R$2,$F35),"")</f>
        <v/>
      </c>
      <c r="S35" t="b">
        <f t="shared" ref="S35:S66" si="42">+OR(LEFT(F35,1)="t", LEFT(F35,1)="f")</f>
        <v>1</v>
      </c>
      <c r="T35">
        <f t="shared" si="4"/>
        <v>2</v>
      </c>
      <c r="U35" t="b">
        <f t="shared" ref="U35:U66" si="43">+_xlfn.XOR(H35&lt;&gt;"",L35&lt;&gt;"",R35&lt;&gt;"")</f>
        <v>0</v>
      </c>
      <c r="V35" t="b">
        <f t="shared" ref="V35:V66" si="44">+AR35&lt;&gt;""</f>
        <v>1</v>
      </c>
      <c r="W35">
        <f t="shared" ref="W35:W66" si="45">+LEN(F35)</f>
        <v>25</v>
      </c>
      <c r="X35">
        <f t="shared" ref="X35:X66" si="46">+LEN(AR35)</f>
        <v>1</v>
      </c>
      <c r="Y35">
        <f t="shared" si="29"/>
        <v>10</v>
      </c>
      <c r="Z35">
        <f t="shared" si="30"/>
        <v>2</v>
      </c>
      <c r="AA35">
        <f t="shared" si="31"/>
        <v>13</v>
      </c>
      <c r="AB35">
        <f t="shared" si="32"/>
        <v>12</v>
      </c>
      <c r="AC35">
        <f t="shared" si="39"/>
        <v>2</v>
      </c>
      <c r="AD35">
        <f t="shared" si="39"/>
        <v>0</v>
      </c>
      <c r="AE35">
        <f t="shared" si="39"/>
        <v>0</v>
      </c>
      <c r="AF35">
        <f t="shared" ref="AF35:AF66" si="47">+SUM(AC35:AE35)</f>
        <v>2</v>
      </c>
      <c r="AG35" t="str">
        <f t="shared" ref="AG35:AG66" si="48">+MID(F35,T35,AB35)</f>
        <v>BodyAccJerk-</v>
      </c>
      <c r="AH35" t="str">
        <f t="shared" si="38"/>
        <v>BodyAccJerk</v>
      </c>
      <c r="AI35">
        <f t="shared" ref="AI35:AI66" si="49">+FIND(AO35,AH35)</f>
        <v>1</v>
      </c>
      <c r="AJ35">
        <f t="shared" si="33"/>
        <v>16</v>
      </c>
      <c r="AK35" t="str">
        <f t="shared" si="34"/>
        <v>33 "fBodyAccJerk-meanFreq()-Y"</v>
      </c>
      <c r="AL35" t="str">
        <f t="shared" si="35"/>
        <v/>
      </c>
      <c r="AM35" t="s">
        <v>92</v>
      </c>
      <c r="AN35" t="str">
        <f t="shared" ref="AN35:AN66" si="50">+LEFT(AH35,AI35-1)</f>
        <v/>
      </c>
      <c r="AO35" t="str">
        <f t="shared" ref="AO35:AO66" si="51">+IF(AC35&lt;&gt;0,AC$2,IF(AD35&lt;&gt;0,AD$2,IF(AE35&lt;&gt;0,AE$2,"")))</f>
        <v>BodyAcc</v>
      </c>
      <c r="AP35" t="str">
        <f t="shared" ref="AP35:AP66" si="52">+MID(AH35,AI35+LEN(AO35),IF(AI35=1,0,LEN(AH35)-LEN(AO35)))</f>
        <v/>
      </c>
      <c r="AQ35" t="str">
        <f t="shared" ref="AQ35:AQ66" si="53">+IF(H35&lt;&gt;0,H$2,IF(I35&lt;&gt;0,I$2,IF(J35&lt;&gt;0,J$2,IF(K35&lt;&gt;0,K$2,""))))</f>
        <v>meanFreq()</v>
      </c>
      <c r="AR35" t="str">
        <f t="shared" si="36"/>
        <v>Y</v>
      </c>
    </row>
    <row r="36" spans="1:44" x14ac:dyDescent="0.25">
      <c r="A36" t="s">
        <v>34</v>
      </c>
      <c r="B36">
        <f t="shared" si="18"/>
        <v>4</v>
      </c>
      <c r="C36">
        <f t="shared" si="19"/>
        <v>30</v>
      </c>
      <c r="D36" t="str">
        <f t="shared" si="20"/>
        <v>34</v>
      </c>
      <c r="F36" t="str">
        <f t="shared" si="21"/>
        <v>fBodyAccJerk-meanFreq()-Z</v>
      </c>
      <c r="G36" t="str">
        <f t="shared" si="37"/>
        <v>f</v>
      </c>
      <c r="H36">
        <f t="shared" si="22"/>
        <v>0</v>
      </c>
      <c r="I36">
        <f t="shared" si="22"/>
        <v>14</v>
      </c>
      <c r="J36">
        <f t="shared" si="23"/>
        <v>0</v>
      </c>
      <c r="K36">
        <f t="shared" si="22"/>
        <v>0</v>
      </c>
      <c r="L36">
        <f t="shared" si="40"/>
        <v>14</v>
      </c>
      <c r="M36">
        <f t="shared" si="24"/>
        <v>0</v>
      </c>
      <c r="N36">
        <f t="shared" si="25"/>
        <v>10</v>
      </c>
      <c r="O36">
        <f t="shared" si="26"/>
        <v>0</v>
      </c>
      <c r="P36">
        <f t="shared" si="27"/>
        <v>0</v>
      </c>
      <c r="Q36">
        <f t="shared" si="28"/>
        <v>10</v>
      </c>
      <c r="R36" t="str">
        <f t="shared" si="41"/>
        <v/>
      </c>
      <c r="S36" t="b">
        <f t="shared" si="42"/>
        <v>1</v>
      </c>
      <c r="T36">
        <f t="shared" si="4"/>
        <v>2</v>
      </c>
      <c r="U36" t="b">
        <f t="shared" si="43"/>
        <v>0</v>
      </c>
      <c r="V36" t="b">
        <f t="shared" si="44"/>
        <v>1</v>
      </c>
      <c r="W36">
        <f t="shared" si="45"/>
        <v>25</v>
      </c>
      <c r="X36">
        <f t="shared" si="46"/>
        <v>1</v>
      </c>
      <c r="Y36">
        <f t="shared" si="29"/>
        <v>10</v>
      </c>
      <c r="Z36">
        <f t="shared" si="30"/>
        <v>2</v>
      </c>
      <c r="AA36">
        <f t="shared" si="31"/>
        <v>13</v>
      </c>
      <c r="AB36">
        <f t="shared" si="32"/>
        <v>12</v>
      </c>
      <c r="AC36">
        <f t="shared" si="39"/>
        <v>2</v>
      </c>
      <c r="AD36">
        <f t="shared" si="39"/>
        <v>0</v>
      </c>
      <c r="AE36">
        <f t="shared" si="39"/>
        <v>0</v>
      </c>
      <c r="AF36">
        <f t="shared" si="47"/>
        <v>2</v>
      </c>
      <c r="AG36" t="str">
        <f t="shared" si="48"/>
        <v>BodyAccJerk-</v>
      </c>
      <c r="AH36" t="str">
        <f t="shared" si="38"/>
        <v>BodyAccJerk</v>
      </c>
      <c r="AI36">
        <f t="shared" si="49"/>
        <v>1</v>
      </c>
      <c r="AJ36">
        <f t="shared" ref="AJ36:AJ67" si="54">+IF(OR(AR36="Y",AR36="Z"),AJ35,AJ35+1)</f>
        <v>16</v>
      </c>
      <c r="AK36" t="str">
        <f t="shared" si="34"/>
        <v>34 "fBodyAccJerk-meanFreq()-Z"</v>
      </c>
      <c r="AL36" t="str">
        <f t="shared" si="35"/>
        <v/>
      </c>
      <c r="AM36" t="s">
        <v>92</v>
      </c>
      <c r="AN36" t="str">
        <f t="shared" si="50"/>
        <v/>
      </c>
      <c r="AO36" t="str">
        <f t="shared" si="51"/>
        <v>BodyAcc</v>
      </c>
      <c r="AP36" t="str">
        <f t="shared" si="52"/>
        <v/>
      </c>
      <c r="AQ36" t="str">
        <f t="shared" si="53"/>
        <v>meanFreq()</v>
      </c>
      <c r="AR36" t="str">
        <f t="shared" si="36"/>
        <v>Z</v>
      </c>
    </row>
    <row r="37" spans="1:44" x14ac:dyDescent="0.25">
      <c r="A37" t="s">
        <v>35</v>
      </c>
      <c r="B37">
        <f t="shared" si="18"/>
        <v>4</v>
      </c>
      <c r="C37">
        <f t="shared" si="19"/>
        <v>23</v>
      </c>
      <c r="D37" t="str">
        <f t="shared" si="20"/>
        <v>35</v>
      </c>
      <c r="F37" t="str">
        <f t="shared" si="21"/>
        <v>fBodyGyro-mean()-X</v>
      </c>
      <c r="G37" t="str">
        <f t="shared" si="37"/>
        <v>f</v>
      </c>
      <c r="H37">
        <f t="shared" si="22"/>
        <v>11</v>
      </c>
      <c r="I37">
        <f t="shared" si="22"/>
        <v>0</v>
      </c>
      <c r="J37">
        <f t="shared" si="23"/>
        <v>0</v>
      </c>
      <c r="K37">
        <f t="shared" si="22"/>
        <v>0</v>
      </c>
      <c r="L37">
        <f t="shared" si="40"/>
        <v>11</v>
      </c>
      <c r="M37">
        <f t="shared" si="24"/>
        <v>6</v>
      </c>
      <c r="N37">
        <f t="shared" si="25"/>
        <v>0</v>
      </c>
      <c r="O37">
        <f t="shared" si="26"/>
        <v>0</v>
      </c>
      <c r="P37">
        <f t="shared" si="27"/>
        <v>0</v>
      </c>
      <c r="Q37">
        <f t="shared" si="28"/>
        <v>6</v>
      </c>
      <c r="R37" t="str">
        <f t="shared" si="41"/>
        <v/>
      </c>
      <c r="S37" t="b">
        <f t="shared" si="42"/>
        <v>1</v>
      </c>
      <c r="T37">
        <f t="shared" si="4"/>
        <v>2</v>
      </c>
      <c r="U37" t="b">
        <f t="shared" si="43"/>
        <v>0</v>
      </c>
      <c r="V37" t="b">
        <f t="shared" si="44"/>
        <v>1</v>
      </c>
      <c r="W37">
        <f t="shared" si="45"/>
        <v>18</v>
      </c>
      <c r="X37">
        <f t="shared" si="46"/>
        <v>1</v>
      </c>
      <c r="Y37">
        <f t="shared" si="29"/>
        <v>6</v>
      </c>
      <c r="Z37">
        <f t="shared" si="30"/>
        <v>2</v>
      </c>
      <c r="AA37">
        <f t="shared" si="31"/>
        <v>9</v>
      </c>
      <c r="AB37">
        <f t="shared" si="32"/>
        <v>9</v>
      </c>
      <c r="AC37">
        <f t="shared" si="39"/>
        <v>0</v>
      </c>
      <c r="AD37">
        <f t="shared" si="39"/>
        <v>0</v>
      </c>
      <c r="AE37">
        <f t="shared" si="39"/>
        <v>2</v>
      </c>
      <c r="AF37">
        <f t="shared" si="47"/>
        <v>2</v>
      </c>
      <c r="AG37" t="str">
        <f t="shared" si="48"/>
        <v>BodyGyro-</v>
      </c>
      <c r="AH37" t="str">
        <f t="shared" si="38"/>
        <v>BodyGyro</v>
      </c>
      <c r="AI37">
        <f t="shared" si="49"/>
        <v>1</v>
      </c>
      <c r="AJ37">
        <f t="shared" si="54"/>
        <v>17</v>
      </c>
      <c r="AK37" t="str">
        <f t="shared" si="34"/>
        <v>35 "fBodyGyro-mean()-X"</v>
      </c>
      <c r="AL37" t="str">
        <f t="shared" si="35"/>
        <v/>
      </c>
      <c r="AM37" t="s">
        <v>92</v>
      </c>
      <c r="AN37" t="str">
        <f t="shared" si="50"/>
        <v/>
      </c>
      <c r="AO37" t="str">
        <f t="shared" si="51"/>
        <v>BodyGyro</v>
      </c>
      <c r="AP37" t="str">
        <f t="shared" si="52"/>
        <v/>
      </c>
      <c r="AQ37" t="str">
        <f t="shared" si="53"/>
        <v>mean()</v>
      </c>
      <c r="AR37" t="str">
        <f t="shared" ref="AR37:AR68" si="55">IF(OR(RIGHT(F37,1)="X",RIGHT(F37,1)="Y",RIGHT(F37,1)="Z"),RIGHT(F37,1),"")</f>
        <v>X</v>
      </c>
    </row>
    <row r="38" spans="1:44" x14ac:dyDescent="0.25">
      <c r="A38" t="s">
        <v>36</v>
      </c>
      <c r="B38">
        <f t="shared" si="18"/>
        <v>4</v>
      </c>
      <c r="C38">
        <f t="shared" si="19"/>
        <v>23</v>
      </c>
      <c r="D38" t="str">
        <f t="shared" si="20"/>
        <v>36</v>
      </c>
      <c r="F38" t="str">
        <f t="shared" si="21"/>
        <v>fBodyGyro-mean()-Y</v>
      </c>
      <c r="G38" t="str">
        <f t="shared" si="37"/>
        <v>f</v>
      </c>
      <c r="H38">
        <f t="shared" si="22"/>
        <v>11</v>
      </c>
      <c r="I38">
        <f t="shared" si="22"/>
        <v>0</v>
      </c>
      <c r="J38">
        <f t="shared" si="23"/>
        <v>0</v>
      </c>
      <c r="K38">
        <f t="shared" si="22"/>
        <v>0</v>
      </c>
      <c r="L38">
        <f t="shared" si="40"/>
        <v>11</v>
      </c>
      <c r="M38">
        <f t="shared" si="24"/>
        <v>6</v>
      </c>
      <c r="N38">
        <f t="shared" si="25"/>
        <v>0</v>
      </c>
      <c r="O38">
        <f t="shared" si="26"/>
        <v>0</v>
      </c>
      <c r="P38">
        <f t="shared" si="27"/>
        <v>0</v>
      </c>
      <c r="Q38">
        <f t="shared" si="28"/>
        <v>6</v>
      </c>
      <c r="R38" t="str">
        <f t="shared" si="41"/>
        <v/>
      </c>
      <c r="S38" t="b">
        <f t="shared" si="42"/>
        <v>1</v>
      </c>
      <c r="T38">
        <f t="shared" si="4"/>
        <v>2</v>
      </c>
      <c r="U38" t="b">
        <f t="shared" si="43"/>
        <v>0</v>
      </c>
      <c r="V38" t="b">
        <f t="shared" si="44"/>
        <v>1</v>
      </c>
      <c r="W38">
        <f t="shared" si="45"/>
        <v>18</v>
      </c>
      <c r="X38">
        <f t="shared" si="46"/>
        <v>1</v>
      </c>
      <c r="Y38">
        <f t="shared" si="29"/>
        <v>6</v>
      </c>
      <c r="Z38">
        <f t="shared" si="30"/>
        <v>2</v>
      </c>
      <c r="AA38">
        <f t="shared" si="31"/>
        <v>9</v>
      </c>
      <c r="AB38">
        <f t="shared" si="32"/>
        <v>9</v>
      </c>
      <c r="AC38">
        <f t="shared" si="39"/>
        <v>0</v>
      </c>
      <c r="AD38">
        <f t="shared" si="39"/>
        <v>0</v>
      </c>
      <c r="AE38">
        <f t="shared" si="39"/>
        <v>2</v>
      </c>
      <c r="AF38">
        <f t="shared" si="47"/>
        <v>2</v>
      </c>
      <c r="AG38" t="str">
        <f t="shared" si="48"/>
        <v>BodyGyro-</v>
      </c>
      <c r="AH38" t="str">
        <f t="shared" si="38"/>
        <v>BodyGyro</v>
      </c>
      <c r="AI38">
        <f t="shared" si="49"/>
        <v>1</v>
      </c>
      <c r="AJ38">
        <f t="shared" si="54"/>
        <v>17</v>
      </c>
      <c r="AK38" t="str">
        <f t="shared" si="34"/>
        <v>36 "fBodyGyro-mean()-Y"</v>
      </c>
      <c r="AL38" t="str">
        <f t="shared" si="35"/>
        <v/>
      </c>
      <c r="AM38" t="s">
        <v>92</v>
      </c>
      <c r="AN38" t="str">
        <f t="shared" si="50"/>
        <v/>
      </c>
      <c r="AO38" t="str">
        <f t="shared" si="51"/>
        <v>BodyGyro</v>
      </c>
      <c r="AP38" t="str">
        <f t="shared" si="52"/>
        <v/>
      </c>
      <c r="AQ38" t="str">
        <f t="shared" si="53"/>
        <v>mean()</v>
      </c>
      <c r="AR38" t="str">
        <f t="shared" si="55"/>
        <v>Y</v>
      </c>
    </row>
    <row r="39" spans="1:44" x14ac:dyDescent="0.25">
      <c r="A39" t="s">
        <v>37</v>
      </c>
      <c r="B39">
        <f t="shared" si="18"/>
        <v>4</v>
      </c>
      <c r="C39">
        <f t="shared" si="19"/>
        <v>23</v>
      </c>
      <c r="D39" t="str">
        <f t="shared" si="20"/>
        <v>37</v>
      </c>
      <c r="F39" t="str">
        <f t="shared" si="21"/>
        <v>fBodyGyro-mean()-Z</v>
      </c>
      <c r="G39" t="str">
        <f t="shared" si="37"/>
        <v>f</v>
      </c>
      <c r="H39">
        <f t="shared" si="22"/>
        <v>11</v>
      </c>
      <c r="I39">
        <f t="shared" si="22"/>
        <v>0</v>
      </c>
      <c r="J39">
        <f t="shared" si="23"/>
        <v>0</v>
      </c>
      <c r="K39">
        <f t="shared" si="22"/>
        <v>0</v>
      </c>
      <c r="L39">
        <f t="shared" si="40"/>
        <v>11</v>
      </c>
      <c r="M39">
        <f t="shared" si="24"/>
        <v>6</v>
      </c>
      <c r="N39">
        <f t="shared" si="25"/>
        <v>0</v>
      </c>
      <c r="O39">
        <f t="shared" si="26"/>
        <v>0</v>
      </c>
      <c r="P39">
        <f t="shared" si="27"/>
        <v>0</v>
      </c>
      <c r="Q39">
        <f t="shared" si="28"/>
        <v>6</v>
      </c>
      <c r="R39" t="str">
        <f t="shared" si="41"/>
        <v/>
      </c>
      <c r="S39" t="b">
        <f t="shared" si="42"/>
        <v>1</v>
      </c>
      <c r="T39">
        <f t="shared" si="4"/>
        <v>2</v>
      </c>
      <c r="U39" t="b">
        <f t="shared" si="43"/>
        <v>0</v>
      </c>
      <c r="V39" t="b">
        <f t="shared" si="44"/>
        <v>1</v>
      </c>
      <c r="W39">
        <f t="shared" si="45"/>
        <v>18</v>
      </c>
      <c r="X39">
        <f t="shared" si="46"/>
        <v>1</v>
      </c>
      <c r="Y39">
        <f t="shared" si="29"/>
        <v>6</v>
      </c>
      <c r="Z39">
        <f t="shared" si="30"/>
        <v>2</v>
      </c>
      <c r="AA39">
        <f t="shared" si="31"/>
        <v>9</v>
      </c>
      <c r="AB39">
        <f t="shared" si="32"/>
        <v>9</v>
      </c>
      <c r="AC39">
        <f t="shared" si="39"/>
        <v>0</v>
      </c>
      <c r="AD39">
        <f t="shared" si="39"/>
        <v>0</v>
      </c>
      <c r="AE39">
        <f t="shared" si="39"/>
        <v>2</v>
      </c>
      <c r="AF39">
        <f t="shared" si="47"/>
        <v>2</v>
      </c>
      <c r="AG39" t="str">
        <f t="shared" si="48"/>
        <v>BodyGyro-</v>
      </c>
      <c r="AH39" t="str">
        <f t="shared" si="38"/>
        <v>BodyGyro</v>
      </c>
      <c r="AI39">
        <f t="shared" si="49"/>
        <v>1</v>
      </c>
      <c r="AJ39">
        <f t="shared" si="54"/>
        <v>17</v>
      </c>
      <c r="AK39" t="str">
        <f t="shared" si="34"/>
        <v>37 "fBodyGyro-mean()-Z"</v>
      </c>
      <c r="AL39" t="str">
        <f t="shared" si="35"/>
        <v/>
      </c>
      <c r="AM39" t="s">
        <v>92</v>
      </c>
      <c r="AN39" t="str">
        <f t="shared" si="50"/>
        <v/>
      </c>
      <c r="AO39" t="str">
        <f t="shared" si="51"/>
        <v>BodyGyro</v>
      </c>
      <c r="AP39" t="str">
        <f t="shared" si="52"/>
        <v/>
      </c>
      <c r="AQ39" t="str">
        <f t="shared" si="53"/>
        <v>mean()</v>
      </c>
      <c r="AR39" t="str">
        <f t="shared" si="55"/>
        <v>Z</v>
      </c>
    </row>
    <row r="40" spans="1:44" x14ac:dyDescent="0.25">
      <c r="A40" t="s">
        <v>38</v>
      </c>
      <c r="B40">
        <f t="shared" si="18"/>
        <v>4</v>
      </c>
      <c r="C40">
        <f t="shared" si="19"/>
        <v>27</v>
      </c>
      <c r="D40" t="str">
        <f t="shared" si="20"/>
        <v>38</v>
      </c>
      <c r="F40" t="str">
        <f t="shared" si="21"/>
        <v>fBodyGyro-meanFreq()-X</v>
      </c>
      <c r="G40" t="str">
        <f t="shared" si="37"/>
        <v>f</v>
      </c>
      <c r="H40">
        <f t="shared" si="22"/>
        <v>0</v>
      </c>
      <c r="I40">
        <f t="shared" si="22"/>
        <v>11</v>
      </c>
      <c r="J40">
        <f t="shared" si="23"/>
        <v>0</v>
      </c>
      <c r="K40">
        <f t="shared" si="22"/>
        <v>0</v>
      </c>
      <c r="L40">
        <f t="shared" si="40"/>
        <v>11</v>
      </c>
      <c r="M40">
        <f t="shared" si="24"/>
        <v>0</v>
      </c>
      <c r="N40">
        <f t="shared" si="25"/>
        <v>10</v>
      </c>
      <c r="O40">
        <f t="shared" si="26"/>
        <v>0</v>
      </c>
      <c r="P40">
        <f t="shared" si="27"/>
        <v>0</v>
      </c>
      <c r="Q40">
        <f t="shared" si="28"/>
        <v>10</v>
      </c>
      <c r="R40" t="str">
        <f t="shared" si="41"/>
        <v/>
      </c>
      <c r="S40" t="b">
        <f t="shared" si="42"/>
        <v>1</v>
      </c>
      <c r="T40">
        <f t="shared" si="4"/>
        <v>2</v>
      </c>
      <c r="U40" t="b">
        <f t="shared" si="43"/>
        <v>0</v>
      </c>
      <c r="V40" t="b">
        <f t="shared" si="44"/>
        <v>1</v>
      </c>
      <c r="W40">
        <f t="shared" si="45"/>
        <v>22</v>
      </c>
      <c r="X40">
        <f t="shared" si="46"/>
        <v>1</v>
      </c>
      <c r="Y40">
        <f t="shared" si="29"/>
        <v>10</v>
      </c>
      <c r="Z40">
        <f t="shared" si="30"/>
        <v>2</v>
      </c>
      <c r="AA40">
        <f t="shared" si="31"/>
        <v>13</v>
      </c>
      <c r="AB40">
        <f t="shared" si="32"/>
        <v>9</v>
      </c>
      <c r="AC40">
        <f t="shared" si="39"/>
        <v>0</v>
      </c>
      <c r="AD40">
        <f t="shared" si="39"/>
        <v>0</v>
      </c>
      <c r="AE40">
        <f t="shared" si="39"/>
        <v>2</v>
      </c>
      <c r="AF40">
        <f t="shared" si="47"/>
        <v>2</v>
      </c>
      <c r="AG40" t="str">
        <f t="shared" si="48"/>
        <v>BodyGyro-</v>
      </c>
      <c r="AH40" t="str">
        <f t="shared" si="38"/>
        <v>BodyGyro</v>
      </c>
      <c r="AI40">
        <f t="shared" si="49"/>
        <v>1</v>
      </c>
      <c r="AJ40">
        <f t="shared" si="54"/>
        <v>18</v>
      </c>
      <c r="AK40" t="str">
        <f t="shared" si="34"/>
        <v>38 "fBodyGyro-meanFreq()-X"</v>
      </c>
      <c r="AL40" t="str">
        <f t="shared" si="35"/>
        <v/>
      </c>
      <c r="AM40" t="s">
        <v>92</v>
      </c>
      <c r="AN40" t="str">
        <f t="shared" si="50"/>
        <v/>
      </c>
      <c r="AO40" t="str">
        <f t="shared" si="51"/>
        <v>BodyGyro</v>
      </c>
      <c r="AP40" t="str">
        <f t="shared" si="52"/>
        <v/>
      </c>
      <c r="AQ40" t="str">
        <f t="shared" si="53"/>
        <v>meanFreq()</v>
      </c>
      <c r="AR40" t="str">
        <f t="shared" si="55"/>
        <v>X</v>
      </c>
    </row>
    <row r="41" spans="1:44" x14ac:dyDescent="0.25">
      <c r="A41" t="s">
        <v>39</v>
      </c>
      <c r="B41">
        <f t="shared" si="18"/>
        <v>4</v>
      </c>
      <c r="C41">
        <f t="shared" si="19"/>
        <v>27</v>
      </c>
      <c r="D41" t="str">
        <f t="shared" si="20"/>
        <v>39</v>
      </c>
      <c r="F41" t="str">
        <f t="shared" si="21"/>
        <v>fBodyGyro-meanFreq()-Y</v>
      </c>
      <c r="G41" t="str">
        <f t="shared" si="37"/>
        <v>f</v>
      </c>
      <c r="H41">
        <f t="shared" si="22"/>
        <v>0</v>
      </c>
      <c r="I41">
        <f t="shared" si="22"/>
        <v>11</v>
      </c>
      <c r="J41">
        <f t="shared" si="23"/>
        <v>0</v>
      </c>
      <c r="K41">
        <f t="shared" si="22"/>
        <v>0</v>
      </c>
      <c r="L41">
        <f t="shared" si="40"/>
        <v>11</v>
      </c>
      <c r="M41">
        <f t="shared" si="24"/>
        <v>0</v>
      </c>
      <c r="N41">
        <f t="shared" si="25"/>
        <v>10</v>
      </c>
      <c r="O41">
        <f t="shared" si="26"/>
        <v>0</v>
      </c>
      <c r="P41">
        <f t="shared" si="27"/>
        <v>0</v>
      </c>
      <c r="Q41">
        <f t="shared" si="28"/>
        <v>10</v>
      </c>
      <c r="R41" t="str">
        <f t="shared" si="41"/>
        <v/>
      </c>
      <c r="S41" t="b">
        <f t="shared" si="42"/>
        <v>1</v>
      </c>
      <c r="T41">
        <f t="shared" si="4"/>
        <v>2</v>
      </c>
      <c r="U41" t="b">
        <f t="shared" si="43"/>
        <v>0</v>
      </c>
      <c r="V41" t="b">
        <f t="shared" si="44"/>
        <v>1</v>
      </c>
      <c r="W41">
        <f t="shared" si="45"/>
        <v>22</v>
      </c>
      <c r="X41">
        <f t="shared" si="46"/>
        <v>1</v>
      </c>
      <c r="Y41">
        <f t="shared" si="29"/>
        <v>10</v>
      </c>
      <c r="Z41">
        <f t="shared" si="30"/>
        <v>2</v>
      </c>
      <c r="AA41">
        <f t="shared" si="31"/>
        <v>13</v>
      </c>
      <c r="AB41">
        <f t="shared" si="32"/>
        <v>9</v>
      </c>
      <c r="AC41">
        <f t="shared" si="39"/>
        <v>0</v>
      </c>
      <c r="AD41">
        <f t="shared" si="39"/>
        <v>0</v>
      </c>
      <c r="AE41">
        <f t="shared" si="39"/>
        <v>2</v>
      </c>
      <c r="AF41">
        <f t="shared" si="47"/>
        <v>2</v>
      </c>
      <c r="AG41" t="str">
        <f t="shared" si="48"/>
        <v>BodyGyro-</v>
      </c>
      <c r="AH41" t="str">
        <f t="shared" si="38"/>
        <v>BodyGyro</v>
      </c>
      <c r="AI41">
        <f t="shared" si="49"/>
        <v>1</v>
      </c>
      <c r="AJ41">
        <f t="shared" si="54"/>
        <v>18</v>
      </c>
      <c r="AK41" t="str">
        <f t="shared" si="34"/>
        <v>39 "fBodyGyro-meanFreq()-Y"</v>
      </c>
      <c r="AL41" t="str">
        <f t="shared" si="35"/>
        <v/>
      </c>
      <c r="AM41" t="s">
        <v>92</v>
      </c>
      <c r="AN41" t="str">
        <f t="shared" si="50"/>
        <v/>
      </c>
      <c r="AO41" t="str">
        <f t="shared" si="51"/>
        <v>BodyGyro</v>
      </c>
      <c r="AP41" t="str">
        <f t="shared" si="52"/>
        <v/>
      </c>
      <c r="AQ41" t="str">
        <f t="shared" si="53"/>
        <v>meanFreq()</v>
      </c>
      <c r="AR41" t="str">
        <f t="shared" si="55"/>
        <v>Y</v>
      </c>
    </row>
    <row r="42" spans="1:44" x14ac:dyDescent="0.25">
      <c r="A42" t="s">
        <v>40</v>
      </c>
      <c r="B42">
        <f t="shared" si="18"/>
        <v>4</v>
      </c>
      <c r="C42">
        <f t="shared" si="19"/>
        <v>27</v>
      </c>
      <c r="D42" t="str">
        <f t="shared" si="20"/>
        <v>40</v>
      </c>
      <c r="F42" t="str">
        <f t="shared" si="21"/>
        <v>fBodyGyro-meanFreq()-Z</v>
      </c>
      <c r="G42" t="str">
        <f t="shared" si="37"/>
        <v>f</v>
      </c>
      <c r="H42">
        <f t="shared" si="22"/>
        <v>0</v>
      </c>
      <c r="I42">
        <f t="shared" si="22"/>
        <v>11</v>
      </c>
      <c r="J42">
        <f t="shared" si="23"/>
        <v>0</v>
      </c>
      <c r="K42">
        <f t="shared" si="22"/>
        <v>0</v>
      </c>
      <c r="L42">
        <f t="shared" si="40"/>
        <v>11</v>
      </c>
      <c r="M42">
        <f t="shared" si="24"/>
        <v>0</v>
      </c>
      <c r="N42">
        <f t="shared" si="25"/>
        <v>10</v>
      </c>
      <c r="O42">
        <f t="shared" si="26"/>
        <v>0</v>
      </c>
      <c r="P42">
        <f t="shared" si="27"/>
        <v>0</v>
      </c>
      <c r="Q42">
        <f t="shared" si="28"/>
        <v>10</v>
      </c>
      <c r="R42" t="str">
        <f t="shared" si="41"/>
        <v/>
      </c>
      <c r="S42" t="b">
        <f t="shared" si="42"/>
        <v>1</v>
      </c>
      <c r="T42">
        <f t="shared" si="4"/>
        <v>2</v>
      </c>
      <c r="U42" t="b">
        <f t="shared" si="43"/>
        <v>0</v>
      </c>
      <c r="V42" t="b">
        <f t="shared" si="44"/>
        <v>1</v>
      </c>
      <c r="W42">
        <f t="shared" si="45"/>
        <v>22</v>
      </c>
      <c r="X42">
        <f t="shared" si="46"/>
        <v>1</v>
      </c>
      <c r="Y42">
        <f t="shared" si="29"/>
        <v>10</v>
      </c>
      <c r="Z42">
        <f t="shared" si="30"/>
        <v>2</v>
      </c>
      <c r="AA42">
        <f t="shared" si="31"/>
        <v>13</v>
      </c>
      <c r="AB42">
        <f t="shared" si="32"/>
        <v>9</v>
      </c>
      <c r="AC42">
        <f t="shared" si="39"/>
        <v>0</v>
      </c>
      <c r="AD42">
        <f t="shared" si="39"/>
        <v>0</v>
      </c>
      <c r="AE42">
        <f t="shared" si="39"/>
        <v>2</v>
      </c>
      <c r="AF42">
        <f t="shared" si="47"/>
        <v>2</v>
      </c>
      <c r="AG42" t="str">
        <f t="shared" si="48"/>
        <v>BodyGyro-</v>
      </c>
      <c r="AH42" t="str">
        <f t="shared" si="38"/>
        <v>BodyGyro</v>
      </c>
      <c r="AI42">
        <f t="shared" si="49"/>
        <v>1</v>
      </c>
      <c r="AJ42">
        <f t="shared" si="54"/>
        <v>18</v>
      </c>
      <c r="AK42" t="str">
        <f t="shared" si="34"/>
        <v>40 "fBodyGyro-meanFreq()-Z"</v>
      </c>
      <c r="AL42" t="str">
        <f t="shared" si="35"/>
        <v/>
      </c>
      <c r="AM42" t="s">
        <v>92</v>
      </c>
      <c r="AN42" t="str">
        <f t="shared" si="50"/>
        <v/>
      </c>
      <c r="AO42" t="str">
        <f t="shared" si="51"/>
        <v>BodyGyro</v>
      </c>
      <c r="AP42" t="str">
        <f t="shared" si="52"/>
        <v/>
      </c>
      <c r="AQ42" t="str">
        <f t="shared" si="53"/>
        <v>meanFreq()</v>
      </c>
      <c r="AR42" t="str">
        <f t="shared" si="55"/>
        <v>Z</v>
      </c>
    </row>
    <row r="43" spans="1:44" x14ac:dyDescent="0.25">
      <c r="A43" t="s">
        <v>41</v>
      </c>
      <c r="B43">
        <f t="shared" si="18"/>
        <v>4</v>
      </c>
      <c r="C43">
        <f t="shared" si="19"/>
        <v>23</v>
      </c>
      <c r="D43" t="str">
        <f t="shared" si="20"/>
        <v>41</v>
      </c>
      <c r="F43" t="str">
        <f t="shared" si="21"/>
        <v>fBodyAccMag-mean()</v>
      </c>
      <c r="G43" t="str">
        <f t="shared" si="37"/>
        <v>f</v>
      </c>
      <c r="H43">
        <f t="shared" si="22"/>
        <v>13</v>
      </c>
      <c r="I43">
        <f t="shared" si="22"/>
        <v>0</v>
      </c>
      <c r="J43">
        <f t="shared" si="23"/>
        <v>0</v>
      </c>
      <c r="K43">
        <f t="shared" si="22"/>
        <v>0</v>
      </c>
      <c r="L43">
        <f t="shared" si="40"/>
        <v>13</v>
      </c>
      <c r="M43">
        <f t="shared" si="24"/>
        <v>6</v>
      </c>
      <c r="N43">
        <f t="shared" si="25"/>
        <v>0</v>
      </c>
      <c r="O43">
        <f t="shared" si="26"/>
        <v>0</v>
      </c>
      <c r="P43">
        <f t="shared" si="27"/>
        <v>0</v>
      </c>
      <c r="Q43">
        <f t="shared" si="28"/>
        <v>6</v>
      </c>
      <c r="R43" t="str">
        <f t="shared" si="41"/>
        <v/>
      </c>
      <c r="S43" t="b">
        <f t="shared" si="42"/>
        <v>1</v>
      </c>
      <c r="T43">
        <f t="shared" si="4"/>
        <v>2</v>
      </c>
      <c r="U43" t="b">
        <f t="shared" si="43"/>
        <v>0</v>
      </c>
      <c r="V43" t="b">
        <f t="shared" si="44"/>
        <v>0</v>
      </c>
      <c r="W43">
        <f t="shared" si="45"/>
        <v>18</v>
      </c>
      <c r="X43">
        <f t="shared" si="46"/>
        <v>0</v>
      </c>
      <c r="Y43">
        <f t="shared" si="29"/>
        <v>6</v>
      </c>
      <c r="Z43">
        <f t="shared" si="30"/>
        <v>0</v>
      </c>
      <c r="AA43">
        <f t="shared" si="31"/>
        <v>6</v>
      </c>
      <c r="AB43">
        <f t="shared" si="32"/>
        <v>12</v>
      </c>
      <c r="AC43">
        <f t="shared" ref="AC43:AE62" si="56">IFERROR(FIND(AC$2,$F43),0)</f>
        <v>2</v>
      </c>
      <c r="AD43">
        <f t="shared" si="56"/>
        <v>0</v>
      </c>
      <c r="AE43">
        <f t="shared" si="56"/>
        <v>0</v>
      </c>
      <c r="AF43">
        <f t="shared" si="47"/>
        <v>2</v>
      </c>
      <c r="AG43" t="str">
        <f t="shared" si="48"/>
        <v>BodyAccMag-m</v>
      </c>
      <c r="AH43" t="str">
        <f t="shared" si="38"/>
        <v>BodyAccMag</v>
      </c>
      <c r="AI43">
        <f t="shared" si="49"/>
        <v>1</v>
      </c>
      <c r="AJ43">
        <f t="shared" si="54"/>
        <v>19</v>
      </c>
      <c r="AK43" t="str">
        <f t="shared" si="34"/>
        <v>41 "fBodyAccMag-mean()"</v>
      </c>
      <c r="AL43" t="str">
        <f t="shared" si="35"/>
        <v/>
      </c>
      <c r="AM43" t="s">
        <v>92</v>
      </c>
      <c r="AN43" t="str">
        <f t="shared" si="50"/>
        <v/>
      </c>
      <c r="AO43" t="str">
        <f t="shared" si="51"/>
        <v>BodyAcc</v>
      </c>
      <c r="AP43" t="str">
        <f t="shared" si="52"/>
        <v/>
      </c>
      <c r="AQ43" t="str">
        <f t="shared" si="53"/>
        <v>mean()</v>
      </c>
      <c r="AR43" t="str">
        <f t="shared" si="55"/>
        <v/>
      </c>
    </row>
    <row r="44" spans="1:44" x14ac:dyDescent="0.25">
      <c r="A44" t="s">
        <v>42</v>
      </c>
      <c r="B44">
        <f t="shared" si="18"/>
        <v>4</v>
      </c>
      <c r="C44">
        <f t="shared" si="19"/>
        <v>27</v>
      </c>
      <c r="D44" t="str">
        <f t="shared" si="20"/>
        <v>42</v>
      </c>
      <c r="F44" t="str">
        <f t="shared" si="21"/>
        <v>fBodyAccMag-meanFreq()</v>
      </c>
      <c r="G44" t="str">
        <f t="shared" si="37"/>
        <v>f</v>
      </c>
      <c r="H44">
        <f t="shared" si="22"/>
        <v>0</v>
      </c>
      <c r="I44">
        <f t="shared" si="22"/>
        <v>13</v>
      </c>
      <c r="J44">
        <f t="shared" si="23"/>
        <v>0</v>
      </c>
      <c r="K44">
        <f t="shared" si="22"/>
        <v>0</v>
      </c>
      <c r="L44">
        <f t="shared" si="40"/>
        <v>13</v>
      </c>
      <c r="M44">
        <f t="shared" si="24"/>
        <v>0</v>
      </c>
      <c r="N44">
        <f t="shared" si="25"/>
        <v>10</v>
      </c>
      <c r="O44">
        <f t="shared" si="26"/>
        <v>0</v>
      </c>
      <c r="P44">
        <f t="shared" si="27"/>
        <v>0</v>
      </c>
      <c r="Q44">
        <f t="shared" si="28"/>
        <v>10</v>
      </c>
      <c r="R44" t="str">
        <f t="shared" si="41"/>
        <v/>
      </c>
      <c r="S44" t="b">
        <f t="shared" si="42"/>
        <v>1</v>
      </c>
      <c r="T44">
        <f t="shared" si="4"/>
        <v>2</v>
      </c>
      <c r="U44" t="b">
        <f t="shared" si="43"/>
        <v>0</v>
      </c>
      <c r="V44" t="b">
        <f t="shared" si="44"/>
        <v>0</v>
      </c>
      <c r="W44">
        <f t="shared" si="45"/>
        <v>22</v>
      </c>
      <c r="X44">
        <f t="shared" si="46"/>
        <v>0</v>
      </c>
      <c r="Y44">
        <f t="shared" si="29"/>
        <v>10</v>
      </c>
      <c r="Z44">
        <f t="shared" si="30"/>
        <v>0</v>
      </c>
      <c r="AA44">
        <f t="shared" si="31"/>
        <v>10</v>
      </c>
      <c r="AB44">
        <f t="shared" si="32"/>
        <v>12</v>
      </c>
      <c r="AC44">
        <f t="shared" si="56"/>
        <v>2</v>
      </c>
      <c r="AD44">
        <f t="shared" si="56"/>
        <v>0</v>
      </c>
      <c r="AE44">
        <f t="shared" si="56"/>
        <v>0</v>
      </c>
      <c r="AF44">
        <f t="shared" si="47"/>
        <v>2</v>
      </c>
      <c r="AG44" t="str">
        <f t="shared" si="48"/>
        <v>BodyAccMag-m</v>
      </c>
      <c r="AH44" t="str">
        <f t="shared" si="38"/>
        <v>BodyAccMag</v>
      </c>
      <c r="AI44">
        <f t="shared" si="49"/>
        <v>1</v>
      </c>
      <c r="AJ44">
        <f t="shared" si="54"/>
        <v>20</v>
      </c>
      <c r="AK44" t="str">
        <f t="shared" si="34"/>
        <v>42 "fBodyAccMag-meanFreq()"</v>
      </c>
      <c r="AL44" t="str">
        <f t="shared" si="35"/>
        <v/>
      </c>
      <c r="AM44" t="s">
        <v>92</v>
      </c>
      <c r="AN44" t="str">
        <f t="shared" si="50"/>
        <v/>
      </c>
      <c r="AO44" t="str">
        <f t="shared" si="51"/>
        <v>BodyAcc</v>
      </c>
      <c r="AP44" t="str">
        <f t="shared" si="52"/>
        <v/>
      </c>
      <c r="AQ44" t="str">
        <f t="shared" si="53"/>
        <v>meanFreq()</v>
      </c>
      <c r="AR44" t="str">
        <f t="shared" si="55"/>
        <v/>
      </c>
    </row>
    <row r="45" spans="1:44" x14ac:dyDescent="0.25">
      <c r="A45" t="s">
        <v>43</v>
      </c>
      <c r="B45">
        <f t="shared" si="18"/>
        <v>4</v>
      </c>
      <c r="C45">
        <f t="shared" si="19"/>
        <v>31</v>
      </c>
      <c r="D45" t="str">
        <f t="shared" si="20"/>
        <v>43</v>
      </c>
      <c r="F45" t="str">
        <f t="shared" si="21"/>
        <v>fBodyBodyAccJerkMag-mean()</v>
      </c>
      <c r="G45" t="str">
        <f t="shared" si="37"/>
        <v>f</v>
      </c>
      <c r="H45">
        <f t="shared" si="22"/>
        <v>21</v>
      </c>
      <c r="I45">
        <f t="shared" si="22"/>
        <v>0</v>
      </c>
      <c r="J45">
        <f t="shared" si="23"/>
        <v>0</v>
      </c>
      <c r="K45">
        <f t="shared" si="22"/>
        <v>0</v>
      </c>
      <c r="L45">
        <f t="shared" si="40"/>
        <v>21</v>
      </c>
      <c r="M45">
        <f t="shared" si="24"/>
        <v>6</v>
      </c>
      <c r="N45">
        <f t="shared" si="25"/>
        <v>0</v>
      </c>
      <c r="O45">
        <f t="shared" si="26"/>
        <v>0</v>
      </c>
      <c r="P45">
        <f t="shared" si="27"/>
        <v>0</v>
      </c>
      <c r="Q45">
        <f t="shared" si="28"/>
        <v>6</v>
      </c>
      <c r="R45" t="str">
        <f t="shared" si="41"/>
        <v/>
      </c>
      <c r="S45" t="b">
        <f t="shared" si="42"/>
        <v>1</v>
      </c>
      <c r="T45">
        <f t="shared" si="4"/>
        <v>2</v>
      </c>
      <c r="U45" t="b">
        <f t="shared" si="43"/>
        <v>0</v>
      </c>
      <c r="V45" t="b">
        <f t="shared" si="44"/>
        <v>0</v>
      </c>
      <c r="W45">
        <f t="shared" si="45"/>
        <v>26</v>
      </c>
      <c r="X45">
        <f t="shared" si="46"/>
        <v>0</v>
      </c>
      <c r="Y45">
        <f t="shared" si="29"/>
        <v>6</v>
      </c>
      <c r="Z45">
        <f t="shared" si="30"/>
        <v>0</v>
      </c>
      <c r="AA45">
        <f t="shared" si="31"/>
        <v>6</v>
      </c>
      <c r="AB45">
        <f t="shared" si="32"/>
        <v>20</v>
      </c>
      <c r="AC45">
        <f t="shared" si="56"/>
        <v>6</v>
      </c>
      <c r="AD45">
        <f t="shared" si="56"/>
        <v>0</v>
      </c>
      <c r="AE45">
        <f t="shared" si="56"/>
        <v>0</v>
      </c>
      <c r="AF45">
        <f t="shared" si="47"/>
        <v>6</v>
      </c>
      <c r="AG45" t="str">
        <f t="shared" si="48"/>
        <v>BodyBodyAccJerkMag-m</v>
      </c>
      <c r="AH45" t="str">
        <f t="shared" si="38"/>
        <v>BodyBodyAccJerkMag</v>
      </c>
      <c r="AI45">
        <f t="shared" si="49"/>
        <v>5</v>
      </c>
      <c r="AJ45">
        <f t="shared" si="54"/>
        <v>21</v>
      </c>
      <c r="AK45" t="str">
        <f t="shared" si="34"/>
        <v>43 "fBodyBodyAccJerkMag-mean()"</v>
      </c>
      <c r="AL45" t="str">
        <f t="shared" si="35"/>
        <v/>
      </c>
      <c r="AM45" t="s">
        <v>92</v>
      </c>
      <c r="AN45" t="str">
        <f t="shared" si="50"/>
        <v>Body</v>
      </c>
      <c r="AO45" t="str">
        <f t="shared" si="51"/>
        <v>BodyAcc</v>
      </c>
      <c r="AP45" t="str">
        <f t="shared" si="52"/>
        <v>JerkMag</v>
      </c>
      <c r="AQ45" t="str">
        <f t="shared" si="53"/>
        <v>mean()</v>
      </c>
      <c r="AR45" t="str">
        <f t="shared" si="55"/>
        <v/>
      </c>
    </row>
    <row r="46" spans="1:44" x14ac:dyDescent="0.25">
      <c r="A46" t="s">
        <v>44</v>
      </c>
      <c r="B46">
        <f t="shared" si="18"/>
        <v>4</v>
      </c>
      <c r="C46">
        <f t="shared" si="19"/>
        <v>35</v>
      </c>
      <c r="D46" t="str">
        <f t="shared" si="20"/>
        <v>44</v>
      </c>
      <c r="F46" t="str">
        <f t="shared" si="21"/>
        <v>fBodyBodyAccJerkMag-meanFreq()</v>
      </c>
      <c r="G46" t="str">
        <f t="shared" si="37"/>
        <v>f</v>
      </c>
      <c r="H46">
        <f t="shared" si="22"/>
        <v>0</v>
      </c>
      <c r="I46">
        <f t="shared" si="22"/>
        <v>21</v>
      </c>
      <c r="J46">
        <f t="shared" si="23"/>
        <v>0</v>
      </c>
      <c r="K46">
        <f t="shared" si="22"/>
        <v>0</v>
      </c>
      <c r="L46">
        <f t="shared" si="40"/>
        <v>21</v>
      </c>
      <c r="M46">
        <f t="shared" si="24"/>
        <v>0</v>
      </c>
      <c r="N46">
        <f t="shared" si="25"/>
        <v>10</v>
      </c>
      <c r="O46">
        <f t="shared" si="26"/>
        <v>0</v>
      </c>
      <c r="P46">
        <f t="shared" si="27"/>
        <v>0</v>
      </c>
      <c r="Q46">
        <f t="shared" si="28"/>
        <v>10</v>
      </c>
      <c r="R46" t="str">
        <f t="shared" si="41"/>
        <v/>
      </c>
      <c r="S46" t="b">
        <f t="shared" si="42"/>
        <v>1</v>
      </c>
      <c r="T46">
        <f t="shared" si="4"/>
        <v>2</v>
      </c>
      <c r="U46" t="b">
        <f t="shared" si="43"/>
        <v>0</v>
      </c>
      <c r="V46" t="b">
        <f t="shared" si="44"/>
        <v>0</v>
      </c>
      <c r="W46">
        <f t="shared" si="45"/>
        <v>30</v>
      </c>
      <c r="X46">
        <f t="shared" si="46"/>
        <v>0</v>
      </c>
      <c r="Y46">
        <f t="shared" si="29"/>
        <v>10</v>
      </c>
      <c r="Z46">
        <f t="shared" si="30"/>
        <v>0</v>
      </c>
      <c r="AA46">
        <f t="shared" si="31"/>
        <v>10</v>
      </c>
      <c r="AB46">
        <f t="shared" si="32"/>
        <v>20</v>
      </c>
      <c r="AC46">
        <f t="shared" si="56"/>
        <v>6</v>
      </c>
      <c r="AD46">
        <f t="shared" si="56"/>
        <v>0</v>
      </c>
      <c r="AE46">
        <f t="shared" si="56"/>
        <v>0</v>
      </c>
      <c r="AF46">
        <f t="shared" si="47"/>
        <v>6</v>
      </c>
      <c r="AG46" t="str">
        <f t="shared" si="48"/>
        <v>BodyBodyAccJerkMag-m</v>
      </c>
      <c r="AH46" t="str">
        <f t="shared" si="38"/>
        <v>BodyBodyAccJerkMag</v>
      </c>
      <c r="AI46">
        <f t="shared" si="49"/>
        <v>5</v>
      </c>
      <c r="AJ46">
        <f t="shared" si="54"/>
        <v>22</v>
      </c>
      <c r="AK46" t="str">
        <f t="shared" si="34"/>
        <v>44 "fBodyBodyAccJerkMag-meanFreq()"</v>
      </c>
      <c r="AL46" t="str">
        <f t="shared" si="35"/>
        <v/>
      </c>
      <c r="AM46" t="s">
        <v>92</v>
      </c>
      <c r="AN46" t="str">
        <f t="shared" si="50"/>
        <v>Body</v>
      </c>
      <c r="AO46" t="str">
        <f t="shared" si="51"/>
        <v>BodyAcc</v>
      </c>
      <c r="AP46" t="str">
        <f t="shared" si="52"/>
        <v>JerkMag</v>
      </c>
      <c r="AQ46" t="str">
        <f t="shared" si="53"/>
        <v>meanFreq()</v>
      </c>
      <c r="AR46" t="str">
        <f t="shared" si="55"/>
        <v/>
      </c>
    </row>
    <row r="47" spans="1:44" x14ac:dyDescent="0.25">
      <c r="A47" t="s">
        <v>45</v>
      </c>
      <c r="B47">
        <f t="shared" si="18"/>
        <v>4</v>
      </c>
      <c r="C47">
        <f t="shared" si="19"/>
        <v>28</v>
      </c>
      <c r="D47" t="str">
        <f t="shared" si="20"/>
        <v>45</v>
      </c>
      <c r="F47" t="str">
        <f t="shared" si="21"/>
        <v>fBodyBodyGyroMag-mean()</v>
      </c>
      <c r="G47" t="str">
        <f t="shared" si="37"/>
        <v>f</v>
      </c>
      <c r="H47">
        <f t="shared" si="22"/>
        <v>18</v>
      </c>
      <c r="I47">
        <f t="shared" si="22"/>
        <v>0</v>
      </c>
      <c r="J47">
        <f t="shared" si="23"/>
        <v>0</v>
      </c>
      <c r="K47">
        <f t="shared" si="22"/>
        <v>0</v>
      </c>
      <c r="L47">
        <f t="shared" si="40"/>
        <v>18</v>
      </c>
      <c r="M47">
        <f t="shared" si="24"/>
        <v>6</v>
      </c>
      <c r="N47">
        <f t="shared" si="25"/>
        <v>0</v>
      </c>
      <c r="O47">
        <f t="shared" si="26"/>
        <v>0</v>
      </c>
      <c r="P47">
        <f t="shared" si="27"/>
        <v>0</v>
      </c>
      <c r="Q47">
        <f t="shared" si="28"/>
        <v>6</v>
      </c>
      <c r="R47" t="str">
        <f t="shared" si="41"/>
        <v/>
      </c>
      <c r="S47" t="b">
        <f t="shared" si="42"/>
        <v>1</v>
      </c>
      <c r="T47">
        <f t="shared" si="4"/>
        <v>2</v>
      </c>
      <c r="U47" t="b">
        <f t="shared" si="43"/>
        <v>0</v>
      </c>
      <c r="V47" t="b">
        <f t="shared" si="44"/>
        <v>0</v>
      </c>
      <c r="W47">
        <f t="shared" si="45"/>
        <v>23</v>
      </c>
      <c r="X47">
        <f t="shared" si="46"/>
        <v>0</v>
      </c>
      <c r="Y47">
        <f t="shared" si="29"/>
        <v>6</v>
      </c>
      <c r="Z47">
        <f t="shared" si="30"/>
        <v>0</v>
      </c>
      <c r="AA47">
        <f t="shared" si="31"/>
        <v>6</v>
      </c>
      <c r="AB47">
        <f t="shared" si="32"/>
        <v>17</v>
      </c>
      <c r="AC47">
        <f t="shared" si="56"/>
        <v>0</v>
      </c>
      <c r="AD47">
        <f t="shared" si="56"/>
        <v>0</v>
      </c>
      <c r="AE47">
        <f t="shared" si="56"/>
        <v>6</v>
      </c>
      <c r="AF47">
        <f t="shared" si="47"/>
        <v>6</v>
      </c>
      <c r="AG47" t="str">
        <f t="shared" si="48"/>
        <v>BodyBodyGyroMag-m</v>
      </c>
      <c r="AH47" t="str">
        <f t="shared" si="38"/>
        <v>BodyBodyGyroMag</v>
      </c>
      <c r="AI47">
        <f t="shared" si="49"/>
        <v>5</v>
      </c>
      <c r="AJ47">
        <f t="shared" si="54"/>
        <v>23</v>
      </c>
      <c r="AK47" t="str">
        <f t="shared" si="34"/>
        <v>45 "fBodyBodyGyroMag-mean()"</v>
      </c>
      <c r="AL47" t="str">
        <f t="shared" si="35"/>
        <v/>
      </c>
      <c r="AM47" t="s">
        <v>92</v>
      </c>
      <c r="AN47" t="str">
        <f t="shared" si="50"/>
        <v>Body</v>
      </c>
      <c r="AO47" t="str">
        <f t="shared" si="51"/>
        <v>BodyGyro</v>
      </c>
      <c r="AP47" t="str">
        <f t="shared" si="52"/>
        <v>Mag</v>
      </c>
      <c r="AQ47" t="str">
        <f t="shared" si="53"/>
        <v>mean()</v>
      </c>
      <c r="AR47" t="str">
        <f t="shared" si="55"/>
        <v/>
      </c>
    </row>
    <row r="48" spans="1:44" x14ac:dyDescent="0.25">
      <c r="A48" t="s">
        <v>46</v>
      </c>
      <c r="B48">
        <f t="shared" si="18"/>
        <v>4</v>
      </c>
      <c r="C48">
        <f t="shared" si="19"/>
        <v>32</v>
      </c>
      <c r="D48" t="str">
        <f t="shared" si="20"/>
        <v>46</v>
      </c>
      <c r="F48" t="str">
        <f t="shared" si="21"/>
        <v>fBodyBodyGyroMag-meanFreq()</v>
      </c>
      <c r="G48" t="str">
        <f t="shared" si="37"/>
        <v>f</v>
      </c>
      <c r="H48">
        <f t="shared" si="22"/>
        <v>0</v>
      </c>
      <c r="I48">
        <f t="shared" si="22"/>
        <v>18</v>
      </c>
      <c r="J48">
        <f t="shared" si="23"/>
        <v>0</v>
      </c>
      <c r="K48">
        <f t="shared" si="22"/>
        <v>0</v>
      </c>
      <c r="L48">
        <f t="shared" si="40"/>
        <v>18</v>
      </c>
      <c r="M48">
        <f t="shared" si="24"/>
        <v>0</v>
      </c>
      <c r="N48">
        <f t="shared" si="25"/>
        <v>10</v>
      </c>
      <c r="O48">
        <f t="shared" si="26"/>
        <v>0</v>
      </c>
      <c r="P48">
        <f t="shared" si="27"/>
        <v>0</v>
      </c>
      <c r="Q48">
        <f t="shared" si="28"/>
        <v>10</v>
      </c>
      <c r="R48" t="str">
        <f t="shared" si="41"/>
        <v/>
      </c>
      <c r="S48" t="b">
        <f t="shared" si="42"/>
        <v>1</v>
      </c>
      <c r="T48">
        <f t="shared" si="4"/>
        <v>2</v>
      </c>
      <c r="U48" t="b">
        <f t="shared" si="43"/>
        <v>0</v>
      </c>
      <c r="V48" t="b">
        <f t="shared" si="44"/>
        <v>0</v>
      </c>
      <c r="W48">
        <f t="shared" si="45"/>
        <v>27</v>
      </c>
      <c r="X48">
        <f t="shared" si="46"/>
        <v>0</v>
      </c>
      <c r="Y48">
        <f t="shared" si="29"/>
        <v>10</v>
      </c>
      <c r="Z48">
        <f t="shared" si="30"/>
        <v>0</v>
      </c>
      <c r="AA48">
        <f t="shared" si="31"/>
        <v>10</v>
      </c>
      <c r="AB48">
        <f t="shared" si="32"/>
        <v>17</v>
      </c>
      <c r="AC48">
        <f t="shared" si="56"/>
        <v>0</v>
      </c>
      <c r="AD48">
        <f t="shared" si="56"/>
        <v>0</v>
      </c>
      <c r="AE48">
        <f t="shared" si="56"/>
        <v>6</v>
      </c>
      <c r="AF48">
        <f t="shared" si="47"/>
        <v>6</v>
      </c>
      <c r="AG48" t="str">
        <f t="shared" si="48"/>
        <v>BodyBodyGyroMag-m</v>
      </c>
      <c r="AH48" t="str">
        <f t="shared" si="38"/>
        <v>BodyBodyGyroMag</v>
      </c>
      <c r="AI48">
        <f t="shared" si="49"/>
        <v>5</v>
      </c>
      <c r="AJ48">
        <f t="shared" si="54"/>
        <v>24</v>
      </c>
      <c r="AK48" t="str">
        <f t="shared" si="34"/>
        <v>46 "fBodyBodyGyroMag-meanFreq()"</v>
      </c>
      <c r="AL48" t="str">
        <f t="shared" si="35"/>
        <v/>
      </c>
      <c r="AM48" t="s">
        <v>92</v>
      </c>
      <c r="AN48" t="str">
        <f t="shared" si="50"/>
        <v>Body</v>
      </c>
      <c r="AO48" t="str">
        <f t="shared" si="51"/>
        <v>BodyGyro</v>
      </c>
      <c r="AP48" t="str">
        <f t="shared" si="52"/>
        <v>Mag</v>
      </c>
      <c r="AQ48" t="str">
        <f t="shared" si="53"/>
        <v>meanFreq()</v>
      </c>
      <c r="AR48" t="str">
        <f t="shared" si="55"/>
        <v/>
      </c>
    </row>
    <row r="49" spans="1:44" x14ac:dyDescent="0.25">
      <c r="A49" t="s">
        <v>47</v>
      </c>
      <c r="B49">
        <f t="shared" si="18"/>
        <v>4</v>
      </c>
      <c r="C49">
        <f t="shared" si="19"/>
        <v>32</v>
      </c>
      <c r="D49" t="str">
        <f t="shared" si="20"/>
        <v>47</v>
      </c>
      <c r="F49" t="str">
        <f t="shared" si="21"/>
        <v>fBodyBodyGyroJerkMag-mean()</v>
      </c>
      <c r="G49" t="str">
        <f t="shared" si="37"/>
        <v>f</v>
      </c>
      <c r="H49">
        <f t="shared" si="22"/>
        <v>22</v>
      </c>
      <c r="I49">
        <f t="shared" si="22"/>
        <v>0</v>
      </c>
      <c r="J49">
        <f t="shared" si="23"/>
        <v>0</v>
      </c>
      <c r="K49">
        <f t="shared" si="22"/>
        <v>0</v>
      </c>
      <c r="L49">
        <f t="shared" si="40"/>
        <v>22</v>
      </c>
      <c r="M49">
        <f t="shared" si="24"/>
        <v>6</v>
      </c>
      <c r="N49">
        <f t="shared" si="25"/>
        <v>0</v>
      </c>
      <c r="O49">
        <f t="shared" si="26"/>
        <v>0</v>
      </c>
      <c r="P49">
        <f t="shared" si="27"/>
        <v>0</v>
      </c>
      <c r="Q49">
        <f t="shared" si="28"/>
        <v>6</v>
      </c>
      <c r="R49" t="str">
        <f t="shared" si="41"/>
        <v/>
      </c>
      <c r="S49" t="b">
        <f t="shared" si="42"/>
        <v>1</v>
      </c>
      <c r="T49">
        <f t="shared" si="4"/>
        <v>2</v>
      </c>
      <c r="U49" t="b">
        <f t="shared" si="43"/>
        <v>0</v>
      </c>
      <c r="V49" t="b">
        <f t="shared" si="44"/>
        <v>0</v>
      </c>
      <c r="W49">
        <f t="shared" si="45"/>
        <v>27</v>
      </c>
      <c r="X49">
        <f t="shared" si="46"/>
        <v>0</v>
      </c>
      <c r="Y49">
        <f t="shared" si="29"/>
        <v>6</v>
      </c>
      <c r="Z49">
        <f t="shared" si="30"/>
        <v>0</v>
      </c>
      <c r="AA49">
        <f t="shared" si="31"/>
        <v>6</v>
      </c>
      <c r="AB49">
        <f t="shared" si="32"/>
        <v>21</v>
      </c>
      <c r="AC49">
        <f t="shared" si="56"/>
        <v>0</v>
      </c>
      <c r="AD49">
        <f t="shared" si="56"/>
        <v>0</v>
      </c>
      <c r="AE49">
        <f t="shared" si="56"/>
        <v>6</v>
      </c>
      <c r="AF49">
        <f t="shared" si="47"/>
        <v>6</v>
      </c>
      <c r="AG49" t="str">
        <f t="shared" si="48"/>
        <v>BodyBodyGyroJerkMag-m</v>
      </c>
      <c r="AH49" t="str">
        <f t="shared" si="38"/>
        <v>BodyBodyGyroJerkMag</v>
      </c>
      <c r="AI49">
        <f t="shared" si="49"/>
        <v>5</v>
      </c>
      <c r="AJ49">
        <f t="shared" si="54"/>
        <v>25</v>
      </c>
      <c r="AK49" t="str">
        <f t="shared" si="34"/>
        <v>47 "fBodyBodyGyroJerkMag-mean()"</v>
      </c>
      <c r="AL49" t="str">
        <f t="shared" si="35"/>
        <v/>
      </c>
      <c r="AM49" t="s">
        <v>92</v>
      </c>
      <c r="AN49" t="str">
        <f t="shared" si="50"/>
        <v>Body</v>
      </c>
      <c r="AO49" t="str">
        <f t="shared" si="51"/>
        <v>BodyGyro</v>
      </c>
      <c r="AP49" t="str">
        <f t="shared" si="52"/>
        <v>JerkMag</v>
      </c>
      <c r="AQ49" t="str">
        <f t="shared" si="53"/>
        <v>mean()</v>
      </c>
      <c r="AR49" t="str">
        <f t="shared" si="55"/>
        <v/>
      </c>
    </row>
    <row r="50" spans="1:44" x14ac:dyDescent="0.25">
      <c r="A50" t="s">
        <v>48</v>
      </c>
      <c r="B50">
        <f t="shared" si="18"/>
        <v>4</v>
      </c>
      <c r="C50">
        <f t="shared" si="19"/>
        <v>36</v>
      </c>
      <c r="D50" t="str">
        <f t="shared" si="20"/>
        <v>48</v>
      </c>
      <c r="F50" t="str">
        <f t="shared" si="21"/>
        <v>fBodyBodyGyroJerkMag-meanFreq()</v>
      </c>
      <c r="G50" t="str">
        <f t="shared" si="37"/>
        <v>f</v>
      </c>
      <c r="H50">
        <f t="shared" si="22"/>
        <v>0</v>
      </c>
      <c r="I50">
        <f t="shared" si="22"/>
        <v>22</v>
      </c>
      <c r="J50">
        <f t="shared" si="23"/>
        <v>0</v>
      </c>
      <c r="K50">
        <f t="shared" si="22"/>
        <v>0</v>
      </c>
      <c r="L50">
        <f t="shared" si="40"/>
        <v>22</v>
      </c>
      <c r="M50">
        <f t="shared" si="24"/>
        <v>0</v>
      </c>
      <c r="N50">
        <f t="shared" si="25"/>
        <v>10</v>
      </c>
      <c r="O50">
        <f t="shared" si="26"/>
        <v>0</v>
      </c>
      <c r="P50">
        <f t="shared" si="27"/>
        <v>0</v>
      </c>
      <c r="Q50">
        <f t="shared" si="28"/>
        <v>10</v>
      </c>
      <c r="R50" t="str">
        <f t="shared" si="41"/>
        <v/>
      </c>
      <c r="S50" t="b">
        <f t="shared" si="42"/>
        <v>1</v>
      </c>
      <c r="T50">
        <f t="shared" si="4"/>
        <v>2</v>
      </c>
      <c r="U50" t="b">
        <f t="shared" si="43"/>
        <v>0</v>
      </c>
      <c r="V50" t="b">
        <f t="shared" si="44"/>
        <v>0</v>
      </c>
      <c r="W50">
        <f t="shared" si="45"/>
        <v>31</v>
      </c>
      <c r="X50">
        <f t="shared" si="46"/>
        <v>0</v>
      </c>
      <c r="Y50">
        <f t="shared" si="29"/>
        <v>10</v>
      </c>
      <c r="Z50">
        <f t="shared" si="30"/>
        <v>0</v>
      </c>
      <c r="AA50">
        <f t="shared" si="31"/>
        <v>10</v>
      </c>
      <c r="AB50">
        <f t="shared" si="32"/>
        <v>21</v>
      </c>
      <c r="AC50">
        <f t="shared" si="56"/>
        <v>0</v>
      </c>
      <c r="AD50">
        <f t="shared" si="56"/>
        <v>0</v>
      </c>
      <c r="AE50">
        <f t="shared" si="56"/>
        <v>6</v>
      </c>
      <c r="AF50">
        <f t="shared" si="47"/>
        <v>6</v>
      </c>
      <c r="AG50" t="str">
        <f t="shared" si="48"/>
        <v>BodyBodyGyroJerkMag-m</v>
      </c>
      <c r="AH50" t="str">
        <f t="shared" si="38"/>
        <v>BodyBodyGyroJerkMag</v>
      </c>
      <c r="AI50">
        <f t="shared" si="49"/>
        <v>5</v>
      </c>
      <c r="AJ50">
        <f t="shared" si="54"/>
        <v>26</v>
      </c>
      <c r="AK50" t="str">
        <f t="shared" si="34"/>
        <v>48 "fBodyBodyGyroJerkMag-meanFreq()"</v>
      </c>
      <c r="AL50" t="str">
        <f t="shared" si="35"/>
        <v/>
      </c>
      <c r="AM50" t="s">
        <v>92</v>
      </c>
      <c r="AN50" t="str">
        <f t="shared" si="50"/>
        <v>Body</v>
      </c>
      <c r="AO50" t="str">
        <f t="shared" si="51"/>
        <v>BodyGyro</v>
      </c>
      <c r="AP50" t="str">
        <f t="shared" si="52"/>
        <v>JerkMag</v>
      </c>
      <c r="AQ50" t="str">
        <f t="shared" si="53"/>
        <v>meanFreq()</v>
      </c>
      <c r="AR50" t="str">
        <f t="shared" si="55"/>
        <v/>
      </c>
    </row>
    <row r="51" spans="1:44" x14ac:dyDescent="0.25">
      <c r="A51" t="s">
        <v>82</v>
      </c>
      <c r="B51">
        <f t="shared" si="18"/>
        <v>4</v>
      </c>
      <c r="C51">
        <f t="shared" si="19"/>
        <v>31</v>
      </c>
      <c r="D51" t="str">
        <f t="shared" si="20"/>
        <v>49</v>
      </c>
      <c r="E51" t="s">
        <v>119</v>
      </c>
      <c r="F51" t="s">
        <v>123</v>
      </c>
      <c r="G51" t="str">
        <f t="shared" si="37"/>
        <v>t</v>
      </c>
      <c r="H51">
        <f t="shared" si="22"/>
        <v>0</v>
      </c>
      <c r="I51">
        <f t="shared" si="22"/>
        <v>0</v>
      </c>
      <c r="J51">
        <f t="shared" si="23"/>
        <v>0</v>
      </c>
      <c r="K51">
        <f t="shared" si="22"/>
        <v>0</v>
      </c>
      <c r="L51">
        <f t="shared" si="40"/>
        <v>0</v>
      </c>
      <c r="M51">
        <f t="shared" si="24"/>
        <v>0</v>
      </c>
      <c r="N51">
        <f t="shared" si="25"/>
        <v>0</v>
      </c>
      <c r="O51">
        <f t="shared" si="26"/>
        <v>0</v>
      </c>
      <c r="P51">
        <f t="shared" si="27"/>
        <v>0</v>
      </c>
      <c r="Q51">
        <f t="shared" si="28"/>
        <v>0</v>
      </c>
      <c r="R51" t="str">
        <f t="shared" si="41"/>
        <v/>
      </c>
      <c r="S51" t="b">
        <f t="shared" si="42"/>
        <v>1</v>
      </c>
      <c r="T51">
        <f>+P51+1</f>
        <v>1</v>
      </c>
      <c r="U51" t="b">
        <f t="shared" si="43"/>
        <v>0</v>
      </c>
      <c r="V51" t="b">
        <f t="shared" si="44"/>
        <v>1</v>
      </c>
      <c r="W51">
        <f t="shared" si="45"/>
        <v>19</v>
      </c>
      <c r="X51">
        <f t="shared" si="46"/>
        <v>1</v>
      </c>
      <c r="Y51">
        <f t="shared" si="29"/>
        <v>0</v>
      </c>
      <c r="Z51">
        <f t="shared" si="30"/>
        <v>2</v>
      </c>
      <c r="AA51">
        <f t="shared" si="31"/>
        <v>3</v>
      </c>
      <c r="AB51">
        <f t="shared" si="32"/>
        <v>16</v>
      </c>
      <c r="AC51">
        <f t="shared" si="56"/>
        <v>2</v>
      </c>
      <c r="AD51">
        <f t="shared" si="56"/>
        <v>0</v>
      </c>
      <c r="AE51">
        <f t="shared" si="56"/>
        <v>0</v>
      </c>
      <c r="AF51">
        <f t="shared" si="47"/>
        <v>2</v>
      </c>
      <c r="AG51" t="str">
        <f t="shared" si="48"/>
        <v>tBodyAccMeangrav</v>
      </c>
      <c r="AH51" t="str">
        <f t="shared" si="38"/>
        <v>tBodyAccMeangrav</v>
      </c>
      <c r="AI51">
        <f t="shared" si="49"/>
        <v>2</v>
      </c>
      <c r="AJ51">
        <f t="shared" si="54"/>
        <v>26</v>
      </c>
      <c r="AK51" t="str">
        <f t="shared" si="34"/>
        <v>49 "angle(tBodyAccMeangravity)"</v>
      </c>
      <c r="AL51" t="str">
        <f t="shared" si="35"/>
        <v>angle()</v>
      </c>
      <c r="AN51" t="str">
        <f t="shared" si="50"/>
        <v>t</v>
      </c>
      <c r="AO51" t="str">
        <f t="shared" si="51"/>
        <v>BodyAcc</v>
      </c>
      <c r="AP51" t="str">
        <f t="shared" si="52"/>
        <v>Meangrav</v>
      </c>
      <c r="AQ51" t="str">
        <f t="shared" si="53"/>
        <v/>
      </c>
      <c r="AR51" t="str">
        <f t="shared" si="55"/>
        <v>y</v>
      </c>
    </row>
    <row r="52" spans="1:44" x14ac:dyDescent="0.25">
      <c r="A52" t="s">
        <v>83</v>
      </c>
      <c r="B52">
        <f t="shared" si="18"/>
        <v>4</v>
      </c>
      <c r="C52">
        <f t="shared" si="19"/>
        <v>40</v>
      </c>
      <c r="D52" t="str">
        <f t="shared" si="20"/>
        <v>50</v>
      </c>
      <c r="E52" t="s">
        <v>119</v>
      </c>
      <c r="F52" t="s">
        <v>124</v>
      </c>
      <c r="G52" t="str">
        <f t="shared" si="37"/>
        <v>t</v>
      </c>
      <c r="H52">
        <f t="shared" si="22"/>
        <v>0</v>
      </c>
      <c r="I52">
        <f t="shared" si="22"/>
        <v>0</v>
      </c>
      <c r="J52">
        <f t="shared" si="23"/>
        <v>0</v>
      </c>
      <c r="K52">
        <f t="shared" si="22"/>
        <v>0</v>
      </c>
      <c r="L52">
        <f t="shared" si="40"/>
        <v>0</v>
      </c>
      <c r="M52">
        <f t="shared" si="24"/>
        <v>0</v>
      </c>
      <c r="N52">
        <f t="shared" si="25"/>
        <v>0</v>
      </c>
      <c r="O52">
        <f t="shared" si="26"/>
        <v>0</v>
      </c>
      <c r="P52">
        <f t="shared" si="27"/>
        <v>0</v>
      </c>
      <c r="Q52">
        <f t="shared" si="28"/>
        <v>0</v>
      </c>
      <c r="R52" t="str">
        <f t="shared" si="41"/>
        <v/>
      </c>
      <c r="S52" t="b">
        <f t="shared" si="42"/>
        <v>1</v>
      </c>
      <c r="T52">
        <f t="shared" ref="T52:T57" si="57">+P52+1</f>
        <v>1</v>
      </c>
      <c r="U52" t="b">
        <f t="shared" si="43"/>
        <v>0</v>
      </c>
      <c r="V52" t="b">
        <f t="shared" si="44"/>
        <v>0</v>
      </c>
      <c r="W52">
        <f t="shared" si="45"/>
        <v>28</v>
      </c>
      <c r="X52">
        <f t="shared" si="46"/>
        <v>0</v>
      </c>
      <c r="Y52">
        <f t="shared" si="29"/>
        <v>0</v>
      </c>
      <c r="Z52">
        <f t="shared" si="30"/>
        <v>0</v>
      </c>
      <c r="AA52">
        <f t="shared" si="31"/>
        <v>0</v>
      </c>
      <c r="AB52">
        <f t="shared" si="32"/>
        <v>28</v>
      </c>
      <c r="AC52">
        <f t="shared" si="56"/>
        <v>2</v>
      </c>
      <c r="AD52">
        <f t="shared" si="56"/>
        <v>0</v>
      </c>
      <c r="AE52">
        <f t="shared" si="56"/>
        <v>0</v>
      </c>
      <c r="AF52">
        <f t="shared" si="47"/>
        <v>2</v>
      </c>
      <c r="AG52" t="str">
        <f t="shared" si="48"/>
        <v>tBodyAccJerkMean)gravityMean</v>
      </c>
      <c r="AH52" t="str">
        <f t="shared" si="38"/>
        <v>tBodyAccJerkMean)gravityMean</v>
      </c>
      <c r="AI52">
        <f t="shared" si="49"/>
        <v>2</v>
      </c>
      <c r="AJ52">
        <f t="shared" si="54"/>
        <v>27</v>
      </c>
      <c r="AK52" t="str">
        <f t="shared" si="34"/>
        <v>50 "angle(tBodyAccJerkMean)gravityMean)"</v>
      </c>
      <c r="AL52" t="str">
        <f t="shared" si="35"/>
        <v>angle()</v>
      </c>
      <c r="AN52" t="str">
        <f t="shared" si="50"/>
        <v>t</v>
      </c>
      <c r="AO52" t="str">
        <f t="shared" si="51"/>
        <v>BodyAcc</v>
      </c>
      <c r="AP52" t="str">
        <f t="shared" si="52"/>
        <v>JerkMean)gravityMean</v>
      </c>
      <c r="AQ52" t="str">
        <f t="shared" si="53"/>
        <v/>
      </c>
      <c r="AR52" t="str">
        <f t="shared" si="55"/>
        <v/>
      </c>
    </row>
    <row r="53" spans="1:44" x14ac:dyDescent="0.25">
      <c r="A53" t="s">
        <v>84</v>
      </c>
      <c r="B53">
        <f t="shared" si="18"/>
        <v>4</v>
      </c>
      <c r="C53">
        <f t="shared" si="19"/>
        <v>36</v>
      </c>
      <c r="D53" t="str">
        <f t="shared" si="20"/>
        <v>51</v>
      </c>
      <c r="E53" t="s">
        <v>119</v>
      </c>
      <c r="F53" t="s">
        <v>125</v>
      </c>
      <c r="G53" t="str">
        <f t="shared" si="37"/>
        <v>t</v>
      </c>
      <c r="H53">
        <f t="shared" si="22"/>
        <v>0</v>
      </c>
      <c r="I53">
        <f t="shared" si="22"/>
        <v>0</v>
      </c>
      <c r="J53">
        <f t="shared" si="23"/>
        <v>0</v>
      </c>
      <c r="K53">
        <f t="shared" si="22"/>
        <v>0</v>
      </c>
      <c r="L53">
        <f t="shared" si="40"/>
        <v>0</v>
      </c>
      <c r="M53">
        <f t="shared" si="24"/>
        <v>0</v>
      </c>
      <c r="N53">
        <f t="shared" si="25"/>
        <v>0</v>
      </c>
      <c r="O53">
        <f t="shared" si="26"/>
        <v>0</v>
      </c>
      <c r="P53">
        <f t="shared" si="27"/>
        <v>0</v>
      </c>
      <c r="Q53">
        <f t="shared" si="28"/>
        <v>0</v>
      </c>
      <c r="R53" t="str">
        <f t="shared" si="41"/>
        <v/>
      </c>
      <c r="S53" t="b">
        <f t="shared" si="42"/>
        <v>1</v>
      </c>
      <c r="T53">
        <f t="shared" si="57"/>
        <v>1</v>
      </c>
      <c r="U53" t="b">
        <f t="shared" si="43"/>
        <v>0</v>
      </c>
      <c r="V53" t="b">
        <f t="shared" si="44"/>
        <v>0</v>
      </c>
      <c r="W53">
        <f t="shared" si="45"/>
        <v>24</v>
      </c>
      <c r="X53">
        <f t="shared" si="46"/>
        <v>0</v>
      </c>
      <c r="Y53">
        <f t="shared" si="29"/>
        <v>0</v>
      </c>
      <c r="Z53">
        <f t="shared" si="30"/>
        <v>0</v>
      </c>
      <c r="AA53">
        <f t="shared" si="31"/>
        <v>0</v>
      </c>
      <c r="AB53">
        <f t="shared" si="32"/>
        <v>24</v>
      </c>
      <c r="AC53">
        <f t="shared" si="56"/>
        <v>0</v>
      </c>
      <c r="AD53">
        <f t="shared" si="56"/>
        <v>0</v>
      </c>
      <c r="AE53">
        <f t="shared" si="56"/>
        <v>2</v>
      </c>
      <c r="AF53">
        <f t="shared" si="47"/>
        <v>2</v>
      </c>
      <c r="AG53" t="str">
        <f t="shared" si="48"/>
        <v>tBodyGyroMeangravityMean</v>
      </c>
      <c r="AH53" t="str">
        <f t="shared" si="38"/>
        <v>tBodyGyroMeangravityMean</v>
      </c>
      <c r="AI53">
        <f t="shared" si="49"/>
        <v>2</v>
      </c>
      <c r="AJ53">
        <f t="shared" si="54"/>
        <v>28</v>
      </c>
      <c r="AK53" t="str">
        <f t="shared" si="34"/>
        <v>51 "angle(tBodyGyroMeangravityMean)"</v>
      </c>
      <c r="AL53" t="str">
        <f t="shared" si="35"/>
        <v>angle()</v>
      </c>
      <c r="AN53" t="str">
        <f t="shared" si="50"/>
        <v>t</v>
      </c>
      <c r="AO53" t="str">
        <f t="shared" si="51"/>
        <v>BodyGyro</v>
      </c>
      <c r="AP53" t="str">
        <f t="shared" si="52"/>
        <v>MeangravityMean</v>
      </c>
      <c r="AQ53" t="str">
        <f t="shared" si="53"/>
        <v/>
      </c>
      <c r="AR53" t="str">
        <f t="shared" si="55"/>
        <v/>
      </c>
    </row>
    <row r="54" spans="1:44" x14ac:dyDescent="0.25">
      <c r="A54" t="s">
        <v>85</v>
      </c>
      <c r="B54">
        <f t="shared" si="18"/>
        <v>4</v>
      </c>
      <c r="C54">
        <f t="shared" si="19"/>
        <v>40</v>
      </c>
      <c r="D54" t="str">
        <f t="shared" si="20"/>
        <v>52</v>
      </c>
      <c r="E54" t="s">
        <v>119</v>
      </c>
      <c r="F54" t="s">
        <v>126</v>
      </c>
      <c r="G54" t="str">
        <f t="shared" si="37"/>
        <v>t</v>
      </c>
      <c r="H54">
        <f t="shared" si="22"/>
        <v>0</v>
      </c>
      <c r="I54">
        <f t="shared" si="22"/>
        <v>0</v>
      </c>
      <c r="J54">
        <f t="shared" si="23"/>
        <v>0</v>
      </c>
      <c r="K54">
        <f t="shared" si="22"/>
        <v>0</v>
      </c>
      <c r="L54">
        <f t="shared" si="40"/>
        <v>0</v>
      </c>
      <c r="M54">
        <f t="shared" si="24"/>
        <v>0</v>
      </c>
      <c r="N54">
        <f t="shared" si="25"/>
        <v>0</v>
      </c>
      <c r="O54">
        <f t="shared" si="26"/>
        <v>0</v>
      </c>
      <c r="P54">
        <f t="shared" si="27"/>
        <v>0</v>
      </c>
      <c r="Q54">
        <f t="shared" si="28"/>
        <v>0</v>
      </c>
      <c r="R54" t="str">
        <f t="shared" si="41"/>
        <v/>
      </c>
      <c r="S54" t="b">
        <f t="shared" si="42"/>
        <v>1</v>
      </c>
      <c r="T54">
        <f t="shared" si="57"/>
        <v>1</v>
      </c>
      <c r="U54" t="b">
        <f t="shared" si="43"/>
        <v>0</v>
      </c>
      <c r="V54" t="b">
        <f t="shared" si="44"/>
        <v>0</v>
      </c>
      <c r="W54">
        <f t="shared" si="45"/>
        <v>28</v>
      </c>
      <c r="X54">
        <f t="shared" si="46"/>
        <v>0</v>
      </c>
      <c r="Y54">
        <f t="shared" si="29"/>
        <v>0</v>
      </c>
      <c r="Z54">
        <f t="shared" si="30"/>
        <v>0</v>
      </c>
      <c r="AA54">
        <f t="shared" si="31"/>
        <v>0</v>
      </c>
      <c r="AB54">
        <f t="shared" si="32"/>
        <v>28</v>
      </c>
      <c r="AC54">
        <f t="shared" si="56"/>
        <v>0</v>
      </c>
      <c r="AD54">
        <f t="shared" si="56"/>
        <v>0</v>
      </c>
      <c r="AE54">
        <f t="shared" si="56"/>
        <v>2</v>
      </c>
      <c r="AF54">
        <f t="shared" si="47"/>
        <v>2</v>
      </c>
      <c r="AG54" t="str">
        <f t="shared" si="48"/>
        <v>tBodyGyroJerkMeangravityMean</v>
      </c>
      <c r="AH54" t="str">
        <f t="shared" si="38"/>
        <v>tBodyGyroJerkMeangravityMean</v>
      </c>
      <c r="AI54">
        <f t="shared" si="49"/>
        <v>2</v>
      </c>
      <c r="AJ54">
        <f t="shared" si="54"/>
        <v>29</v>
      </c>
      <c r="AK54" t="str">
        <f t="shared" si="34"/>
        <v>52 "angle(tBodyGyroJerkMeangravityMean)"</v>
      </c>
      <c r="AL54" t="str">
        <f t="shared" si="35"/>
        <v>angle()</v>
      </c>
      <c r="AN54" t="str">
        <f t="shared" si="50"/>
        <v>t</v>
      </c>
      <c r="AO54" t="str">
        <f t="shared" si="51"/>
        <v>BodyGyro</v>
      </c>
      <c r="AP54" t="str">
        <f t="shared" si="52"/>
        <v>JerkMeangravityMean</v>
      </c>
      <c r="AQ54" t="str">
        <f t="shared" si="53"/>
        <v/>
      </c>
      <c r="AR54" t="str">
        <f t="shared" si="55"/>
        <v/>
      </c>
    </row>
    <row r="55" spans="1:44" x14ac:dyDescent="0.25">
      <c r="A55" t="s">
        <v>86</v>
      </c>
      <c r="B55">
        <f t="shared" si="18"/>
        <v>4</v>
      </c>
      <c r="C55">
        <f t="shared" si="19"/>
        <v>24</v>
      </c>
      <c r="D55" t="str">
        <f t="shared" si="20"/>
        <v>53</v>
      </c>
      <c r="E55" t="s">
        <v>120</v>
      </c>
      <c r="G55">
        <f t="shared" si="37"/>
        <v>0</v>
      </c>
      <c r="H55">
        <f t="shared" si="22"/>
        <v>0</v>
      </c>
      <c r="I55">
        <f t="shared" si="22"/>
        <v>0</v>
      </c>
      <c r="J55">
        <f t="shared" si="23"/>
        <v>0</v>
      </c>
      <c r="K55">
        <f t="shared" si="22"/>
        <v>0</v>
      </c>
      <c r="L55">
        <f t="shared" si="40"/>
        <v>0</v>
      </c>
      <c r="M55">
        <f t="shared" si="24"/>
        <v>0</v>
      </c>
      <c r="N55">
        <f t="shared" si="25"/>
        <v>0</v>
      </c>
      <c r="O55">
        <f t="shared" si="26"/>
        <v>0</v>
      </c>
      <c r="P55">
        <f t="shared" si="27"/>
        <v>0</v>
      </c>
      <c r="Q55">
        <f t="shared" si="28"/>
        <v>0</v>
      </c>
      <c r="R55" t="str">
        <f t="shared" si="41"/>
        <v/>
      </c>
      <c r="S55" t="b">
        <f t="shared" si="42"/>
        <v>0</v>
      </c>
      <c r="T55">
        <f t="shared" si="57"/>
        <v>1</v>
      </c>
      <c r="U55" t="b">
        <f t="shared" si="43"/>
        <v>0</v>
      </c>
      <c r="V55" t="b">
        <f t="shared" si="44"/>
        <v>0</v>
      </c>
      <c r="W55">
        <f t="shared" si="45"/>
        <v>0</v>
      </c>
      <c r="X55">
        <f t="shared" si="46"/>
        <v>0</v>
      </c>
      <c r="Y55">
        <f t="shared" si="29"/>
        <v>0</v>
      </c>
      <c r="Z55">
        <f t="shared" si="30"/>
        <v>0</v>
      </c>
      <c r="AA55">
        <f t="shared" si="31"/>
        <v>0</v>
      </c>
      <c r="AB55">
        <f t="shared" si="32"/>
        <v>0</v>
      </c>
      <c r="AC55">
        <f t="shared" si="56"/>
        <v>0</v>
      </c>
      <c r="AD55">
        <f t="shared" si="56"/>
        <v>0</v>
      </c>
      <c r="AE55">
        <f t="shared" si="56"/>
        <v>0</v>
      </c>
      <c r="AF55">
        <f t="shared" si="47"/>
        <v>0</v>
      </c>
      <c r="AG55" t="str">
        <f t="shared" si="48"/>
        <v/>
      </c>
      <c r="AH55" t="str">
        <f t="shared" si="38"/>
        <v/>
      </c>
      <c r="AI55">
        <f t="shared" si="49"/>
        <v>1</v>
      </c>
      <c r="AJ55">
        <f t="shared" si="54"/>
        <v>30</v>
      </c>
      <c r="AK55" t="str">
        <f t="shared" si="34"/>
        <v>53 "angle(XgravityMean)"</v>
      </c>
      <c r="AL55" t="str">
        <f t="shared" si="35"/>
        <v>angle(XgravityMean)</v>
      </c>
      <c r="AN55" t="str">
        <f t="shared" si="50"/>
        <v/>
      </c>
      <c r="AO55" t="str">
        <f t="shared" si="51"/>
        <v/>
      </c>
      <c r="AP55" t="str">
        <f t="shared" si="52"/>
        <v/>
      </c>
      <c r="AQ55" t="str">
        <f t="shared" si="53"/>
        <v/>
      </c>
      <c r="AR55" t="str">
        <f t="shared" si="55"/>
        <v/>
      </c>
    </row>
    <row r="56" spans="1:44" x14ac:dyDescent="0.25">
      <c r="A56" t="s">
        <v>87</v>
      </c>
      <c r="B56">
        <f t="shared" si="18"/>
        <v>4</v>
      </c>
      <c r="C56">
        <f t="shared" si="19"/>
        <v>24</v>
      </c>
      <c r="D56" t="str">
        <f t="shared" si="20"/>
        <v>54</v>
      </c>
      <c r="E56" t="s">
        <v>121</v>
      </c>
      <c r="G56">
        <f t="shared" si="37"/>
        <v>0</v>
      </c>
      <c r="H56">
        <f t="shared" si="22"/>
        <v>0</v>
      </c>
      <c r="I56">
        <f t="shared" si="22"/>
        <v>0</v>
      </c>
      <c r="J56">
        <f t="shared" si="23"/>
        <v>0</v>
      </c>
      <c r="K56">
        <f t="shared" si="22"/>
        <v>0</v>
      </c>
      <c r="L56">
        <f t="shared" si="40"/>
        <v>0</v>
      </c>
      <c r="M56">
        <f t="shared" si="24"/>
        <v>0</v>
      </c>
      <c r="N56">
        <f t="shared" si="25"/>
        <v>0</v>
      </c>
      <c r="O56">
        <f t="shared" si="26"/>
        <v>0</v>
      </c>
      <c r="P56">
        <f t="shared" si="27"/>
        <v>0</v>
      </c>
      <c r="Q56">
        <f t="shared" si="28"/>
        <v>0</v>
      </c>
      <c r="R56" t="str">
        <f t="shared" si="41"/>
        <v/>
      </c>
      <c r="S56" t="b">
        <f t="shared" si="42"/>
        <v>0</v>
      </c>
      <c r="T56">
        <f t="shared" si="57"/>
        <v>1</v>
      </c>
      <c r="U56" t="b">
        <f t="shared" si="43"/>
        <v>0</v>
      </c>
      <c r="V56" t="b">
        <f t="shared" si="44"/>
        <v>0</v>
      </c>
      <c r="W56">
        <f t="shared" si="45"/>
        <v>0</v>
      </c>
      <c r="X56">
        <f t="shared" si="46"/>
        <v>0</v>
      </c>
      <c r="Y56">
        <f t="shared" si="29"/>
        <v>0</v>
      </c>
      <c r="Z56">
        <f t="shared" si="30"/>
        <v>0</v>
      </c>
      <c r="AA56">
        <f t="shared" si="31"/>
        <v>0</v>
      </c>
      <c r="AB56">
        <f t="shared" si="32"/>
        <v>0</v>
      </c>
      <c r="AC56">
        <f t="shared" si="56"/>
        <v>0</v>
      </c>
      <c r="AD56">
        <f t="shared" si="56"/>
        <v>0</v>
      </c>
      <c r="AE56">
        <f t="shared" si="56"/>
        <v>0</v>
      </c>
      <c r="AF56">
        <f t="shared" si="47"/>
        <v>0</v>
      </c>
      <c r="AG56" t="str">
        <f t="shared" si="48"/>
        <v/>
      </c>
      <c r="AH56" t="str">
        <f t="shared" si="38"/>
        <v/>
      </c>
      <c r="AI56">
        <f t="shared" si="49"/>
        <v>1</v>
      </c>
      <c r="AJ56">
        <f t="shared" si="54"/>
        <v>31</v>
      </c>
      <c r="AK56" t="str">
        <f t="shared" si="34"/>
        <v>54 "angle(YgravityMean)"</v>
      </c>
      <c r="AL56" t="str">
        <f t="shared" si="35"/>
        <v>angle(YgravityMean)</v>
      </c>
      <c r="AN56" t="str">
        <f t="shared" si="50"/>
        <v/>
      </c>
      <c r="AO56" t="str">
        <f t="shared" si="51"/>
        <v/>
      </c>
      <c r="AP56" t="str">
        <f t="shared" si="52"/>
        <v/>
      </c>
      <c r="AQ56" t="str">
        <f t="shared" si="53"/>
        <v/>
      </c>
      <c r="AR56" t="str">
        <f t="shared" si="55"/>
        <v/>
      </c>
    </row>
    <row r="57" spans="1:44" x14ac:dyDescent="0.25">
      <c r="A57" t="s">
        <v>88</v>
      </c>
      <c r="B57">
        <f t="shared" si="18"/>
        <v>4</v>
      </c>
      <c r="C57">
        <f t="shared" si="19"/>
        <v>24</v>
      </c>
      <c r="D57" t="str">
        <f t="shared" si="20"/>
        <v>55</v>
      </c>
      <c r="E57" t="s">
        <v>122</v>
      </c>
      <c r="G57">
        <f t="shared" si="37"/>
        <v>0</v>
      </c>
      <c r="H57">
        <f t="shared" si="22"/>
        <v>0</v>
      </c>
      <c r="I57">
        <f t="shared" si="22"/>
        <v>0</v>
      </c>
      <c r="J57">
        <f t="shared" si="23"/>
        <v>0</v>
      </c>
      <c r="K57">
        <f t="shared" si="22"/>
        <v>0</v>
      </c>
      <c r="L57">
        <f t="shared" si="40"/>
        <v>0</v>
      </c>
      <c r="M57">
        <f t="shared" si="24"/>
        <v>0</v>
      </c>
      <c r="N57">
        <f t="shared" si="25"/>
        <v>0</v>
      </c>
      <c r="O57">
        <f t="shared" si="26"/>
        <v>0</v>
      </c>
      <c r="P57">
        <f t="shared" si="27"/>
        <v>0</v>
      </c>
      <c r="Q57">
        <f t="shared" si="28"/>
        <v>0</v>
      </c>
      <c r="R57" t="str">
        <f t="shared" si="41"/>
        <v/>
      </c>
      <c r="S57" t="b">
        <f t="shared" si="42"/>
        <v>0</v>
      </c>
      <c r="T57">
        <f t="shared" si="57"/>
        <v>1</v>
      </c>
      <c r="U57" t="b">
        <f t="shared" si="43"/>
        <v>0</v>
      </c>
      <c r="V57" t="b">
        <f t="shared" si="44"/>
        <v>0</v>
      </c>
      <c r="W57">
        <f t="shared" si="45"/>
        <v>0</v>
      </c>
      <c r="X57">
        <f t="shared" si="46"/>
        <v>0</v>
      </c>
      <c r="Y57">
        <f t="shared" si="29"/>
        <v>0</v>
      </c>
      <c r="Z57">
        <f t="shared" si="30"/>
        <v>0</v>
      </c>
      <c r="AA57">
        <f t="shared" si="31"/>
        <v>0</v>
      </c>
      <c r="AB57">
        <f t="shared" si="32"/>
        <v>0</v>
      </c>
      <c r="AC57">
        <f t="shared" si="56"/>
        <v>0</v>
      </c>
      <c r="AD57">
        <f t="shared" si="56"/>
        <v>0</v>
      </c>
      <c r="AE57">
        <f t="shared" si="56"/>
        <v>0</v>
      </c>
      <c r="AF57">
        <f t="shared" si="47"/>
        <v>0</v>
      </c>
      <c r="AG57" t="str">
        <f t="shared" si="48"/>
        <v/>
      </c>
      <c r="AH57" t="str">
        <f t="shared" si="38"/>
        <v/>
      </c>
      <c r="AI57">
        <f t="shared" si="49"/>
        <v>1</v>
      </c>
      <c r="AJ57">
        <f t="shared" si="54"/>
        <v>32</v>
      </c>
      <c r="AK57" t="str">
        <f t="shared" si="34"/>
        <v>55 "angle(ZgravityMean)"</v>
      </c>
      <c r="AL57" t="str">
        <f t="shared" si="35"/>
        <v>angle(ZgravityMean)</v>
      </c>
      <c r="AN57" t="str">
        <f t="shared" si="50"/>
        <v/>
      </c>
      <c r="AO57" t="str">
        <f t="shared" si="51"/>
        <v/>
      </c>
      <c r="AP57" t="str">
        <f t="shared" si="52"/>
        <v/>
      </c>
      <c r="AQ57" t="str">
        <f t="shared" si="53"/>
        <v/>
      </c>
      <c r="AR57" t="str">
        <f t="shared" si="55"/>
        <v/>
      </c>
    </row>
    <row r="58" spans="1:44" x14ac:dyDescent="0.25">
      <c r="A58" t="s">
        <v>49</v>
      </c>
      <c r="B58">
        <f t="shared" si="18"/>
        <v>4</v>
      </c>
      <c r="C58">
        <f t="shared" si="19"/>
        <v>21</v>
      </c>
      <c r="D58" t="str">
        <f t="shared" si="20"/>
        <v>56</v>
      </c>
      <c r="F58" t="str">
        <f t="shared" si="21"/>
        <v>tBodyAcc-std()-X</v>
      </c>
      <c r="G58" t="str">
        <f t="shared" si="37"/>
        <v>t</v>
      </c>
      <c r="H58">
        <f t="shared" si="22"/>
        <v>0</v>
      </c>
      <c r="I58">
        <f t="shared" si="22"/>
        <v>0</v>
      </c>
      <c r="J58">
        <f t="shared" si="23"/>
        <v>10</v>
      </c>
      <c r="K58">
        <f t="shared" si="22"/>
        <v>0</v>
      </c>
      <c r="L58">
        <f t="shared" si="40"/>
        <v>10</v>
      </c>
      <c r="M58">
        <f t="shared" si="24"/>
        <v>0</v>
      </c>
      <c r="N58">
        <f t="shared" si="25"/>
        <v>0</v>
      </c>
      <c r="O58">
        <f t="shared" si="26"/>
        <v>5</v>
      </c>
      <c r="P58">
        <f t="shared" si="27"/>
        <v>0</v>
      </c>
      <c r="Q58">
        <f t="shared" si="28"/>
        <v>5</v>
      </c>
      <c r="R58">
        <f t="shared" si="41"/>
        <v>10</v>
      </c>
      <c r="S58" t="b">
        <f t="shared" si="42"/>
        <v>1</v>
      </c>
      <c r="T58">
        <f t="shared" ref="T58:T90" si="58">+IF(S58=FALSE(),1,2)</f>
        <v>2</v>
      </c>
      <c r="U58" t="b">
        <f t="shared" si="43"/>
        <v>1</v>
      </c>
      <c r="V58" t="b">
        <f t="shared" si="44"/>
        <v>1</v>
      </c>
      <c r="W58">
        <f t="shared" si="45"/>
        <v>16</v>
      </c>
      <c r="X58">
        <f t="shared" si="46"/>
        <v>1</v>
      </c>
      <c r="Y58">
        <f t="shared" si="29"/>
        <v>5</v>
      </c>
      <c r="Z58">
        <f t="shared" si="30"/>
        <v>2</v>
      </c>
      <c r="AA58">
        <f t="shared" si="31"/>
        <v>8</v>
      </c>
      <c r="AB58">
        <f t="shared" si="32"/>
        <v>8</v>
      </c>
      <c r="AC58">
        <f t="shared" si="56"/>
        <v>2</v>
      </c>
      <c r="AD58">
        <f t="shared" si="56"/>
        <v>0</v>
      </c>
      <c r="AE58">
        <f t="shared" si="56"/>
        <v>0</v>
      </c>
      <c r="AF58">
        <f t="shared" si="47"/>
        <v>2</v>
      </c>
      <c r="AG58" t="str">
        <f t="shared" si="48"/>
        <v>BodyAcc-</v>
      </c>
      <c r="AH58" t="str">
        <f t="shared" si="38"/>
        <v>BodyAcc</v>
      </c>
      <c r="AI58">
        <f t="shared" si="49"/>
        <v>1</v>
      </c>
      <c r="AJ58">
        <f t="shared" si="54"/>
        <v>33</v>
      </c>
      <c r="AK58" t="str">
        <f t="shared" si="34"/>
        <v>56 "tBodyAcc-std()-X"</v>
      </c>
      <c r="AL58" t="str">
        <f t="shared" si="35"/>
        <v/>
      </c>
      <c r="AM58" t="s">
        <v>91</v>
      </c>
      <c r="AN58" t="str">
        <f t="shared" si="50"/>
        <v/>
      </c>
      <c r="AO58" t="str">
        <f t="shared" si="51"/>
        <v>BodyAcc</v>
      </c>
      <c r="AP58" t="str">
        <f t="shared" si="52"/>
        <v/>
      </c>
      <c r="AQ58" t="str">
        <f t="shared" si="53"/>
        <v>std()</v>
      </c>
      <c r="AR58" t="str">
        <f t="shared" si="55"/>
        <v>X</v>
      </c>
    </row>
    <row r="59" spans="1:44" x14ac:dyDescent="0.25">
      <c r="A59" t="s">
        <v>50</v>
      </c>
      <c r="B59">
        <f t="shared" si="18"/>
        <v>4</v>
      </c>
      <c r="C59">
        <f t="shared" si="19"/>
        <v>21</v>
      </c>
      <c r="D59" t="str">
        <f t="shared" si="20"/>
        <v>57</v>
      </c>
      <c r="F59" t="str">
        <f t="shared" si="21"/>
        <v>tBodyAcc-std()-Y</v>
      </c>
      <c r="G59" t="str">
        <f t="shared" si="37"/>
        <v>t</v>
      </c>
      <c r="H59">
        <f t="shared" si="22"/>
        <v>0</v>
      </c>
      <c r="I59">
        <f t="shared" si="22"/>
        <v>0</v>
      </c>
      <c r="J59">
        <f t="shared" si="23"/>
        <v>10</v>
      </c>
      <c r="K59">
        <f t="shared" si="22"/>
        <v>0</v>
      </c>
      <c r="L59">
        <f t="shared" si="40"/>
        <v>10</v>
      </c>
      <c r="M59">
        <f t="shared" si="24"/>
        <v>0</v>
      </c>
      <c r="N59">
        <f t="shared" si="25"/>
        <v>0</v>
      </c>
      <c r="O59">
        <f t="shared" si="26"/>
        <v>5</v>
      </c>
      <c r="P59">
        <f t="shared" si="27"/>
        <v>0</v>
      </c>
      <c r="Q59">
        <f t="shared" si="28"/>
        <v>5</v>
      </c>
      <c r="R59">
        <f t="shared" si="41"/>
        <v>10</v>
      </c>
      <c r="S59" t="b">
        <f t="shared" si="42"/>
        <v>1</v>
      </c>
      <c r="T59">
        <f t="shared" si="58"/>
        <v>2</v>
      </c>
      <c r="U59" t="b">
        <f t="shared" si="43"/>
        <v>1</v>
      </c>
      <c r="V59" t="b">
        <f t="shared" si="44"/>
        <v>1</v>
      </c>
      <c r="W59">
        <f t="shared" si="45"/>
        <v>16</v>
      </c>
      <c r="X59">
        <f t="shared" si="46"/>
        <v>1</v>
      </c>
      <c r="Y59">
        <f t="shared" si="29"/>
        <v>5</v>
      </c>
      <c r="Z59">
        <f t="shared" si="30"/>
        <v>2</v>
      </c>
      <c r="AA59">
        <f t="shared" si="31"/>
        <v>8</v>
      </c>
      <c r="AB59">
        <f t="shared" si="32"/>
        <v>8</v>
      </c>
      <c r="AC59">
        <f t="shared" si="56"/>
        <v>2</v>
      </c>
      <c r="AD59">
        <f t="shared" si="56"/>
        <v>0</v>
      </c>
      <c r="AE59">
        <f t="shared" si="56"/>
        <v>0</v>
      </c>
      <c r="AF59">
        <f t="shared" si="47"/>
        <v>2</v>
      </c>
      <c r="AG59" t="str">
        <f t="shared" si="48"/>
        <v>BodyAcc-</v>
      </c>
      <c r="AH59" t="str">
        <f t="shared" si="38"/>
        <v>BodyAcc</v>
      </c>
      <c r="AI59">
        <f t="shared" si="49"/>
        <v>1</v>
      </c>
      <c r="AJ59">
        <f t="shared" si="54"/>
        <v>33</v>
      </c>
      <c r="AK59" t="str">
        <f t="shared" si="34"/>
        <v>57 "tBodyAcc-std()-Y"</v>
      </c>
      <c r="AL59" t="str">
        <f t="shared" si="35"/>
        <v/>
      </c>
      <c r="AM59" t="s">
        <v>91</v>
      </c>
      <c r="AN59" t="str">
        <f t="shared" si="50"/>
        <v/>
      </c>
      <c r="AO59" t="str">
        <f t="shared" si="51"/>
        <v>BodyAcc</v>
      </c>
      <c r="AP59" t="str">
        <f t="shared" si="52"/>
        <v/>
      </c>
      <c r="AQ59" t="str">
        <f t="shared" si="53"/>
        <v>std()</v>
      </c>
      <c r="AR59" t="str">
        <f t="shared" si="55"/>
        <v>Y</v>
      </c>
    </row>
    <row r="60" spans="1:44" x14ac:dyDescent="0.25">
      <c r="A60" t="s">
        <v>51</v>
      </c>
      <c r="B60">
        <f t="shared" si="18"/>
        <v>4</v>
      </c>
      <c r="C60">
        <f t="shared" si="19"/>
        <v>21</v>
      </c>
      <c r="D60" t="str">
        <f t="shared" si="20"/>
        <v>58</v>
      </c>
      <c r="F60" t="str">
        <f t="shared" si="21"/>
        <v>tBodyAcc-std()-Z</v>
      </c>
      <c r="G60" t="str">
        <f t="shared" si="37"/>
        <v>t</v>
      </c>
      <c r="H60">
        <f t="shared" si="22"/>
        <v>0</v>
      </c>
      <c r="I60">
        <f t="shared" si="22"/>
        <v>0</v>
      </c>
      <c r="J60">
        <f t="shared" si="23"/>
        <v>10</v>
      </c>
      <c r="K60">
        <f t="shared" si="22"/>
        <v>0</v>
      </c>
      <c r="L60">
        <f t="shared" si="40"/>
        <v>10</v>
      </c>
      <c r="M60">
        <f t="shared" si="24"/>
        <v>0</v>
      </c>
      <c r="N60">
        <f t="shared" si="25"/>
        <v>0</v>
      </c>
      <c r="O60">
        <f t="shared" si="26"/>
        <v>5</v>
      </c>
      <c r="P60">
        <f t="shared" si="27"/>
        <v>0</v>
      </c>
      <c r="Q60">
        <f t="shared" si="28"/>
        <v>5</v>
      </c>
      <c r="R60">
        <f t="shared" si="41"/>
        <v>10</v>
      </c>
      <c r="S60" t="b">
        <f t="shared" si="42"/>
        <v>1</v>
      </c>
      <c r="T60">
        <f t="shared" si="58"/>
        <v>2</v>
      </c>
      <c r="U60" t="b">
        <f t="shared" si="43"/>
        <v>1</v>
      </c>
      <c r="V60" t="b">
        <f t="shared" si="44"/>
        <v>1</v>
      </c>
      <c r="W60">
        <f t="shared" si="45"/>
        <v>16</v>
      </c>
      <c r="X60">
        <f t="shared" si="46"/>
        <v>1</v>
      </c>
      <c r="Y60">
        <f t="shared" si="29"/>
        <v>5</v>
      </c>
      <c r="Z60">
        <f t="shared" si="30"/>
        <v>2</v>
      </c>
      <c r="AA60">
        <f t="shared" si="31"/>
        <v>8</v>
      </c>
      <c r="AB60">
        <f t="shared" si="32"/>
        <v>8</v>
      </c>
      <c r="AC60">
        <f t="shared" si="56"/>
        <v>2</v>
      </c>
      <c r="AD60">
        <f t="shared" si="56"/>
        <v>0</v>
      </c>
      <c r="AE60">
        <f t="shared" si="56"/>
        <v>0</v>
      </c>
      <c r="AF60">
        <f t="shared" si="47"/>
        <v>2</v>
      </c>
      <c r="AG60" t="str">
        <f t="shared" si="48"/>
        <v>BodyAcc-</v>
      </c>
      <c r="AH60" t="str">
        <f t="shared" si="38"/>
        <v>BodyAcc</v>
      </c>
      <c r="AI60">
        <f t="shared" si="49"/>
        <v>1</v>
      </c>
      <c r="AJ60">
        <f t="shared" si="54"/>
        <v>33</v>
      </c>
      <c r="AK60" t="str">
        <f t="shared" si="34"/>
        <v>58 "tBodyAcc-std()-Z"</v>
      </c>
      <c r="AL60" t="str">
        <f t="shared" si="35"/>
        <v/>
      </c>
      <c r="AM60" t="s">
        <v>91</v>
      </c>
      <c r="AN60" t="str">
        <f t="shared" si="50"/>
        <v/>
      </c>
      <c r="AO60" t="str">
        <f t="shared" si="51"/>
        <v>BodyAcc</v>
      </c>
      <c r="AP60" t="str">
        <f t="shared" si="52"/>
        <v/>
      </c>
      <c r="AQ60" t="str">
        <f t="shared" si="53"/>
        <v>std()</v>
      </c>
      <c r="AR60" t="str">
        <f t="shared" si="55"/>
        <v>Z</v>
      </c>
    </row>
    <row r="61" spans="1:44" x14ac:dyDescent="0.25">
      <c r="A61" t="s">
        <v>52</v>
      </c>
      <c r="B61">
        <f t="shared" si="18"/>
        <v>4</v>
      </c>
      <c r="C61">
        <f t="shared" si="19"/>
        <v>24</v>
      </c>
      <c r="D61" t="str">
        <f t="shared" si="20"/>
        <v>59</v>
      </c>
      <c r="F61" t="str">
        <f t="shared" si="21"/>
        <v>tGravityAcc-std()-X</v>
      </c>
      <c r="G61" t="str">
        <f t="shared" si="37"/>
        <v>t</v>
      </c>
      <c r="H61">
        <f t="shared" si="22"/>
        <v>0</v>
      </c>
      <c r="I61">
        <f t="shared" si="22"/>
        <v>0</v>
      </c>
      <c r="J61">
        <f t="shared" si="23"/>
        <v>13</v>
      </c>
      <c r="K61">
        <f t="shared" si="22"/>
        <v>0</v>
      </c>
      <c r="L61">
        <f t="shared" si="40"/>
        <v>13</v>
      </c>
      <c r="M61">
        <f t="shared" si="24"/>
        <v>0</v>
      </c>
      <c r="N61">
        <f t="shared" si="25"/>
        <v>0</v>
      </c>
      <c r="O61">
        <f t="shared" si="26"/>
        <v>5</v>
      </c>
      <c r="P61">
        <f t="shared" si="27"/>
        <v>0</v>
      </c>
      <c r="Q61">
        <f t="shared" si="28"/>
        <v>5</v>
      </c>
      <c r="R61">
        <f t="shared" si="41"/>
        <v>13</v>
      </c>
      <c r="S61" t="b">
        <f t="shared" si="42"/>
        <v>1</v>
      </c>
      <c r="T61">
        <f t="shared" si="58"/>
        <v>2</v>
      </c>
      <c r="U61" t="b">
        <f t="shared" si="43"/>
        <v>1</v>
      </c>
      <c r="V61" t="b">
        <f t="shared" si="44"/>
        <v>1</v>
      </c>
      <c r="W61">
        <f t="shared" si="45"/>
        <v>19</v>
      </c>
      <c r="X61">
        <f t="shared" si="46"/>
        <v>1</v>
      </c>
      <c r="Y61">
        <f t="shared" si="29"/>
        <v>5</v>
      </c>
      <c r="Z61">
        <f t="shared" si="30"/>
        <v>2</v>
      </c>
      <c r="AA61">
        <f t="shared" si="31"/>
        <v>8</v>
      </c>
      <c r="AB61">
        <f t="shared" si="32"/>
        <v>11</v>
      </c>
      <c r="AC61">
        <f t="shared" si="56"/>
        <v>0</v>
      </c>
      <c r="AD61">
        <f t="shared" si="56"/>
        <v>2</v>
      </c>
      <c r="AE61">
        <f t="shared" si="56"/>
        <v>0</v>
      </c>
      <c r="AF61">
        <f t="shared" si="47"/>
        <v>2</v>
      </c>
      <c r="AG61" t="str">
        <f t="shared" si="48"/>
        <v>GravityAcc-</v>
      </c>
      <c r="AH61" t="str">
        <f t="shared" si="38"/>
        <v>GravityAcc</v>
      </c>
      <c r="AI61">
        <f t="shared" si="49"/>
        <v>1</v>
      </c>
      <c r="AJ61">
        <f t="shared" si="54"/>
        <v>34</v>
      </c>
      <c r="AK61" t="str">
        <f t="shared" si="34"/>
        <v>59 "tGravityAcc-std()-X"</v>
      </c>
      <c r="AL61" t="str">
        <f t="shared" si="35"/>
        <v/>
      </c>
      <c r="AM61" t="s">
        <v>91</v>
      </c>
      <c r="AN61" t="str">
        <f t="shared" si="50"/>
        <v/>
      </c>
      <c r="AO61" t="str">
        <f t="shared" si="51"/>
        <v>Gravity</v>
      </c>
      <c r="AP61" t="str">
        <f t="shared" si="52"/>
        <v/>
      </c>
      <c r="AQ61" t="str">
        <f t="shared" si="53"/>
        <v>std()</v>
      </c>
      <c r="AR61" t="str">
        <f t="shared" si="55"/>
        <v>X</v>
      </c>
    </row>
    <row r="62" spans="1:44" x14ac:dyDescent="0.25">
      <c r="A62" t="s">
        <v>53</v>
      </c>
      <c r="B62">
        <f t="shared" si="18"/>
        <v>4</v>
      </c>
      <c r="C62">
        <f t="shared" si="19"/>
        <v>24</v>
      </c>
      <c r="D62" t="str">
        <f t="shared" si="20"/>
        <v>60</v>
      </c>
      <c r="F62" t="str">
        <f t="shared" si="21"/>
        <v>tGravityAcc-std()-Y</v>
      </c>
      <c r="G62" t="str">
        <f t="shared" si="37"/>
        <v>t</v>
      </c>
      <c r="H62">
        <f t="shared" si="22"/>
        <v>0</v>
      </c>
      <c r="I62">
        <f t="shared" si="22"/>
        <v>0</v>
      </c>
      <c r="J62">
        <f t="shared" si="23"/>
        <v>13</v>
      </c>
      <c r="K62">
        <f t="shared" si="22"/>
        <v>0</v>
      </c>
      <c r="L62">
        <f t="shared" si="40"/>
        <v>13</v>
      </c>
      <c r="M62">
        <f t="shared" si="24"/>
        <v>0</v>
      </c>
      <c r="N62">
        <f t="shared" si="25"/>
        <v>0</v>
      </c>
      <c r="O62">
        <f t="shared" si="26"/>
        <v>5</v>
      </c>
      <c r="P62">
        <f t="shared" si="27"/>
        <v>0</v>
      </c>
      <c r="Q62">
        <f t="shared" si="28"/>
        <v>5</v>
      </c>
      <c r="R62">
        <f t="shared" si="41"/>
        <v>13</v>
      </c>
      <c r="S62" t="b">
        <f t="shared" si="42"/>
        <v>1</v>
      </c>
      <c r="T62">
        <f t="shared" si="58"/>
        <v>2</v>
      </c>
      <c r="U62" t="b">
        <f t="shared" si="43"/>
        <v>1</v>
      </c>
      <c r="V62" t="b">
        <f t="shared" si="44"/>
        <v>1</v>
      </c>
      <c r="W62">
        <f t="shared" si="45"/>
        <v>19</v>
      </c>
      <c r="X62">
        <f t="shared" si="46"/>
        <v>1</v>
      </c>
      <c r="Y62">
        <f t="shared" si="29"/>
        <v>5</v>
      </c>
      <c r="Z62">
        <f t="shared" si="30"/>
        <v>2</v>
      </c>
      <c r="AA62">
        <f t="shared" si="31"/>
        <v>8</v>
      </c>
      <c r="AB62">
        <f t="shared" si="32"/>
        <v>11</v>
      </c>
      <c r="AC62">
        <f t="shared" si="56"/>
        <v>0</v>
      </c>
      <c r="AD62">
        <f t="shared" si="56"/>
        <v>2</v>
      </c>
      <c r="AE62">
        <f t="shared" si="56"/>
        <v>0</v>
      </c>
      <c r="AF62">
        <f t="shared" si="47"/>
        <v>2</v>
      </c>
      <c r="AG62" t="str">
        <f t="shared" si="48"/>
        <v>GravityAcc-</v>
      </c>
      <c r="AH62" t="str">
        <f t="shared" si="38"/>
        <v>GravityAcc</v>
      </c>
      <c r="AI62">
        <f t="shared" si="49"/>
        <v>1</v>
      </c>
      <c r="AJ62">
        <f t="shared" si="54"/>
        <v>34</v>
      </c>
      <c r="AK62" t="str">
        <f t="shared" si="34"/>
        <v>60 "tGravityAcc-std()-Y"</v>
      </c>
      <c r="AL62" t="str">
        <f t="shared" si="35"/>
        <v/>
      </c>
      <c r="AM62" t="s">
        <v>91</v>
      </c>
      <c r="AN62" t="str">
        <f t="shared" si="50"/>
        <v/>
      </c>
      <c r="AO62" t="str">
        <f t="shared" si="51"/>
        <v>Gravity</v>
      </c>
      <c r="AP62" t="str">
        <f t="shared" si="52"/>
        <v/>
      </c>
      <c r="AQ62" t="str">
        <f t="shared" si="53"/>
        <v>std()</v>
      </c>
      <c r="AR62" t="str">
        <f t="shared" si="55"/>
        <v>Y</v>
      </c>
    </row>
    <row r="63" spans="1:44" x14ac:dyDescent="0.25">
      <c r="A63" t="s">
        <v>54</v>
      </c>
      <c r="B63">
        <f t="shared" si="18"/>
        <v>4</v>
      </c>
      <c r="C63">
        <f t="shared" si="19"/>
        <v>24</v>
      </c>
      <c r="D63" t="str">
        <f t="shared" si="20"/>
        <v>61</v>
      </c>
      <c r="F63" t="str">
        <f t="shared" si="21"/>
        <v>tGravityAcc-std()-Z</v>
      </c>
      <c r="G63" t="str">
        <f t="shared" si="37"/>
        <v>t</v>
      </c>
      <c r="H63">
        <f t="shared" si="22"/>
        <v>0</v>
      </c>
      <c r="I63">
        <f t="shared" si="22"/>
        <v>0</v>
      </c>
      <c r="J63">
        <f t="shared" si="23"/>
        <v>13</v>
      </c>
      <c r="K63">
        <f t="shared" si="22"/>
        <v>0</v>
      </c>
      <c r="L63">
        <f t="shared" si="40"/>
        <v>13</v>
      </c>
      <c r="M63">
        <f t="shared" si="24"/>
        <v>0</v>
      </c>
      <c r="N63">
        <f t="shared" si="25"/>
        <v>0</v>
      </c>
      <c r="O63">
        <f t="shared" si="26"/>
        <v>5</v>
      </c>
      <c r="P63">
        <f t="shared" si="27"/>
        <v>0</v>
      </c>
      <c r="Q63">
        <f t="shared" si="28"/>
        <v>5</v>
      </c>
      <c r="R63">
        <f t="shared" si="41"/>
        <v>13</v>
      </c>
      <c r="S63" t="b">
        <f t="shared" si="42"/>
        <v>1</v>
      </c>
      <c r="T63">
        <f t="shared" si="58"/>
        <v>2</v>
      </c>
      <c r="U63" t="b">
        <f t="shared" si="43"/>
        <v>1</v>
      </c>
      <c r="V63" t="b">
        <f t="shared" si="44"/>
        <v>1</v>
      </c>
      <c r="W63">
        <f t="shared" si="45"/>
        <v>19</v>
      </c>
      <c r="X63">
        <f t="shared" si="46"/>
        <v>1</v>
      </c>
      <c r="Y63">
        <f t="shared" si="29"/>
        <v>5</v>
      </c>
      <c r="Z63">
        <f t="shared" si="30"/>
        <v>2</v>
      </c>
      <c r="AA63">
        <f t="shared" si="31"/>
        <v>8</v>
      </c>
      <c r="AB63">
        <f t="shared" si="32"/>
        <v>11</v>
      </c>
      <c r="AC63">
        <f t="shared" ref="AC63:AE82" si="59">IFERROR(FIND(AC$2,$F63),0)</f>
        <v>0</v>
      </c>
      <c r="AD63">
        <f t="shared" si="59"/>
        <v>2</v>
      </c>
      <c r="AE63">
        <f t="shared" si="59"/>
        <v>0</v>
      </c>
      <c r="AF63">
        <f t="shared" si="47"/>
        <v>2</v>
      </c>
      <c r="AG63" t="str">
        <f t="shared" si="48"/>
        <v>GravityAcc-</v>
      </c>
      <c r="AH63" t="str">
        <f t="shared" si="38"/>
        <v>GravityAcc</v>
      </c>
      <c r="AI63">
        <f t="shared" si="49"/>
        <v>1</v>
      </c>
      <c r="AJ63">
        <f t="shared" si="54"/>
        <v>34</v>
      </c>
      <c r="AK63" t="str">
        <f t="shared" si="34"/>
        <v>61 "tGravityAcc-std()-Z"</v>
      </c>
      <c r="AL63" t="str">
        <f t="shared" si="35"/>
        <v/>
      </c>
      <c r="AM63" t="s">
        <v>91</v>
      </c>
      <c r="AN63" t="str">
        <f t="shared" si="50"/>
        <v/>
      </c>
      <c r="AO63" t="str">
        <f t="shared" si="51"/>
        <v>Gravity</v>
      </c>
      <c r="AP63" t="str">
        <f t="shared" si="52"/>
        <v/>
      </c>
      <c r="AQ63" t="str">
        <f t="shared" si="53"/>
        <v>std()</v>
      </c>
      <c r="AR63" t="str">
        <f t="shared" si="55"/>
        <v>Z</v>
      </c>
    </row>
    <row r="64" spans="1:44" x14ac:dyDescent="0.25">
      <c r="A64" t="s">
        <v>55</v>
      </c>
      <c r="B64">
        <f t="shared" si="18"/>
        <v>4</v>
      </c>
      <c r="C64">
        <f t="shared" si="19"/>
        <v>25</v>
      </c>
      <c r="D64" t="str">
        <f t="shared" si="20"/>
        <v>62</v>
      </c>
      <c r="F64" t="str">
        <f t="shared" si="21"/>
        <v>tBodyAccJerk-std()-X</v>
      </c>
      <c r="G64" t="str">
        <f t="shared" si="37"/>
        <v>t</v>
      </c>
      <c r="H64">
        <f t="shared" si="22"/>
        <v>0</v>
      </c>
      <c r="I64">
        <f t="shared" si="22"/>
        <v>0</v>
      </c>
      <c r="J64">
        <f t="shared" si="23"/>
        <v>14</v>
      </c>
      <c r="K64">
        <f t="shared" si="22"/>
        <v>0</v>
      </c>
      <c r="L64">
        <f t="shared" si="40"/>
        <v>14</v>
      </c>
      <c r="M64">
        <f t="shared" si="24"/>
        <v>0</v>
      </c>
      <c r="N64">
        <f t="shared" si="25"/>
        <v>0</v>
      </c>
      <c r="O64">
        <f t="shared" si="26"/>
        <v>5</v>
      </c>
      <c r="P64">
        <f t="shared" si="27"/>
        <v>0</v>
      </c>
      <c r="Q64">
        <f t="shared" si="28"/>
        <v>5</v>
      </c>
      <c r="R64">
        <f t="shared" si="41"/>
        <v>14</v>
      </c>
      <c r="S64" t="b">
        <f t="shared" si="42"/>
        <v>1</v>
      </c>
      <c r="T64">
        <f t="shared" si="58"/>
        <v>2</v>
      </c>
      <c r="U64" t="b">
        <f t="shared" si="43"/>
        <v>1</v>
      </c>
      <c r="V64" t="b">
        <f t="shared" si="44"/>
        <v>1</v>
      </c>
      <c r="W64">
        <f t="shared" si="45"/>
        <v>20</v>
      </c>
      <c r="X64">
        <f t="shared" si="46"/>
        <v>1</v>
      </c>
      <c r="Y64">
        <f t="shared" si="29"/>
        <v>5</v>
      </c>
      <c r="Z64">
        <f t="shared" si="30"/>
        <v>2</v>
      </c>
      <c r="AA64">
        <f t="shared" si="31"/>
        <v>8</v>
      </c>
      <c r="AB64">
        <f t="shared" si="32"/>
        <v>12</v>
      </c>
      <c r="AC64">
        <f t="shared" si="59"/>
        <v>2</v>
      </c>
      <c r="AD64">
        <f t="shared" si="59"/>
        <v>0</v>
      </c>
      <c r="AE64">
        <f t="shared" si="59"/>
        <v>0</v>
      </c>
      <c r="AF64">
        <f t="shared" si="47"/>
        <v>2</v>
      </c>
      <c r="AG64" t="str">
        <f t="shared" si="48"/>
        <v>BodyAccJerk-</v>
      </c>
      <c r="AH64" t="str">
        <f t="shared" si="38"/>
        <v>BodyAccJerk</v>
      </c>
      <c r="AI64">
        <f t="shared" si="49"/>
        <v>1</v>
      </c>
      <c r="AJ64">
        <f t="shared" si="54"/>
        <v>35</v>
      </c>
      <c r="AK64" t="str">
        <f t="shared" si="34"/>
        <v>62 "tBodyAccJerk-std()-X"</v>
      </c>
      <c r="AL64" t="str">
        <f t="shared" si="35"/>
        <v/>
      </c>
      <c r="AM64" t="s">
        <v>91</v>
      </c>
      <c r="AN64" t="str">
        <f t="shared" si="50"/>
        <v/>
      </c>
      <c r="AO64" t="str">
        <f t="shared" si="51"/>
        <v>BodyAcc</v>
      </c>
      <c r="AP64" t="str">
        <f t="shared" si="52"/>
        <v/>
      </c>
      <c r="AQ64" t="str">
        <f t="shared" si="53"/>
        <v>std()</v>
      </c>
      <c r="AR64" t="str">
        <f t="shared" si="55"/>
        <v>X</v>
      </c>
    </row>
    <row r="65" spans="1:44" x14ac:dyDescent="0.25">
      <c r="A65" t="s">
        <v>56</v>
      </c>
      <c r="B65">
        <f t="shared" si="18"/>
        <v>4</v>
      </c>
      <c r="C65">
        <f t="shared" si="19"/>
        <v>25</v>
      </c>
      <c r="D65" t="str">
        <f t="shared" si="20"/>
        <v>63</v>
      </c>
      <c r="F65" t="str">
        <f t="shared" si="21"/>
        <v>tBodyAccJerk-std()-Y</v>
      </c>
      <c r="G65" t="str">
        <f t="shared" si="37"/>
        <v>t</v>
      </c>
      <c r="H65">
        <f t="shared" si="22"/>
        <v>0</v>
      </c>
      <c r="I65">
        <f t="shared" si="22"/>
        <v>0</v>
      </c>
      <c r="J65">
        <f t="shared" si="23"/>
        <v>14</v>
      </c>
      <c r="K65">
        <f t="shared" si="22"/>
        <v>0</v>
      </c>
      <c r="L65">
        <f t="shared" si="40"/>
        <v>14</v>
      </c>
      <c r="M65">
        <f t="shared" si="24"/>
        <v>0</v>
      </c>
      <c r="N65">
        <f t="shared" si="25"/>
        <v>0</v>
      </c>
      <c r="O65">
        <f t="shared" si="26"/>
        <v>5</v>
      </c>
      <c r="P65">
        <f t="shared" si="27"/>
        <v>0</v>
      </c>
      <c r="Q65">
        <f t="shared" si="28"/>
        <v>5</v>
      </c>
      <c r="R65">
        <f t="shared" si="41"/>
        <v>14</v>
      </c>
      <c r="S65" t="b">
        <f t="shared" si="42"/>
        <v>1</v>
      </c>
      <c r="T65">
        <f t="shared" si="58"/>
        <v>2</v>
      </c>
      <c r="U65" t="b">
        <f t="shared" si="43"/>
        <v>1</v>
      </c>
      <c r="V65" t="b">
        <f t="shared" si="44"/>
        <v>1</v>
      </c>
      <c r="W65">
        <f t="shared" si="45"/>
        <v>20</v>
      </c>
      <c r="X65">
        <f t="shared" si="46"/>
        <v>1</v>
      </c>
      <c r="Y65">
        <f t="shared" si="29"/>
        <v>5</v>
      </c>
      <c r="Z65">
        <f t="shared" si="30"/>
        <v>2</v>
      </c>
      <c r="AA65">
        <f t="shared" si="31"/>
        <v>8</v>
      </c>
      <c r="AB65">
        <f t="shared" si="32"/>
        <v>12</v>
      </c>
      <c r="AC65">
        <f t="shared" si="59"/>
        <v>2</v>
      </c>
      <c r="AD65">
        <f t="shared" si="59"/>
        <v>0</v>
      </c>
      <c r="AE65">
        <f t="shared" si="59"/>
        <v>0</v>
      </c>
      <c r="AF65">
        <f t="shared" si="47"/>
        <v>2</v>
      </c>
      <c r="AG65" t="str">
        <f t="shared" si="48"/>
        <v>BodyAccJerk-</v>
      </c>
      <c r="AH65" t="str">
        <f t="shared" si="38"/>
        <v>BodyAccJerk</v>
      </c>
      <c r="AI65">
        <f t="shared" si="49"/>
        <v>1</v>
      </c>
      <c r="AJ65">
        <f t="shared" si="54"/>
        <v>35</v>
      </c>
      <c r="AK65" t="str">
        <f t="shared" si="34"/>
        <v>63 "tBodyAccJerk-std()-Y"</v>
      </c>
      <c r="AL65" t="str">
        <f t="shared" si="35"/>
        <v/>
      </c>
      <c r="AM65" t="s">
        <v>91</v>
      </c>
      <c r="AN65" t="str">
        <f t="shared" si="50"/>
        <v/>
      </c>
      <c r="AO65" t="str">
        <f t="shared" si="51"/>
        <v>BodyAcc</v>
      </c>
      <c r="AP65" t="str">
        <f t="shared" si="52"/>
        <v/>
      </c>
      <c r="AQ65" t="str">
        <f t="shared" si="53"/>
        <v>std()</v>
      </c>
      <c r="AR65" t="str">
        <f t="shared" si="55"/>
        <v>Y</v>
      </c>
    </row>
    <row r="66" spans="1:44" x14ac:dyDescent="0.25">
      <c r="A66" t="s">
        <v>57</v>
      </c>
      <c r="B66">
        <f t="shared" si="18"/>
        <v>4</v>
      </c>
      <c r="C66">
        <f t="shared" si="19"/>
        <v>25</v>
      </c>
      <c r="D66" t="str">
        <f t="shared" si="20"/>
        <v>64</v>
      </c>
      <c r="F66" t="str">
        <f t="shared" si="21"/>
        <v>tBodyAccJerk-std()-Z</v>
      </c>
      <c r="G66" t="str">
        <f t="shared" si="37"/>
        <v>t</v>
      </c>
      <c r="H66">
        <f t="shared" si="22"/>
        <v>0</v>
      </c>
      <c r="I66">
        <f t="shared" si="22"/>
        <v>0</v>
      </c>
      <c r="J66">
        <f t="shared" si="23"/>
        <v>14</v>
      </c>
      <c r="K66">
        <f t="shared" si="22"/>
        <v>0</v>
      </c>
      <c r="L66">
        <f t="shared" si="40"/>
        <v>14</v>
      </c>
      <c r="M66">
        <f t="shared" si="24"/>
        <v>0</v>
      </c>
      <c r="N66">
        <f t="shared" si="25"/>
        <v>0</v>
      </c>
      <c r="O66">
        <f t="shared" si="26"/>
        <v>5</v>
      </c>
      <c r="P66">
        <f t="shared" si="27"/>
        <v>0</v>
      </c>
      <c r="Q66">
        <f t="shared" si="28"/>
        <v>5</v>
      </c>
      <c r="R66">
        <f t="shared" si="41"/>
        <v>14</v>
      </c>
      <c r="S66" t="b">
        <f t="shared" si="42"/>
        <v>1</v>
      </c>
      <c r="T66">
        <f t="shared" si="58"/>
        <v>2</v>
      </c>
      <c r="U66" t="b">
        <f t="shared" si="43"/>
        <v>1</v>
      </c>
      <c r="V66" t="b">
        <f t="shared" si="44"/>
        <v>1</v>
      </c>
      <c r="W66">
        <f t="shared" si="45"/>
        <v>20</v>
      </c>
      <c r="X66">
        <f t="shared" si="46"/>
        <v>1</v>
      </c>
      <c r="Y66">
        <f t="shared" si="29"/>
        <v>5</v>
      </c>
      <c r="Z66">
        <f t="shared" si="30"/>
        <v>2</v>
      </c>
      <c r="AA66">
        <f t="shared" si="31"/>
        <v>8</v>
      </c>
      <c r="AB66">
        <f t="shared" si="32"/>
        <v>12</v>
      </c>
      <c r="AC66">
        <f t="shared" si="59"/>
        <v>2</v>
      </c>
      <c r="AD66">
        <f t="shared" si="59"/>
        <v>0</v>
      </c>
      <c r="AE66">
        <f t="shared" si="59"/>
        <v>0</v>
      </c>
      <c r="AF66">
        <f t="shared" si="47"/>
        <v>2</v>
      </c>
      <c r="AG66" t="str">
        <f t="shared" si="48"/>
        <v>BodyAccJerk-</v>
      </c>
      <c r="AH66" t="str">
        <f t="shared" si="38"/>
        <v>BodyAccJerk</v>
      </c>
      <c r="AI66">
        <f t="shared" si="49"/>
        <v>1</v>
      </c>
      <c r="AJ66">
        <f t="shared" si="54"/>
        <v>35</v>
      </c>
      <c r="AK66" t="str">
        <f t="shared" si="34"/>
        <v>64 "tBodyAccJerk-std()-Z"</v>
      </c>
      <c r="AL66" t="str">
        <f t="shared" si="35"/>
        <v/>
      </c>
      <c r="AM66" t="s">
        <v>91</v>
      </c>
      <c r="AN66" t="str">
        <f t="shared" si="50"/>
        <v/>
      </c>
      <c r="AO66" t="str">
        <f t="shared" si="51"/>
        <v>BodyAcc</v>
      </c>
      <c r="AP66" t="str">
        <f t="shared" si="52"/>
        <v/>
      </c>
      <c r="AQ66" t="str">
        <f t="shared" si="53"/>
        <v>std()</v>
      </c>
      <c r="AR66" t="str">
        <f t="shared" si="55"/>
        <v>Z</v>
      </c>
    </row>
    <row r="67" spans="1:44" x14ac:dyDescent="0.25">
      <c r="A67" t="s">
        <v>58</v>
      </c>
      <c r="B67">
        <f t="shared" si="18"/>
        <v>4</v>
      </c>
      <c r="C67">
        <f t="shared" si="19"/>
        <v>22</v>
      </c>
      <c r="D67" t="str">
        <f t="shared" si="20"/>
        <v>65</v>
      </c>
      <c r="F67" t="str">
        <f t="shared" si="21"/>
        <v>tBodyGyro-std()-X</v>
      </c>
      <c r="G67" t="str">
        <f t="shared" si="37"/>
        <v>t</v>
      </c>
      <c r="H67">
        <f t="shared" si="22"/>
        <v>0</v>
      </c>
      <c r="I67">
        <f t="shared" si="22"/>
        <v>0</v>
      </c>
      <c r="J67">
        <f t="shared" ref="J67:K67" si="60">IFERROR(FIND(J$2,$F67),0)</f>
        <v>11</v>
      </c>
      <c r="K67">
        <f t="shared" si="60"/>
        <v>0</v>
      </c>
      <c r="L67">
        <f t="shared" ref="L67:L98" si="61">+SUM(H67:K67)</f>
        <v>11</v>
      </c>
      <c r="M67">
        <f t="shared" si="24"/>
        <v>0</v>
      </c>
      <c r="N67">
        <f t="shared" si="25"/>
        <v>0</v>
      </c>
      <c r="O67">
        <f t="shared" si="26"/>
        <v>5</v>
      </c>
      <c r="P67">
        <f t="shared" si="27"/>
        <v>0</v>
      </c>
      <c r="Q67">
        <f t="shared" si="28"/>
        <v>5</v>
      </c>
      <c r="R67">
        <f t="shared" ref="R67:R90" si="62">IFERROR(FIND(R$2,$F67),"")</f>
        <v>11</v>
      </c>
      <c r="S67" t="b">
        <f t="shared" ref="S67:S90" si="63">+OR(LEFT(F67,1)="t", LEFT(F67,1)="f")</f>
        <v>1</v>
      </c>
      <c r="T67">
        <f t="shared" si="58"/>
        <v>2</v>
      </c>
      <c r="U67" t="b">
        <f t="shared" ref="U67:U90" si="64">+_xlfn.XOR(H67&lt;&gt;"",L67&lt;&gt;"",R67&lt;&gt;"")</f>
        <v>1</v>
      </c>
      <c r="V67" t="b">
        <f t="shared" ref="V67:V90" si="65">+AR67&lt;&gt;""</f>
        <v>1</v>
      </c>
      <c r="W67">
        <f t="shared" ref="W67:W90" si="66">+LEN(F67)</f>
        <v>17</v>
      </c>
      <c r="X67">
        <f t="shared" ref="X67:X90" si="67">+LEN(AR67)</f>
        <v>1</v>
      </c>
      <c r="Y67">
        <f t="shared" si="29"/>
        <v>5</v>
      </c>
      <c r="Z67">
        <f t="shared" si="30"/>
        <v>2</v>
      </c>
      <c r="AA67">
        <f t="shared" si="31"/>
        <v>8</v>
      </c>
      <c r="AB67">
        <f t="shared" si="32"/>
        <v>9</v>
      </c>
      <c r="AC67">
        <f t="shared" si="59"/>
        <v>0</v>
      </c>
      <c r="AD67">
        <f t="shared" si="59"/>
        <v>0</v>
      </c>
      <c r="AE67">
        <f t="shared" si="59"/>
        <v>2</v>
      </c>
      <c r="AF67">
        <f t="shared" ref="AF67:AF98" si="68">+SUM(AC67:AE67)</f>
        <v>2</v>
      </c>
      <c r="AG67" t="str">
        <f t="shared" ref="AG67:AG90" si="69">+MID(F67,T67,AB67)</f>
        <v>BodyGyro-</v>
      </c>
      <c r="AH67" t="str">
        <f t="shared" si="38"/>
        <v>BodyGyro</v>
      </c>
      <c r="AI67">
        <f t="shared" ref="AI67:AI98" si="70">+FIND(AO67,AH67)</f>
        <v>1</v>
      </c>
      <c r="AJ67">
        <f t="shared" si="54"/>
        <v>36</v>
      </c>
      <c r="AK67" t="str">
        <f t="shared" si="34"/>
        <v>65 "tBodyGyro-std()-X"</v>
      </c>
      <c r="AL67" t="str">
        <f t="shared" si="35"/>
        <v/>
      </c>
      <c r="AM67" t="s">
        <v>91</v>
      </c>
      <c r="AN67" t="str">
        <f t="shared" ref="AN67:AN90" si="71">+LEFT(AH67,AI67-1)</f>
        <v/>
      </c>
      <c r="AO67" t="str">
        <f t="shared" ref="AO67:AO90" si="72">+IF(AC67&lt;&gt;0,AC$2,IF(AD67&lt;&gt;0,AD$2,IF(AE67&lt;&gt;0,AE$2,"")))</f>
        <v>BodyGyro</v>
      </c>
      <c r="AP67" t="str">
        <f t="shared" ref="AP67:AP98" si="73">+MID(AH67,AI67+LEN(AO67),IF(AI67=1,0,LEN(AH67)-LEN(AO67)))</f>
        <v/>
      </c>
      <c r="AQ67" t="str">
        <f t="shared" ref="AQ67:AQ90" si="74">+IF(H67&lt;&gt;0,H$2,IF(I67&lt;&gt;0,I$2,IF(J67&lt;&gt;0,J$2,IF(K67&lt;&gt;0,K$2,""))))</f>
        <v>std()</v>
      </c>
      <c r="AR67" t="str">
        <f t="shared" si="55"/>
        <v>X</v>
      </c>
    </row>
    <row r="68" spans="1:44" x14ac:dyDescent="0.25">
      <c r="A68" t="s">
        <v>59</v>
      </c>
      <c r="B68">
        <f t="shared" ref="B68:B90" si="75">+FIND($B$2,A68)</f>
        <v>4</v>
      </c>
      <c r="C68">
        <f t="shared" ref="C68:C90" si="76">+LEN(A68)</f>
        <v>22</v>
      </c>
      <c r="D68" t="str">
        <f t="shared" ref="D68:D90" si="77">+LEFT(A68,B68-2)</f>
        <v>66</v>
      </c>
      <c r="F68" t="str">
        <f t="shared" ref="F68:F90" si="78">+MID(A68,B68+1,C68-B68-1)</f>
        <v>tBodyGyro-std()-Y</v>
      </c>
      <c r="G68" t="str">
        <f t="shared" si="37"/>
        <v>t</v>
      </c>
      <c r="H68">
        <f t="shared" ref="H68:K90" si="79">IFERROR(FIND(H$2,$F68),0)</f>
        <v>0</v>
      </c>
      <c r="I68">
        <f t="shared" si="79"/>
        <v>0</v>
      </c>
      <c r="J68">
        <f t="shared" si="79"/>
        <v>11</v>
      </c>
      <c r="K68">
        <f t="shared" si="79"/>
        <v>0</v>
      </c>
      <c r="L68">
        <f t="shared" si="61"/>
        <v>11</v>
      </c>
      <c r="M68">
        <f t="shared" ref="M68:M90" si="80">+IF(H68&lt;&gt;0,LEN(H$2),0)</f>
        <v>0</v>
      </c>
      <c r="N68">
        <f t="shared" ref="N68:N90" si="81">+IF(I68&lt;&gt;0,LEN(I$2),0)</f>
        <v>0</v>
      </c>
      <c r="O68">
        <f t="shared" ref="O68:O90" si="82">+IF(J68&lt;&gt;0,LEN(J$2),0)</f>
        <v>5</v>
      </c>
      <c r="P68">
        <f t="shared" ref="P68:P90" si="83">+IF(K68&lt;&gt;0,LEN(K$2),0)</f>
        <v>0</v>
      </c>
      <c r="Q68">
        <f t="shared" ref="Q68:Q90" si="84">+SUM(M68:P68)</f>
        <v>5</v>
      </c>
      <c r="R68">
        <f t="shared" si="62"/>
        <v>11</v>
      </c>
      <c r="S68" t="b">
        <f t="shared" si="63"/>
        <v>1</v>
      </c>
      <c r="T68">
        <f t="shared" si="58"/>
        <v>2</v>
      </c>
      <c r="U68" t="b">
        <f t="shared" si="64"/>
        <v>1</v>
      </c>
      <c r="V68" t="b">
        <f t="shared" si="65"/>
        <v>1</v>
      </c>
      <c r="W68">
        <f t="shared" si="66"/>
        <v>17</v>
      </c>
      <c r="X68">
        <f t="shared" si="67"/>
        <v>1</v>
      </c>
      <c r="Y68">
        <f t="shared" ref="Y68:Y90" si="85">+Q68</f>
        <v>5</v>
      </c>
      <c r="Z68">
        <f t="shared" ref="Z68:Z90" si="86">+IF(V68,2,0)</f>
        <v>2</v>
      </c>
      <c r="AA68">
        <f t="shared" ref="AA68:AA90" si="87">+SUM(X68:Z68)</f>
        <v>8</v>
      </c>
      <c r="AB68">
        <f t="shared" ref="AB68:AB90" si="88">+W68-AA68</f>
        <v>9</v>
      </c>
      <c r="AC68">
        <f t="shared" si="59"/>
        <v>0</v>
      </c>
      <c r="AD68">
        <f t="shared" si="59"/>
        <v>0</v>
      </c>
      <c r="AE68">
        <f t="shared" si="59"/>
        <v>2</v>
      </c>
      <c r="AF68">
        <f t="shared" si="68"/>
        <v>2</v>
      </c>
      <c r="AG68" t="str">
        <f t="shared" si="69"/>
        <v>BodyGyro-</v>
      </c>
      <c r="AH68" t="str">
        <f t="shared" si="38"/>
        <v>BodyGyro</v>
      </c>
      <c r="AI68">
        <f t="shared" si="70"/>
        <v>1</v>
      </c>
      <c r="AJ68">
        <f t="shared" ref="AJ68:AJ90" si="89">+IF(OR(AR68="Y",AR68="Z"),AJ67,AJ67+1)</f>
        <v>36</v>
      </c>
      <c r="AK68" t="str">
        <f t="shared" ref="AK68:AK90" si="90">+A68</f>
        <v>66 "tBodyGyro-std()-Y"</v>
      </c>
      <c r="AL68" t="str">
        <f t="shared" ref="AL68:AL90" si="91">IF(E68=0,"",E68)</f>
        <v/>
      </c>
      <c r="AM68" t="s">
        <v>91</v>
      </c>
      <c r="AN68" t="str">
        <f t="shared" si="71"/>
        <v/>
      </c>
      <c r="AO68" t="str">
        <f t="shared" si="72"/>
        <v>BodyGyro</v>
      </c>
      <c r="AP68" t="str">
        <f t="shared" si="73"/>
        <v/>
      </c>
      <c r="AQ68" t="str">
        <f t="shared" si="74"/>
        <v>std()</v>
      </c>
      <c r="AR68" t="str">
        <f t="shared" si="55"/>
        <v>Y</v>
      </c>
    </row>
    <row r="69" spans="1:44" x14ac:dyDescent="0.25">
      <c r="A69" t="s">
        <v>60</v>
      </c>
      <c r="B69">
        <f t="shared" si="75"/>
        <v>4</v>
      </c>
      <c r="C69">
        <f t="shared" si="76"/>
        <v>22</v>
      </c>
      <c r="D69" t="str">
        <f t="shared" si="77"/>
        <v>67</v>
      </c>
      <c r="F69" t="str">
        <f t="shared" si="78"/>
        <v>tBodyGyro-std()-Z</v>
      </c>
      <c r="G69" t="str">
        <f t="shared" si="37"/>
        <v>t</v>
      </c>
      <c r="H69">
        <f t="shared" si="79"/>
        <v>0</v>
      </c>
      <c r="I69">
        <f t="shared" si="79"/>
        <v>0</v>
      </c>
      <c r="J69">
        <f t="shared" si="79"/>
        <v>11</v>
      </c>
      <c r="K69">
        <f t="shared" si="79"/>
        <v>0</v>
      </c>
      <c r="L69">
        <f t="shared" si="61"/>
        <v>11</v>
      </c>
      <c r="M69">
        <f t="shared" si="80"/>
        <v>0</v>
      </c>
      <c r="N69">
        <f t="shared" si="81"/>
        <v>0</v>
      </c>
      <c r="O69">
        <f t="shared" si="82"/>
        <v>5</v>
      </c>
      <c r="P69">
        <f t="shared" si="83"/>
        <v>0</v>
      </c>
      <c r="Q69">
        <f t="shared" si="84"/>
        <v>5</v>
      </c>
      <c r="R69">
        <f t="shared" si="62"/>
        <v>11</v>
      </c>
      <c r="S69" t="b">
        <f t="shared" si="63"/>
        <v>1</v>
      </c>
      <c r="T69">
        <f t="shared" si="58"/>
        <v>2</v>
      </c>
      <c r="U69" t="b">
        <f t="shared" si="64"/>
        <v>1</v>
      </c>
      <c r="V69" t="b">
        <f t="shared" si="65"/>
        <v>1</v>
      </c>
      <c r="W69">
        <f t="shared" si="66"/>
        <v>17</v>
      </c>
      <c r="X69">
        <f t="shared" si="67"/>
        <v>1</v>
      </c>
      <c r="Y69">
        <f t="shared" si="85"/>
        <v>5</v>
      </c>
      <c r="Z69">
        <f t="shared" si="86"/>
        <v>2</v>
      </c>
      <c r="AA69">
        <f t="shared" si="87"/>
        <v>8</v>
      </c>
      <c r="AB69">
        <f t="shared" si="88"/>
        <v>9</v>
      </c>
      <c r="AC69">
        <f t="shared" si="59"/>
        <v>0</v>
      </c>
      <c r="AD69">
        <f t="shared" si="59"/>
        <v>0</v>
      </c>
      <c r="AE69">
        <f t="shared" si="59"/>
        <v>2</v>
      </c>
      <c r="AF69">
        <f t="shared" si="68"/>
        <v>2</v>
      </c>
      <c r="AG69" t="str">
        <f t="shared" si="69"/>
        <v>BodyGyro-</v>
      </c>
      <c r="AH69" t="str">
        <f t="shared" si="38"/>
        <v>BodyGyro</v>
      </c>
      <c r="AI69">
        <f t="shared" si="70"/>
        <v>1</v>
      </c>
      <c r="AJ69">
        <f t="shared" si="89"/>
        <v>36</v>
      </c>
      <c r="AK69" t="str">
        <f t="shared" si="90"/>
        <v>67 "tBodyGyro-std()-Z"</v>
      </c>
      <c r="AL69" t="str">
        <f t="shared" si="91"/>
        <v/>
      </c>
      <c r="AM69" t="s">
        <v>91</v>
      </c>
      <c r="AN69" t="str">
        <f t="shared" si="71"/>
        <v/>
      </c>
      <c r="AO69" t="str">
        <f t="shared" si="72"/>
        <v>BodyGyro</v>
      </c>
      <c r="AP69" t="str">
        <f t="shared" si="73"/>
        <v/>
      </c>
      <c r="AQ69" t="str">
        <f t="shared" si="74"/>
        <v>std()</v>
      </c>
      <c r="AR69" t="str">
        <f t="shared" ref="AR69:AR90" si="92">IF(OR(RIGHT(F69,1)="X",RIGHT(F69,1)="Y",RIGHT(F69,1)="Z"),RIGHT(F69,1),"")</f>
        <v>Z</v>
      </c>
    </row>
    <row r="70" spans="1:44" x14ac:dyDescent="0.25">
      <c r="A70" t="s">
        <v>61</v>
      </c>
      <c r="B70">
        <f t="shared" si="75"/>
        <v>4</v>
      </c>
      <c r="C70">
        <f t="shared" si="76"/>
        <v>26</v>
      </c>
      <c r="D70" t="str">
        <f t="shared" si="77"/>
        <v>68</v>
      </c>
      <c r="F70" t="str">
        <f t="shared" si="78"/>
        <v>tBodyGyroJerk-std()-X</v>
      </c>
      <c r="G70" t="str">
        <f t="shared" ref="G70:G90" si="93">+IF((OR(LEFT(F70,1)="t",LEFT(F70,1)="f")),LEFT(F70,1),F70)</f>
        <v>t</v>
      </c>
      <c r="H70">
        <f t="shared" si="79"/>
        <v>0</v>
      </c>
      <c r="I70">
        <f t="shared" si="79"/>
        <v>0</v>
      </c>
      <c r="J70">
        <f t="shared" si="79"/>
        <v>15</v>
      </c>
      <c r="K70">
        <f t="shared" si="79"/>
        <v>0</v>
      </c>
      <c r="L70">
        <f t="shared" si="61"/>
        <v>15</v>
      </c>
      <c r="M70">
        <f t="shared" si="80"/>
        <v>0</v>
      </c>
      <c r="N70">
        <f t="shared" si="81"/>
        <v>0</v>
      </c>
      <c r="O70">
        <f t="shared" si="82"/>
        <v>5</v>
      </c>
      <c r="P70">
        <f t="shared" si="83"/>
        <v>0</v>
      </c>
      <c r="Q70">
        <f t="shared" si="84"/>
        <v>5</v>
      </c>
      <c r="R70">
        <f t="shared" si="62"/>
        <v>15</v>
      </c>
      <c r="S70" t="b">
        <f t="shared" si="63"/>
        <v>1</v>
      </c>
      <c r="T70">
        <f t="shared" si="58"/>
        <v>2</v>
      </c>
      <c r="U70" t="b">
        <f t="shared" si="64"/>
        <v>1</v>
      </c>
      <c r="V70" t="b">
        <f t="shared" si="65"/>
        <v>1</v>
      </c>
      <c r="W70">
        <f t="shared" si="66"/>
        <v>21</v>
      </c>
      <c r="X70">
        <f t="shared" si="67"/>
        <v>1</v>
      </c>
      <c r="Y70">
        <f t="shared" si="85"/>
        <v>5</v>
      </c>
      <c r="Z70">
        <f t="shared" si="86"/>
        <v>2</v>
      </c>
      <c r="AA70">
        <f t="shared" si="87"/>
        <v>8</v>
      </c>
      <c r="AB70">
        <f t="shared" si="88"/>
        <v>13</v>
      </c>
      <c r="AC70">
        <f t="shared" si="59"/>
        <v>0</v>
      </c>
      <c r="AD70">
        <f t="shared" si="59"/>
        <v>0</v>
      </c>
      <c r="AE70">
        <f t="shared" si="59"/>
        <v>2</v>
      </c>
      <c r="AF70">
        <f t="shared" si="68"/>
        <v>2</v>
      </c>
      <c r="AG70" t="str">
        <f t="shared" si="69"/>
        <v>BodyGyroJerk-</v>
      </c>
      <c r="AH70" t="str">
        <f t="shared" ref="AH70:AH90" si="94">IFERROR(LEFT(AG70,LEN(AG70)-(LEN(AG70)-FIND("-",AG70)+1)),AG70)</f>
        <v>BodyGyroJerk</v>
      </c>
      <c r="AI70">
        <f t="shared" si="70"/>
        <v>1</v>
      </c>
      <c r="AJ70">
        <f t="shared" si="89"/>
        <v>37</v>
      </c>
      <c r="AK70" t="str">
        <f t="shared" si="90"/>
        <v>68 "tBodyGyroJerk-std()-X"</v>
      </c>
      <c r="AL70" t="str">
        <f t="shared" si="91"/>
        <v/>
      </c>
      <c r="AM70" t="s">
        <v>91</v>
      </c>
      <c r="AN70" t="str">
        <f t="shared" si="71"/>
        <v/>
      </c>
      <c r="AO70" t="str">
        <f t="shared" si="72"/>
        <v>BodyGyro</v>
      </c>
      <c r="AP70" t="str">
        <f t="shared" si="73"/>
        <v/>
      </c>
      <c r="AQ70" t="str">
        <f t="shared" si="74"/>
        <v>std()</v>
      </c>
      <c r="AR70" t="str">
        <f t="shared" si="92"/>
        <v>X</v>
      </c>
    </row>
    <row r="71" spans="1:44" x14ac:dyDescent="0.25">
      <c r="A71" t="s">
        <v>62</v>
      </c>
      <c r="B71">
        <f t="shared" si="75"/>
        <v>4</v>
      </c>
      <c r="C71">
        <f t="shared" si="76"/>
        <v>26</v>
      </c>
      <c r="D71" t="str">
        <f t="shared" si="77"/>
        <v>69</v>
      </c>
      <c r="F71" t="str">
        <f t="shared" si="78"/>
        <v>tBodyGyroJerk-std()-Y</v>
      </c>
      <c r="G71" t="str">
        <f t="shared" si="93"/>
        <v>t</v>
      </c>
      <c r="H71">
        <f t="shared" si="79"/>
        <v>0</v>
      </c>
      <c r="I71">
        <f t="shared" si="79"/>
        <v>0</v>
      </c>
      <c r="J71">
        <f t="shared" si="79"/>
        <v>15</v>
      </c>
      <c r="K71">
        <f t="shared" si="79"/>
        <v>0</v>
      </c>
      <c r="L71">
        <f t="shared" si="61"/>
        <v>15</v>
      </c>
      <c r="M71">
        <f t="shared" si="80"/>
        <v>0</v>
      </c>
      <c r="N71">
        <f t="shared" si="81"/>
        <v>0</v>
      </c>
      <c r="O71">
        <f t="shared" si="82"/>
        <v>5</v>
      </c>
      <c r="P71">
        <f t="shared" si="83"/>
        <v>0</v>
      </c>
      <c r="Q71">
        <f t="shared" si="84"/>
        <v>5</v>
      </c>
      <c r="R71">
        <f t="shared" si="62"/>
        <v>15</v>
      </c>
      <c r="S71" t="b">
        <f t="shared" si="63"/>
        <v>1</v>
      </c>
      <c r="T71">
        <f t="shared" si="58"/>
        <v>2</v>
      </c>
      <c r="U71" t="b">
        <f t="shared" si="64"/>
        <v>1</v>
      </c>
      <c r="V71" t="b">
        <f t="shared" si="65"/>
        <v>1</v>
      </c>
      <c r="W71">
        <f t="shared" si="66"/>
        <v>21</v>
      </c>
      <c r="X71">
        <f t="shared" si="67"/>
        <v>1</v>
      </c>
      <c r="Y71">
        <f t="shared" si="85"/>
        <v>5</v>
      </c>
      <c r="Z71">
        <f t="shared" si="86"/>
        <v>2</v>
      </c>
      <c r="AA71">
        <f t="shared" si="87"/>
        <v>8</v>
      </c>
      <c r="AB71">
        <f t="shared" si="88"/>
        <v>13</v>
      </c>
      <c r="AC71">
        <f t="shared" si="59"/>
        <v>0</v>
      </c>
      <c r="AD71">
        <f t="shared" si="59"/>
        <v>0</v>
      </c>
      <c r="AE71">
        <f t="shared" si="59"/>
        <v>2</v>
      </c>
      <c r="AF71">
        <f t="shared" si="68"/>
        <v>2</v>
      </c>
      <c r="AG71" t="str">
        <f t="shared" si="69"/>
        <v>BodyGyroJerk-</v>
      </c>
      <c r="AH71" t="str">
        <f t="shared" si="94"/>
        <v>BodyGyroJerk</v>
      </c>
      <c r="AI71">
        <f t="shared" si="70"/>
        <v>1</v>
      </c>
      <c r="AJ71">
        <f t="shared" si="89"/>
        <v>37</v>
      </c>
      <c r="AK71" t="str">
        <f t="shared" si="90"/>
        <v>69 "tBodyGyroJerk-std()-Y"</v>
      </c>
      <c r="AL71" t="str">
        <f t="shared" si="91"/>
        <v/>
      </c>
      <c r="AM71" t="s">
        <v>91</v>
      </c>
      <c r="AN71" t="str">
        <f t="shared" si="71"/>
        <v/>
      </c>
      <c r="AO71" t="str">
        <f t="shared" si="72"/>
        <v>BodyGyro</v>
      </c>
      <c r="AP71" t="str">
        <f t="shared" si="73"/>
        <v/>
      </c>
      <c r="AQ71" t="str">
        <f t="shared" si="74"/>
        <v>std()</v>
      </c>
      <c r="AR71" t="str">
        <f t="shared" si="92"/>
        <v>Y</v>
      </c>
    </row>
    <row r="72" spans="1:44" x14ac:dyDescent="0.25">
      <c r="A72" t="s">
        <v>63</v>
      </c>
      <c r="B72">
        <f t="shared" si="75"/>
        <v>4</v>
      </c>
      <c r="C72">
        <f t="shared" si="76"/>
        <v>26</v>
      </c>
      <c r="D72" t="str">
        <f t="shared" si="77"/>
        <v>70</v>
      </c>
      <c r="F72" t="str">
        <f t="shared" si="78"/>
        <v>tBodyGyroJerk-std()-Z</v>
      </c>
      <c r="G72" t="str">
        <f t="shared" si="93"/>
        <v>t</v>
      </c>
      <c r="H72">
        <f t="shared" si="79"/>
        <v>0</v>
      </c>
      <c r="I72">
        <f t="shared" si="79"/>
        <v>0</v>
      </c>
      <c r="J72">
        <f t="shared" si="79"/>
        <v>15</v>
      </c>
      <c r="K72">
        <f t="shared" si="79"/>
        <v>0</v>
      </c>
      <c r="L72">
        <f t="shared" si="61"/>
        <v>15</v>
      </c>
      <c r="M72">
        <f t="shared" si="80"/>
        <v>0</v>
      </c>
      <c r="N72">
        <f t="shared" si="81"/>
        <v>0</v>
      </c>
      <c r="O72">
        <f t="shared" si="82"/>
        <v>5</v>
      </c>
      <c r="P72">
        <f t="shared" si="83"/>
        <v>0</v>
      </c>
      <c r="Q72">
        <f t="shared" si="84"/>
        <v>5</v>
      </c>
      <c r="R72">
        <f t="shared" si="62"/>
        <v>15</v>
      </c>
      <c r="S72" t="b">
        <f t="shared" si="63"/>
        <v>1</v>
      </c>
      <c r="T72">
        <f t="shared" si="58"/>
        <v>2</v>
      </c>
      <c r="U72" t="b">
        <f t="shared" si="64"/>
        <v>1</v>
      </c>
      <c r="V72" t="b">
        <f t="shared" si="65"/>
        <v>1</v>
      </c>
      <c r="W72">
        <f t="shared" si="66"/>
        <v>21</v>
      </c>
      <c r="X72">
        <f t="shared" si="67"/>
        <v>1</v>
      </c>
      <c r="Y72">
        <f t="shared" si="85"/>
        <v>5</v>
      </c>
      <c r="Z72">
        <f t="shared" si="86"/>
        <v>2</v>
      </c>
      <c r="AA72">
        <f t="shared" si="87"/>
        <v>8</v>
      </c>
      <c r="AB72">
        <f t="shared" si="88"/>
        <v>13</v>
      </c>
      <c r="AC72">
        <f t="shared" si="59"/>
        <v>0</v>
      </c>
      <c r="AD72">
        <f t="shared" si="59"/>
        <v>0</v>
      </c>
      <c r="AE72">
        <f t="shared" si="59"/>
        <v>2</v>
      </c>
      <c r="AF72">
        <f t="shared" si="68"/>
        <v>2</v>
      </c>
      <c r="AG72" t="str">
        <f t="shared" si="69"/>
        <v>BodyGyroJerk-</v>
      </c>
      <c r="AH72" t="str">
        <f t="shared" si="94"/>
        <v>BodyGyroJerk</v>
      </c>
      <c r="AI72">
        <f t="shared" si="70"/>
        <v>1</v>
      </c>
      <c r="AJ72">
        <f t="shared" si="89"/>
        <v>37</v>
      </c>
      <c r="AK72" t="str">
        <f t="shared" si="90"/>
        <v>70 "tBodyGyroJerk-std()-Z"</v>
      </c>
      <c r="AL72" t="str">
        <f t="shared" si="91"/>
        <v/>
      </c>
      <c r="AM72" t="s">
        <v>91</v>
      </c>
      <c r="AN72" t="str">
        <f t="shared" si="71"/>
        <v/>
      </c>
      <c r="AO72" t="str">
        <f t="shared" si="72"/>
        <v>BodyGyro</v>
      </c>
      <c r="AP72" t="str">
        <f t="shared" si="73"/>
        <v/>
      </c>
      <c r="AQ72" t="str">
        <f t="shared" si="74"/>
        <v>std()</v>
      </c>
      <c r="AR72" t="str">
        <f t="shared" si="92"/>
        <v>Z</v>
      </c>
    </row>
    <row r="73" spans="1:44" x14ac:dyDescent="0.25">
      <c r="A73" t="s">
        <v>64</v>
      </c>
      <c r="B73">
        <f t="shared" si="75"/>
        <v>4</v>
      </c>
      <c r="C73">
        <f t="shared" si="76"/>
        <v>22</v>
      </c>
      <c r="D73" t="str">
        <f t="shared" si="77"/>
        <v>71</v>
      </c>
      <c r="F73" t="str">
        <f t="shared" si="78"/>
        <v>tBodyAccMag-std()</v>
      </c>
      <c r="G73" t="str">
        <f t="shared" si="93"/>
        <v>t</v>
      </c>
      <c r="H73">
        <f t="shared" si="79"/>
        <v>0</v>
      </c>
      <c r="I73">
        <f t="shared" si="79"/>
        <v>0</v>
      </c>
      <c r="J73">
        <f t="shared" si="79"/>
        <v>13</v>
      </c>
      <c r="K73">
        <f t="shared" si="79"/>
        <v>0</v>
      </c>
      <c r="L73">
        <f t="shared" si="61"/>
        <v>13</v>
      </c>
      <c r="M73">
        <f t="shared" si="80"/>
        <v>0</v>
      </c>
      <c r="N73">
        <f t="shared" si="81"/>
        <v>0</v>
      </c>
      <c r="O73">
        <f t="shared" si="82"/>
        <v>5</v>
      </c>
      <c r="P73">
        <f t="shared" si="83"/>
        <v>0</v>
      </c>
      <c r="Q73">
        <f t="shared" si="84"/>
        <v>5</v>
      </c>
      <c r="R73">
        <f t="shared" si="62"/>
        <v>13</v>
      </c>
      <c r="S73" t="b">
        <f t="shared" si="63"/>
        <v>1</v>
      </c>
      <c r="T73">
        <f t="shared" si="58"/>
        <v>2</v>
      </c>
      <c r="U73" t="b">
        <f t="shared" si="64"/>
        <v>1</v>
      </c>
      <c r="V73" t="b">
        <f t="shared" si="65"/>
        <v>0</v>
      </c>
      <c r="W73">
        <f t="shared" si="66"/>
        <v>17</v>
      </c>
      <c r="X73">
        <f t="shared" si="67"/>
        <v>0</v>
      </c>
      <c r="Y73">
        <f t="shared" si="85"/>
        <v>5</v>
      </c>
      <c r="Z73">
        <f t="shared" si="86"/>
        <v>0</v>
      </c>
      <c r="AA73">
        <f t="shared" si="87"/>
        <v>5</v>
      </c>
      <c r="AB73">
        <f t="shared" si="88"/>
        <v>12</v>
      </c>
      <c r="AC73">
        <f t="shared" si="59"/>
        <v>2</v>
      </c>
      <c r="AD73">
        <f t="shared" si="59"/>
        <v>0</v>
      </c>
      <c r="AE73">
        <f t="shared" si="59"/>
        <v>0</v>
      </c>
      <c r="AF73">
        <f t="shared" si="68"/>
        <v>2</v>
      </c>
      <c r="AG73" t="str">
        <f t="shared" si="69"/>
        <v>BodyAccMag-s</v>
      </c>
      <c r="AH73" t="str">
        <f t="shared" si="94"/>
        <v>BodyAccMag</v>
      </c>
      <c r="AI73">
        <f t="shared" si="70"/>
        <v>1</v>
      </c>
      <c r="AJ73">
        <f t="shared" si="89"/>
        <v>38</v>
      </c>
      <c r="AK73" t="str">
        <f t="shared" si="90"/>
        <v>71 "tBodyAccMag-std()"</v>
      </c>
      <c r="AL73" t="str">
        <f t="shared" si="91"/>
        <v/>
      </c>
      <c r="AM73" t="s">
        <v>91</v>
      </c>
      <c r="AN73" t="str">
        <f t="shared" si="71"/>
        <v/>
      </c>
      <c r="AO73" t="str">
        <f t="shared" si="72"/>
        <v>BodyAcc</v>
      </c>
      <c r="AP73" t="str">
        <f t="shared" si="73"/>
        <v/>
      </c>
      <c r="AQ73" t="str">
        <f t="shared" si="74"/>
        <v>std()</v>
      </c>
      <c r="AR73" t="str">
        <f t="shared" si="92"/>
        <v/>
      </c>
    </row>
    <row r="74" spans="1:44" x14ac:dyDescent="0.25">
      <c r="A74" t="s">
        <v>65</v>
      </c>
      <c r="B74">
        <f t="shared" si="75"/>
        <v>4</v>
      </c>
      <c r="C74">
        <f t="shared" si="76"/>
        <v>25</v>
      </c>
      <c r="D74" t="str">
        <f t="shared" si="77"/>
        <v>72</v>
      </c>
      <c r="F74" t="str">
        <f t="shared" si="78"/>
        <v>tGravityAccMag-std()</v>
      </c>
      <c r="G74" t="str">
        <f t="shared" si="93"/>
        <v>t</v>
      </c>
      <c r="H74">
        <f t="shared" si="79"/>
        <v>0</v>
      </c>
      <c r="I74">
        <f t="shared" si="79"/>
        <v>0</v>
      </c>
      <c r="J74">
        <f t="shared" si="79"/>
        <v>16</v>
      </c>
      <c r="K74">
        <f t="shared" si="79"/>
        <v>0</v>
      </c>
      <c r="L74">
        <f t="shared" si="61"/>
        <v>16</v>
      </c>
      <c r="M74">
        <f t="shared" si="80"/>
        <v>0</v>
      </c>
      <c r="N74">
        <f t="shared" si="81"/>
        <v>0</v>
      </c>
      <c r="O74">
        <f t="shared" si="82"/>
        <v>5</v>
      </c>
      <c r="P74">
        <f t="shared" si="83"/>
        <v>0</v>
      </c>
      <c r="Q74">
        <f t="shared" si="84"/>
        <v>5</v>
      </c>
      <c r="R74">
        <f t="shared" si="62"/>
        <v>16</v>
      </c>
      <c r="S74" t="b">
        <f t="shared" si="63"/>
        <v>1</v>
      </c>
      <c r="T74">
        <f t="shared" si="58"/>
        <v>2</v>
      </c>
      <c r="U74" t="b">
        <f t="shared" si="64"/>
        <v>1</v>
      </c>
      <c r="V74" t="b">
        <f t="shared" si="65"/>
        <v>0</v>
      </c>
      <c r="W74">
        <f t="shared" si="66"/>
        <v>20</v>
      </c>
      <c r="X74">
        <f t="shared" si="67"/>
        <v>0</v>
      </c>
      <c r="Y74">
        <f t="shared" si="85"/>
        <v>5</v>
      </c>
      <c r="Z74">
        <f t="shared" si="86"/>
        <v>0</v>
      </c>
      <c r="AA74">
        <f t="shared" si="87"/>
        <v>5</v>
      </c>
      <c r="AB74">
        <f t="shared" si="88"/>
        <v>15</v>
      </c>
      <c r="AC74">
        <f t="shared" si="59"/>
        <v>0</v>
      </c>
      <c r="AD74">
        <f t="shared" si="59"/>
        <v>2</v>
      </c>
      <c r="AE74">
        <f t="shared" si="59"/>
        <v>0</v>
      </c>
      <c r="AF74">
        <f t="shared" si="68"/>
        <v>2</v>
      </c>
      <c r="AG74" t="str">
        <f t="shared" si="69"/>
        <v>GravityAccMag-s</v>
      </c>
      <c r="AH74" t="str">
        <f t="shared" si="94"/>
        <v>GravityAccMag</v>
      </c>
      <c r="AI74">
        <f t="shared" si="70"/>
        <v>1</v>
      </c>
      <c r="AJ74">
        <f t="shared" si="89"/>
        <v>39</v>
      </c>
      <c r="AK74" t="str">
        <f t="shared" si="90"/>
        <v>72 "tGravityAccMag-std()"</v>
      </c>
      <c r="AL74" t="str">
        <f t="shared" si="91"/>
        <v/>
      </c>
      <c r="AM74" t="s">
        <v>91</v>
      </c>
      <c r="AN74" t="str">
        <f t="shared" si="71"/>
        <v/>
      </c>
      <c r="AO74" t="str">
        <f t="shared" si="72"/>
        <v>Gravity</v>
      </c>
      <c r="AP74" t="str">
        <f t="shared" si="73"/>
        <v/>
      </c>
      <c r="AQ74" t="str">
        <f t="shared" si="74"/>
        <v>std()</v>
      </c>
      <c r="AR74" t="str">
        <f t="shared" si="92"/>
        <v/>
      </c>
    </row>
    <row r="75" spans="1:44" x14ac:dyDescent="0.25">
      <c r="A75" t="s">
        <v>66</v>
      </c>
      <c r="B75">
        <f t="shared" si="75"/>
        <v>4</v>
      </c>
      <c r="C75">
        <f t="shared" si="76"/>
        <v>26</v>
      </c>
      <c r="D75" t="str">
        <f t="shared" si="77"/>
        <v>73</v>
      </c>
      <c r="F75" t="str">
        <f t="shared" si="78"/>
        <v>tBodyAccJerkMag-std()</v>
      </c>
      <c r="G75" t="str">
        <f t="shared" si="93"/>
        <v>t</v>
      </c>
      <c r="H75">
        <f t="shared" si="79"/>
        <v>0</v>
      </c>
      <c r="I75">
        <f t="shared" si="79"/>
        <v>0</v>
      </c>
      <c r="J75">
        <f t="shared" si="79"/>
        <v>17</v>
      </c>
      <c r="K75">
        <f t="shared" si="79"/>
        <v>0</v>
      </c>
      <c r="L75">
        <f t="shared" si="61"/>
        <v>17</v>
      </c>
      <c r="M75">
        <f t="shared" si="80"/>
        <v>0</v>
      </c>
      <c r="N75">
        <f t="shared" si="81"/>
        <v>0</v>
      </c>
      <c r="O75">
        <f t="shared" si="82"/>
        <v>5</v>
      </c>
      <c r="P75">
        <f t="shared" si="83"/>
        <v>0</v>
      </c>
      <c r="Q75">
        <f t="shared" si="84"/>
        <v>5</v>
      </c>
      <c r="R75">
        <f t="shared" si="62"/>
        <v>17</v>
      </c>
      <c r="S75" t="b">
        <f t="shared" si="63"/>
        <v>1</v>
      </c>
      <c r="T75">
        <f t="shared" si="58"/>
        <v>2</v>
      </c>
      <c r="U75" t="b">
        <f t="shared" si="64"/>
        <v>1</v>
      </c>
      <c r="V75" t="b">
        <f t="shared" si="65"/>
        <v>0</v>
      </c>
      <c r="W75">
        <f t="shared" si="66"/>
        <v>21</v>
      </c>
      <c r="X75">
        <f t="shared" si="67"/>
        <v>0</v>
      </c>
      <c r="Y75">
        <f t="shared" si="85"/>
        <v>5</v>
      </c>
      <c r="Z75">
        <f t="shared" si="86"/>
        <v>0</v>
      </c>
      <c r="AA75">
        <f t="shared" si="87"/>
        <v>5</v>
      </c>
      <c r="AB75">
        <f t="shared" si="88"/>
        <v>16</v>
      </c>
      <c r="AC75">
        <f t="shared" si="59"/>
        <v>2</v>
      </c>
      <c r="AD75">
        <f t="shared" si="59"/>
        <v>0</v>
      </c>
      <c r="AE75">
        <f t="shared" si="59"/>
        <v>0</v>
      </c>
      <c r="AF75">
        <f t="shared" si="68"/>
        <v>2</v>
      </c>
      <c r="AG75" t="str">
        <f t="shared" si="69"/>
        <v>BodyAccJerkMag-s</v>
      </c>
      <c r="AH75" t="str">
        <f t="shared" si="94"/>
        <v>BodyAccJerkMag</v>
      </c>
      <c r="AI75">
        <f t="shared" si="70"/>
        <v>1</v>
      </c>
      <c r="AJ75">
        <f t="shared" si="89"/>
        <v>40</v>
      </c>
      <c r="AK75" t="str">
        <f t="shared" si="90"/>
        <v>73 "tBodyAccJerkMag-std()"</v>
      </c>
      <c r="AL75" t="str">
        <f t="shared" si="91"/>
        <v/>
      </c>
      <c r="AM75" t="s">
        <v>91</v>
      </c>
      <c r="AN75" t="str">
        <f t="shared" si="71"/>
        <v/>
      </c>
      <c r="AO75" t="str">
        <f t="shared" si="72"/>
        <v>BodyAcc</v>
      </c>
      <c r="AP75" t="str">
        <f t="shared" si="73"/>
        <v/>
      </c>
      <c r="AQ75" t="str">
        <f t="shared" si="74"/>
        <v>std()</v>
      </c>
      <c r="AR75" t="str">
        <f t="shared" si="92"/>
        <v/>
      </c>
    </row>
    <row r="76" spans="1:44" x14ac:dyDescent="0.25">
      <c r="A76" t="s">
        <v>67</v>
      </c>
      <c r="B76">
        <f t="shared" si="75"/>
        <v>4</v>
      </c>
      <c r="C76">
        <f t="shared" si="76"/>
        <v>23</v>
      </c>
      <c r="D76" t="str">
        <f t="shared" si="77"/>
        <v>74</v>
      </c>
      <c r="F76" t="str">
        <f t="shared" si="78"/>
        <v>tBodyGyroMag-std()</v>
      </c>
      <c r="G76" t="str">
        <f t="shared" si="93"/>
        <v>t</v>
      </c>
      <c r="H76">
        <f t="shared" si="79"/>
        <v>0</v>
      </c>
      <c r="I76">
        <f t="shared" si="79"/>
        <v>0</v>
      </c>
      <c r="J76">
        <f t="shared" si="79"/>
        <v>14</v>
      </c>
      <c r="K76">
        <f t="shared" si="79"/>
        <v>0</v>
      </c>
      <c r="L76">
        <f t="shared" si="61"/>
        <v>14</v>
      </c>
      <c r="M76">
        <f t="shared" si="80"/>
        <v>0</v>
      </c>
      <c r="N76">
        <f t="shared" si="81"/>
        <v>0</v>
      </c>
      <c r="O76">
        <f t="shared" si="82"/>
        <v>5</v>
      </c>
      <c r="P76">
        <f t="shared" si="83"/>
        <v>0</v>
      </c>
      <c r="Q76">
        <f t="shared" si="84"/>
        <v>5</v>
      </c>
      <c r="R76">
        <f t="shared" si="62"/>
        <v>14</v>
      </c>
      <c r="S76" t="b">
        <f t="shared" si="63"/>
        <v>1</v>
      </c>
      <c r="T76">
        <f t="shared" si="58"/>
        <v>2</v>
      </c>
      <c r="U76" t="b">
        <f t="shared" si="64"/>
        <v>1</v>
      </c>
      <c r="V76" t="b">
        <f t="shared" si="65"/>
        <v>0</v>
      </c>
      <c r="W76">
        <f t="shared" si="66"/>
        <v>18</v>
      </c>
      <c r="X76">
        <f t="shared" si="67"/>
        <v>0</v>
      </c>
      <c r="Y76">
        <f t="shared" si="85"/>
        <v>5</v>
      </c>
      <c r="Z76">
        <f t="shared" si="86"/>
        <v>0</v>
      </c>
      <c r="AA76">
        <f t="shared" si="87"/>
        <v>5</v>
      </c>
      <c r="AB76">
        <f t="shared" si="88"/>
        <v>13</v>
      </c>
      <c r="AC76">
        <f t="shared" si="59"/>
        <v>0</v>
      </c>
      <c r="AD76">
        <f t="shared" si="59"/>
        <v>0</v>
      </c>
      <c r="AE76">
        <f t="shared" si="59"/>
        <v>2</v>
      </c>
      <c r="AF76">
        <f t="shared" si="68"/>
        <v>2</v>
      </c>
      <c r="AG76" t="str">
        <f t="shared" si="69"/>
        <v>BodyGyroMag-s</v>
      </c>
      <c r="AH76" t="str">
        <f t="shared" si="94"/>
        <v>BodyGyroMag</v>
      </c>
      <c r="AI76">
        <f t="shared" si="70"/>
        <v>1</v>
      </c>
      <c r="AJ76">
        <f t="shared" si="89"/>
        <v>41</v>
      </c>
      <c r="AK76" t="str">
        <f t="shared" si="90"/>
        <v>74 "tBodyGyroMag-std()"</v>
      </c>
      <c r="AL76" t="str">
        <f t="shared" si="91"/>
        <v/>
      </c>
      <c r="AM76" t="s">
        <v>91</v>
      </c>
      <c r="AN76" t="str">
        <f t="shared" si="71"/>
        <v/>
      </c>
      <c r="AO76" t="str">
        <f t="shared" si="72"/>
        <v>BodyGyro</v>
      </c>
      <c r="AP76" t="str">
        <f t="shared" si="73"/>
        <v/>
      </c>
      <c r="AQ76" t="str">
        <f t="shared" si="74"/>
        <v>std()</v>
      </c>
      <c r="AR76" t="str">
        <f t="shared" si="92"/>
        <v/>
      </c>
    </row>
    <row r="77" spans="1:44" x14ac:dyDescent="0.25">
      <c r="A77" t="s">
        <v>68</v>
      </c>
      <c r="B77">
        <f t="shared" si="75"/>
        <v>4</v>
      </c>
      <c r="C77">
        <f t="shared" si="76"/>
        <v>27</v>
      </c>
      <c r="D77" t="str">
        <f t="shared" si="77"/>
        <v>75</v>
      </c>
      <c r="F77" t="str">
        <f t="shared" si="78"/>
        <v>tBodyGyroJerkMag-std()</v>
      </c>
      <c r="G77" t="str">
        <f t="shared" si="93"/>
        <v>t</v>
      </c>
      <c r="H77">
        <f t="shared" si="79"/>
        <v>0</v>
      </c>
      <c r="I77">
        <f t="shared" si="79"/>
        <v>0</v>
      </c>
      <c r="J77">
        <f t="shared" si="79"/>
        <v>18</v>
      </c>
      <c r="K77">
        <f t="shared" si="79"/>
        <v>0</v>
      </c>
      <c r="L77">
        <f t="shared" si="61"/>
        <v>18</v>
      </c>
      <c r="M77">
        <f t="shared" si="80"/>
        <v>0</v>
      </c>
      <c r="N77">
        <f t="shared" si="81"/>
        <v>0</v>
      </c>
      <c r="O77">
        <f t="shared" si="82"/>
        <v>5</v>
      </c>
      <c r="P77">
        <f t="shared" si="83"/>
        <v>0</v>
      </c>
      <c r="Q77">
        <f t="shared" si="84"/>
        <v>5</v>
      </c>
      <c r="R77">
        <f t="shared" si="62"/>
        <v>18</v>
      </c>
      <c r="S77" t="b">
        <f t="shared" si="63"/>
        <v>1</v>
      </c>
      <c r="T77">
        <f t="shared" si="58"/>
        <v>2</v>
      </c>
      <c r="U77" t="b">
        <f t="shared" si="64"/>
        <v>1</v>
      </c>
      <c r="V77" t="b">
        <f t="shared" si="65"/>
        <v>0</v>
      </c>
      <c r="W77">
        <f t="shared" si="66"/>
        <v>22</v>
      </c>
      <c r="X77">
        <f t="shared" si="67"/>
        <v>0</v>
      </c>
      <c r="Y77">
        <f t="shared" si="85"/>
        <v>5</v>
      </c>
      <c r="Z77">
        <f t="shared" si="86"/>
        <v>0</v>
      </c>
      <c r="AA77">
        <f t="shared" si="87"/>
        <v>5</v>
      </c>
      <c r="AB77">
        <f t="shared" si="88"/>
        <v>17</v>
      </c>
      <c r="AC77">
        <f t="shared" si="59"/>
        <v>0</v>
      </c>
      <c r="AD77">
        <f t="shared" si="59"/>
        <v>0</v>
      </c>
      <c r="AE77">
        <f t="shared" si="59"/>
        <v>2</v>
      </c>
      <c r="AF77">
        <f t="shared" si="68"/>
        <v>2</v>
      </c>
      <c r="AG77" t="str">
        <f t="shared" si="69"/>
        <v>BodyGyroJerkMag-s</v>
      </c>
      <c r="AH77" t="str">
        <f t="shared" si="94"/>
        <v>BodyGyroJerkMag</v>
      </c>
      <c r="AI77">
        <f t="shared" si="70"/>
        <v>1</v>
      </c>
      <c r="AJ77">
        <f t="shared" si="89"/>
        <v>42</v>
      </c>
      <c r="AK77" t="str">
        <f t="shared" si="90"/>
        <v>75 "tBodyGyroJerkMag-std()"</v>
      </c>
      <c r="AL77" t="str">
        <f t="shared" si="91"/>
        <v/>
      </c>
      <c r="AM77" t="s">
        <v>91</v>
      </c>
      <c r="AN77" t="str">
        <f t="shared" si="71"/>
        <v/>
      </c>
      <c r="AO77" t="str">
        <f t="shared" si="72"/>
        <v>BodyGyro</v>
      </c>
      <c r="AP77" t="str">
        <f t="shared" si="73"/>
        <v/>
      </c>
      <c r="AQ77" t="str">
        <f t="shared" si="74"/>
        <v>std()</v>
      </c>
      <c r="AR77" t="str">
        <f t="shared" si="92"/>
        <v/>
      </c>
    </row>
    <row r="78" spans="1:44" x14ac:dyDescent="0.25">
      <c r="A78" t="s">
        <v>69</v>
      </c>
      <c r="B78">
        <f t="shared" si="75"/>
        <v>4</v>
      </c>
      <c r="C78">
        <f t="shared" si="76"/>
        <v>21</v>
      </c>
      <c r="D78" t="str">
        <f t="shared" si="77"/>
        <v>76</v>
      </c>
      <c r="F78" t="str">
        <f t="shared" si="78"/>
        <v>fBodyAcc-std()-X</v>
      </c>
      <c r="G78" t="str">
        <f t="shared" si="93"/>
        <v>f</v>
      </c>
      <c r="H78">
        <f t="shared" si="79"/>
        <v>0</v>
      </c>
      <c r="I78">
        <f t="shared" si="79"/>
        <v>0</v>
      </c>
      <c r="J78">
        <f t="shared" si="79"/>
        <v>10</v>
      </c>
      <c r="K78">
        <f t="shared" si="79"/>
        <v>0</v>
      </c>
      <c r="L78">
        <f t="shared" si="61"/>
        <v>10</v>
      </c>
      <c r="M78">
        <f t="shared" si="80"/>
        <v>0</v>
      </c>
      <c r="N78">
        <f t="shared" si="81"/>
        <v>0</v>
      </c>
      <c r="O78">
        <f t="shared" si="82"/>
        <v>5</v>
      </c>
      <c r="P78">
        <f t="shared" si="83"/>
        <v>0</v>
      </c>
      <c r="Q78">
        <f t="shared" si="84"/>
        <v>5</v>
      </c>
      <c r="R78">
        <f t="shared" si="62"/>
        <v>10</v>
      </c>
      <c r="S78" t="b">
        <f t="shared" si="63"/>
        <v>1</v>
      </c>
      <c r="T78">
        <f t="shared" si="58"/>
        <v>2</v>
      </c>
      <c r="U78" t="b">
        <f t="shared" si="64"/>
        <v>1</v>
      </c>
      <c r="V78" t="b">
        <f t="shared" si="65"/>
        <v>1</v>
      </c>
      <c r="W78">
        <f t="shared" si="66"/>
        <v>16</v>
      </c>
      <c r="X78">
        <f t="shared" si="67"/>
        <v>1</v>
      </c>
      <c r="Y78">
        <f t="shared" si="85"/>
        <v>5</v>
      </c>
      <c r="Z78">
        <f t="shared" si="86"/>
        <v>2</v>
      </c>
      <c r="AA78">
        <f t="shared" si="87"/>
        <v>8</v>
      </c>
      <c r="AB78">
        <f t="shared" si="88"/>
        <v>8</v>
      </c>
      <c r="AC78">
        <f t="shared" si="59"/>
        <v>2</v>
      </c>
      <c r="AD78">
        <f t="shared" si="59"/>
        <v>0</v>
      </c>
      <c r="AE78">
        <f t="shared" si="59"/>
        <v>0</v>
      </c>
      <c r="AF78">
        <f t="shared" si="68"/>
        <v>2</v>
      </c>
      <c r="AG78" t="str">
        <f t="shared" si="69"/>
        <v>BodyAcc-</v>
      </c>
      <c r="AH78" t="str">
        <f t="shared" si="94"/>
        <v>BodyAcc</v>
      </c>
      <c r="AI78">
        <f t="shared" si="70"/>
        <v>1</v>
      </c>
      <c r="AJ78">
        <f t="shared" si="89"/>
        <v>43</v>
      </c>
      <c r="AK78" t="str">
        <f t="shared" si="90"/>
        <v>76 "fBodyAcc-std()-X"</v>
      </c>
      <c r="AL78" t="str">
        <f t="shared" si="91"/>
        <v/>
      </c>
      <c r="AM78" t="s">
        <v>92</v>
      </c>
      <c r="AN78" t="str">
        <f t="shared" si="71"/>
        <v/>
      </c>
      <c r="AO78" t="str">
        <f t="shared" si="72"/>
        <v>BodyAcc</v>
      </c>
      <c r="AP78" t="str">
        <f t="shared" si="73"/>
        <v/>
      </c>
      <c r="AQ78" t="str">
        <f t="shared" si="74"/>
        <v>std()</v>
      </c>
      <c r="AR78" t="str">
        <f t="shared" si="92"/>
        <v>X</v>
      </c>
    </row>
    <row r="79" spans="1:44" x14ac:dyDescent="0.25">
      <c r="A79" t="s">
        <v>70</v>
      </c>
      <c r="B79">
        <f t="shared" si="75"/>
        <v>4</v>
      </c>
      <c r="C79">
        <f t="shared" si="76"/>
        <v>21</v>
      </c>
      <c r="D79" t="str">
        <f t="shared" si="77"/>
        <v>77</v>
      </c>
      <c r="F79" t="str">
        <f t="shared" si="78"/>
        <v>fBodyAcc-std()-Y</v>
      </c>
      <c r="G79" t="str">
        <f t="shared" si="93"/>
        <v>f</v>
      </c>
      <c r="H79">
        <f t="shared" si="79"/>
        <v>0</v>
      </c>
      <c r="I79">
        <f t="shared" si="79"/>
        <v>0</v>
      </c>
      <c r="J79">
        <f t="shared" si="79"/>
        <v>10</v>
      </c>
      <c r="K79">
        <f t="shared" si="79"/>
        <v>0</v>
      </c>
      <c r="L79">
        <f t="shared" si="61"/>
        <v>10</v>
      </c>
      <c r="M79">
        <f t="shared" si="80"/>
        <v>0</v>
      </c>
      <c r="N79">
        <f t="shared" si="81"/>
        <v>0</v>
      </c>
      <c r="O79">
        <f t="shared" si="82"/>
        <v>5</v>
      </c>
      <c r="P79">
        <f t="shared" si="83"/>
        <v>0</v>
      </c>
      <c r="Q79">
        <f t="shared" si="84"/>
        <v>5</v>
      </c>
      <c r="R79">
        <f t="shared" si="62"/>
        <v>10</v>
      </c>
      <c r="S79" t="b">
        <f t="shared" si="63"/>
        <v>1</v>
      </c>
      <c r="T79">
        <f t="shared" si="58"/>
        <v>2</v>
      </c>
      <c r="U79" t="b">
        <f t="shared" si="64"/>
        <v>1</v>
      </c>
      <c r="V79" t="b">
        <f t="shared" si="65"/>
        <v>1</v>
      </c>
      <c r="W79">
        <f t="shared" si="66"/>
        <v>16</v>
      </c>
      <c r="X79">
        <f t="shared" si="67"/>
        <v>1</v>
      </c>
      <c r="Y79">
        <f t="shared" si="85"/>
        <v>5</v>
      </c>
      <c r="Z79">
        <f t="shared" si="86"/>
        <v>2</v>
      </c>
      <c r="AA79">
        <f t="shared" si="87"/>
        <v>8</v>
      </c>
      <c r="AB79">
        <f t="shared" si="88"/>
        <v>8</v>
      </c>
      <c r="AC79">
        <f t="shared" si="59"/>
        <v>2</v>
      </c>
      <c r="AD79">
        <f t="shared" si="59"/>
        <v>0</v>
      </c>
      <c r="AE79">
        <f t="shared" si="59"/>
        <v>0</v>
      </c>
      <c r="AF79">
        <f t="shared" si="68"/>
        <v>2</v>
      </c>
      <c r="AG79" t="str">
        <f t="shared" si="69"/>
        <v>BodyAcc-</v>
      </c>
      <c r="AH79" t="str">
        <f t="shared" si="94"/>
        <v>BodyAcc</v>
      </c>
      <c r="AI79">
        <f t="shared" si="70"/>
        <v>1</v>
      </c>
      <c r="AJ79">
        <f t="shared" si="89"/>
        <v>43</v>
      </c>
      <c r="AK79" t="str">
        <f t="shared" si="90"/>
        <v>77 "fBodyAcc-std()-Y"</v>
      </c>
      <c r="AL79" t="str">
        <f t="shared" si="91"/>
        <v/>
      </c>
      <c r="AM79" t="s">
        <v>92</v>
      </c>
      <c r="AN79" t="str">
        <f t="shared" si="71"/>
        <v/>
      </c>
      <c r="AO79" t="str">
        <f t="shared" si="72"/>
        <v>BodyAcc</v>
      </c>
      <c r="AP79" t="str">
        <f t="shared" si="73"/>
        <v/>
      </c>
      <c r="AQ79" t="str">
        <f t="shared" si="74"/>
        <v>std()</v>
      </c>
      <c r="AR79" t="str">
        <f t="shared" si="92"/>
        <v>Y</v>
      </c>
    </row>
    <row r="80" spans="1:44" x14ac:dyDescent="0.25">
      <c r="A80" t="s">
        <v>71</v>
      </c>
      <c r="B80">
        <f t="shared" si="75"/>
        <v>4</v>
      </c>
      <c r="C80">
        <f t="shared" si="76"/>
        <v>21</v>
      </c>
      <c r="D80" t="str">
        <f t="shared" si="77"/>
        <v>78</v>
      </c>
      <c r="F80" t="str">
        <f t="shared" si="78"/>
        <v>fBodyAcc-std()-Z</v>
      </c>
      <c r="G80" t="str">
        <f t="shared" si="93"/>
        <v>f</v>
      </c>
      <c r="H80">
        <f t="shared" si="79"/>
        <v>0</v>
      </c>
      <c r="I80">
        <f t="shared" si="79"/>
        <v>0</v>
      </c>
      <c r="J80">
        <f t="shared" si="79"/>
        <v>10</v>
      </c>
      <c r="K80">
        <f t="shared" si="79"/>
        <v>0</v>
      </c>
      <c r="L80">
        <f t="shared" si="61"/>
        <v>10</v>
      </c>
      <c r="M80">
        <f t="shared" si="80"/>
        <v>0</v>
      </c>
      <c r="N80">
        <f t="shared" si="81"/>
        <v>0</v>
      </c>
      <c r="O80">
        <f t="shared" si="82"/>
        <v>5</v>
      </c>
      <c r="P80">
        <f t="shared" si="83"/>
        <v>0</v>
      </c>
      <c r="Q80">
        <f t="shared" si="84"/>
        <v>5</v>
      </c>
      <c r="R80">
        <f t="shared" si="62"/>
        <v>10</v>
      </c>
      <c r="S80" t="b">
        <f t="shared" si="63"/>
        <v>1</v>
      </c>
      <c r="T80">
        <f t="shared" si="58"/>
        <v>2</v>
      </c>
      <c r="U80" t="b">
        <f t="shared" si="64"/>
        <v>1</v>
      </c>
      <c r="V80" t="b">
        <f t="shared" si="65"/>
        <v>1</v>
      </c>
      <c r="W80">
        <f t="shared" si="66"/>
        <v>16</v>
      </c>
      <c r="X80">
        <f t="shared" si="67"/>
        <v>1</v>
      </c>
      <c r="Y80">
        <f t="shared" si="85"/>
        <v>5</v>
      </c>
      <c r="Z80">
        <f t="shared" si="86"/>
        <v>2</v>
      </c>
      <c r="AA80">
        <f t="shared" si="87"/>
        <v>8</v>
      </c>
      <c r="AB80">
        <f t="shared" si="88"/>
        <v>8</v>
      </c>
      <c r="AC80">
        <f t="shared" si="59"/>
        <v>2</v>
      </c>
      <c r="AD80">
        <f t="shared" si="59"/>
        <v>0</v>
      </c>
      <c r="AE80">
        <f t="shared" si="59"/>
        <v>0</v>
      </c>
      <c r="AF80">
        <f t="shared" si="68"/>
        <v>2</v>
      </c>
      <c r="AG80" t="str">
        <f t="shared" si="69"/>
        <v>BodyAcc-</v>
      </c>
      <c r="AH80" t="str">
        <f t="shared" si="94"/>
        <v>BodyAcc</v>
      </c>
      <c r="AI80">
        <f t="shared" si="70"/>
        <v>1</v>
      </c>
      <c r="AJ80">
        <f t="shared" si="89"/>
        <v>43</v>
      </c>
      <c r="AK80" t="str">
        <f t="shared" si="90"/>
        <v>78 "fBodyAcc-std()-Z"</v>
      </c>
      <c r="AL80" t="str">
        <f t="shared" si="91"/>
        <v/>
      </c>
      <c r="AM80" t="s">
        <v>92</v>
      </c>
      <c r="AN80" t="str">
        <f t="shared" si="71"/>
        <v/>
      </c>
      <c r="AO80" t="str">
        <f t="shared" si="72"/>
        <v>BodyAcc</v>
      </c>
      <c r="AP80" t="str">
        <f t="shared" si="73"/>
        <v/>
      </c>
      <c r="AQ80" t="str">
        <f t="shared" si="74"/>
        <v>std()</v>
      </c>
      <c r="AR80" t="str">
        <f t="shared" si="92"/>
        <v>Z</v>
      </c>
    </row>
    <row r="81" spans="1:44" x14ac:dyDescent="0.25">
      <c r="A81" t="s">
        <v>72</v>
      </c>
      <c r="B81">
        <f t="shared" si="75"/>
        <v>4</v>
      </c>
      <c r="C81">
        <f t="shared" si="76"/>
        <v>25</v>
      </c>
      <c r="D81" t="str">
        <f t="shared" si="77"/>
        <v>79</v>
      </c>
      <c r="F81" t="str">
        <f t="shared" si="78"/>
        <v>fBodyAccJerk-std()-X</v>
      </c>
      <c r="G81" t="str">
        <f t="shared" si="93"/>
        <v>f</v>
      </c>
      <c r="H81">
        <f t="shared" si="79"/>
        <v>0</v>
      </c>
      <c r="I81">
        <f t="shared" si="79"/>
        <v>0</v>
      </c>
      <c r="J81">
        <f t="shared" si="79"/>
        <v>14</v>
      </c>
      <c r="K81">
        <f t="shared" si="79"/>
        <v>0</v>
      </c>
      <c r="L81">
        <f t="shared" si="61"/>
        <v>14</v>
      </c>
      <c r="M81">
        <f t="shared" si="80"/>
        <v>0</v>
      </c>
      <c r="N81">
        <f t="shared" si="81"/>
        <v>0</v>
      </c>
      <c r="O81">
        <f t="shared" si="82"/>
        <v>5</v>
      </c>
      <c r="P81">
        <f t="shared" si="83"/>
        <v>0</v>
      </c>
      <c r="Q81">
        <f t="shared" si="84"/>
        <v>5</v>
      </c>
      <c r="R81">
        <f t="shared" si="62"/>
        <v>14</v>
      </c>
      <c r="S81" t="b">
        <f t="shared" si="63"/>
        <v>1</v>
      </c>
      <c r="T81">
        <f t="shared" si="58"/>
        <v>2</v>
      </c>
      <c r="U81" t="b">
        <f t="shared" si="64"/>
        <v>1</v>
      </c>
      <c r="V81" t="b">
        <f t="shared" si="65"/>
        <v>1</v>
      </c>
      <c r="W81">
        <f t="shared" si="66"/>
        <v>20</v>
      </c>
      <c r="X81">
        <f t="shared" si="67"/>
        <v>1</v>
      </c>
      <c r="Y81">
        <f t="shared" si="85"/>
        <v>5</v>
      </c>
      <c r="Z81">
        <f t="shared" si="86"/>
        <v>2</v>
      </c>
      <c r="AA81">
        <f t="shared" si="87"/>
        <v>8</v>
      </c>
      <c r="AB81">
        <f t="shared" si="88"/>
        <v>12</v>
      </c>
      <c r="AC81">
        <f t="shared" si="59"/>
        <v>2</v>
      </c>
      <c r="AD81">
        <f t="shared" si="59"/>
        <v>0</v>
      </c>
      <c r="AE81">
        <f t="shared" si="59"/>
        <v>0</v>
      </c>
      <c r="AF81">
        <f t="shared" si="68"/>
        <v>2</v>
      </c>
      <c r="AG81" t="str">
        <f t="shared" si="69"/>
        <v>BodyAccJerk-</v>
      </c>
      <c r="AH81" t="str">
        <f t="shared" si="94"/>
        <v>BodyAccJerk</v>
      </c>
      <c r="AI81">
        <f t="shared" si="70"/>
        <v>1</v>
      </c>
      <c r="AJ81">
        <f t="shared" si="89"/>
        <v>44</v>
      </c>
      <c r="AK81" t="str">
        <f t="shared" si="90"/>
        <v>79 "fBodyAccJerk-std()-X"</v>
      </c>
      <c r="AL81" t="str">
        <f t="shared" si="91"/>
        <v/>
      </c>
      <c r="AM81" t="s">
        <v>92</v>
      </c>
      <c r="AN81" t="str">
        <f t="shared" si="71"/>
        <v/>
      </c>
      <c r="AO81" t="str">
        <f t="shared" si="72"/>
        <v>BodyAcc</v>
      </c>
      <c r="AP81" t="str">
        <f t="shared" si="73"/>
        <v/>
      </c>
      <c r="AQ81" t="str">
        <f t="shared" si="74"/>
        <v>std()</v>
      </c>
      <c r="AR81" t="str">
        <f t="shared" si="92"/>
        <v>X</v>
      </c>
    </row>
    <row r="82" spans="1:44" x14ac:dyDescent="0.25">
      <c r="A82" t="s">
        <v>73</v>
      </c>
      <c r="B82">
        <f t="shared" si="75"/>
        <v>4</v>
      </c>
      <c r="C82">
        <f t="shared" si="76"/>
        <v>25</v>
      </c>
      <c r="D82" t="str">
        <f t="shared" si="77"/>
        <v>80</v>
      </c>
      <c r="F82" t="str">
        <f t="shared" si="78"/>
        <v>fBodyAccJerk-std()-Y</v>
      </c>
      <c r="G82" t="str">
        <f t="shared" si="93"/>
        <v>f</v>
      </c>
      <c r="H82">
        <f t="shared" si="79"/>
        <v>0</v>
      </c>
      <c r="I82">
        <f t="shared" si="79"/>
        <v>0</v>
      </c>
      <c r="J82">
        <f t="shared" si="79"/>
        <v>14</v>
      </c>
      <c r="K82">
        <f t="shared" si="79"/>
        <v>0</v>
      </c>
      <c r="L82">
        <f t="shared" si="61"/>
        <v>14</v>
      </c>
      <c r="M82">
        <f t="shared" si="80"/>
        <v>0</v>
      </c>
      <c r="N82">
        <f t="shared" si="81"/>
        <v>0</v>
      </c>
      <c r="O82">
        <f t="shared" si="82"/>
        <v>5</v>
      </c>
      <c r="P82">
        <f t="shared" si="83"/>
        <v>0</v>
      </c>
      <c r="Q82">
        <f t="shared" si="84"/>
        <v>5</v>
      </c>
      <c r="R82">
        <f t="shared" si="62"/>
        <v>14</v>
      </c>
      <c r="S82" t="b">
        <f t="shared" si="63"/>
        <v>1</v>
      </c>
      <c r="T82">
        <f t="shared" si="58"/>
        <v>2</v>
      </c>
      <c r="U82" t="b">
        <f t="shared" si="64"/>
        <v>1</v>
      </c>
      <c r="V82" t="b">
        <f t="shared" si="65"/>
        <v>1</v>
      </c>
      <c r="W82">
        <f t="shared" si="66"/>
        <v>20</v>
      </c>
      <c r="X82">
        <f t="shared" si="67"/>
        <v>1</v>
      </c>
      <c r="Y82">
        <f t="shared" si="85"/>
        <v>5</v>
      </c>
      <c r="Z82">
        <f t="shared" si="86"/>
        <v>2</v>
      </c>
      <c r="AA82">
        <f t="shared" si="87"/>
        <v>8</v>
      </c>
      <c r="AB82">
        <f t="shared" si="88"/>
        <v>12</v>
      </c>
      <c r="AC82">
        <f t="shared" si="59"/>
        <v>2</v>
      </c>
      <c r="AD82">
        <f t="shared" si="59"/>
        <v>0</v>
      </c>
      <c r="AE82">
        <f t="shared" si="59"/>
        <v>0</v>
      </c>
      <c r="AF82">
        <f t="shared" si="68"/>
        <v>2</v>
      </c>
      <c r="AG82" t="str">
        <f t="shared" si="69"/>
        <v>BodyAccJerk-</v>
      </c>
      <c r="AH82" t="str">
        <f t="shared" si="94"/>
        <v>BodyAccJerk</v>
      </c>
      <c r="AI82">
        <f t="shared" si="70"/>
        <v>1</v>
      </c>
      <c r="AJ82">
        <f t="shared" si="89"/>
        <v>44</v>
      </c>
      <c r="AK82" t="str">
        <f t="shared" si="90"/>
        <v>80 "fBodyAccJerk-std()-Y"</v>
      </c>
      <c r="AL82" t="str">
        <f t="shared" si="91"/>
        <v/>
      </c>
      <c r="AM82" t="s">
        <v>92</v>
      </c>
      <c r="AN82" t="str">
        <f t="shared" si="71"/>
        <v/>
      </c>
      <c r="AO82" t="str">
        <f t="shared" si="72"/>
        <v>BodyAcc</v>
      </c>
      <c r="AP82" t="str">
        <f t="shared" si="73"/>
        <v/>
      </c>
      <c r="AQ82" t="str">
        <f t="shared" si="74"/>
        <v>std()</v>
      </c>
      <c r="AR82" t="str">
        <f t="shared" si="92"/>
        <v>Y</v>
      </c>
    </row>
    <row r="83" spans="1:44" x14ac:dyDescent="0.25">
      <c r="A83" t="s">
        <v>74</v>
      </c>
      <c r="B83">
        <f t="shared" si="75"/>
        <v>4</v>
      </c>
      <c r="C83">
        <f t="shared" si="76"/>
        <v>25</v>
      </c>
      <c r="D83" t="str">
        <f t="shared" si="77"/>
        <v>81</v>
      </c>
      <c r="F83" t="str">
        <f t="shared" si="78"/>
        <v>fBodyAccJerk-std()-Z</v>
      </c>
      <c r="G83" t="str">
        <f t="shared" si="93"/>
        <v>f</v>
      </c>
      <c r="H83">
        <f t="shared" si="79"/>
        <v>0</v>
      </c>
      <c r="I83">
        <f t="shared" si="79"/>
        <v>0</v>
      </c>
      <c r="J83">
        <f t="shared" si="79"/>
        <v>14</v>
      </c>
      <c r="K83">
        <f t="shared" si="79"/>
        <v>0</v>
      </c>
      <c r="L83">
        <f t="shared" si="61"/>
        <v>14</v>
      </c>
      <c r="M83">
        <f t="shared" si="80"/>
        <v>0</v>
      </c>
      <c r="N83">
        <f t="shared" si="81"/>
        <v>0</v>
      </c>
      <c r="O83">
        <f t="shared" si="82"/>
        <v>5</v>
      </c>
      <c r="P83">
        <f t="shared" si="83"/>
        <v>0</v>
      </c>
      <c r="Q83">
        <f t="shared" si="84"/>
        <v>5</v>
      </c>
      <c r="R83">
        <f t="shared" si="62"/>
        <v>14</v>
      </c>
      <c r="S83" t="b">
        <f t="shared" si="63"/>
        <v>1</v>
      </c>
      <c r="T83">
        <f t="shared" si="58"/>
        <v>2</v>
      </c>
      <c r="U83" t="b">
        <f t="shared" si="64"/>
        <v>1</v>
      </c>
      <c r="V83" t="b">
        <f t="shared" si="65"/>
        <v>1</v>
      </c>
      <c r="W83">
        <f t="shared" si="66"/>
        <v>20</v>
      </c>
      <c r="X83">
        <f t="shared" si="67"/>
        <v>1</v>
      </c>
      <c r="Y83">
        <f t="shared" si="85"/>
        <v>5</v>
      </c>
      <c r="Z83">
        <f t="shared" si="86"/>
        <v>2</v>
      </c>
      <c r="AA83">
        <f t="shared" si="87"/>
        <v>8</v>
      </c>
      <c r="AB83">
        <f t="shared" si="88"/>
        <v>12</v>
      </c>
      <c r="AC83">
        <f t="shared" ref="AC83:AE90" si="95">IFERROR(FIND(AC$2,$F83),0)</f>
        <v>2</v>
      </c>
      <c r="AD83">
        <f t="shared" si="95"/>
        <v>0</v>
      </c>
      <c r="AE83">
        <f t="shared" si="95"/>
        <v>0</v>
      </c>
      <c r="AF83">
        <f t="shared" si="68"/>
        <v>2</v>
      </c>
      <c r="AG83" t="str">
        <f t="shared" si="69"/>
        <v>BodyAccJerk-</v>
      </c>
      <c r="AH83" t="str">
        <f t="shared" si="94"/>
        <v>BodyAccJerk</v>
      </c>
      <c r="AI83">
        <f t="shared" si="70"/>
        <v>1</v>
      </c>
      <c r="AJ83">
        <f t="shared" si="89"/>
        <v>44</v>
      </c>
      <c r="AK83" t="str">
        <f t="shared" si="90"/>
        <v>81 "fBodyAccJerk-std()-Z"</v>
      </c>
      <c r="AL83" t="str">
        <f t="shared" si="91"/>
        <v/>
      </c>
      <c r="AM83" t="s">
        <v>92</v>
      </c>
      <c r="AN83" t="str">
        <f t="shared" si="71"/>
        <v/>
      </c>
      <c r="AO83" t="str">
        <f t="shared" si="72"/>
        <v>BodyAcc</v>
      </c>
      <c r="AP83" t="str">
        <f t="shared" si="73"/>
        <v/>
      </c>
      <c r="AQ83" t="str">
        <f t="shared" si="74"/>
        <v>std()</v>
      </c>
      <c r="AR83" t="str">
        <f t="shared" si="92"/>
        <v>Z</v>
      </c>
    </row>
    <row r="84" spans="1:44" x14ac:dyDescent="0.25">
      <c r="A84" t="s">
        <v>75</v>
      </c>
      <c r="B84">
        <f t="shared" si="75"/>
        <v>4</v>
      </c>
      <c r="C84">
        <f t="shared" si="76"/>
        <v>22</v>
      </c>
      <c r="D84" t="str">
        <f t="shared" si="77"/>
        <v>82</v>
      </c>
      <c r="F84" t="str">
        <f t="shared" si="78"/>
        <v>fBodyGyro-std()-X</v>
      </c>
      <c r="G84" t="str">
        <f t="shared" si="93"/>
        <v>f</v>
      </c>
      <c r="H84">
        <f t="shared" si="79"/>
        <v>0</v>
      </c>
      <c r="I84">
        <f t="shared" si="79"/>
        <v>0</v>
      </c>
      <c r="J84">
        <f t="shared" si="79"/>
        <v>11</v>
      </c>
      <c r="K84">
        <f t="shared" si="79"/>
        <v>0</v>
      </c>
      <c r="L84">
        <f t="shared" si="61"/>
        <v>11</v>
      </c>
      <c r="M84">
        <f t="shared" si="80"/>
        <v>0</v>
      </c>
      <c r="N84">
        <f t="shared" si="81"/>
        <v>0</v>
      </c>
      <c r="O84">
        <f t="shared" si="82"/>
        <v>5</v>
      </c>
      <c r="P84">
        <f t="shared" si="83"/>
        <v>0</v>
      </c>
      <c r="Q84">
        <f t="shared" si="84"/>
        <v>5</v>
      </c>
      <c r="R84">
        <f t="shared" si="62"/>
        <v>11</v>
      </c>
      <c r="S84" t="b">
        <f t="shared" si="63"/>
        <v>1</v>
      </c>
      <c r="T84">
        <f t="shared" si="58"/>
        <v>2</v>
      </c>
      <c r="U84" t="b">
        <f t="shared" si="64"/>
        <v>1</v>
      </c>
      <c r="V84" t="b">
        <f t="shared" si="65"/>
        <v>1</v>
      </c>
      <c r="W84">
        <f t="shared" si="66"/>
        <v>17</v>
      </c>
      <c r="X84">
        <f t="shared" si="67"/>
        <v>1</v>
      </c>
      <c r="Y84">
        <f t="shared" si="85"/>
        <v>5</v>
      </c>
      <c r="Z84">
        <f t="shared" si="86"/>
        <v>2</v>
      </c>
      <c r="AA84">
        <f t="shared" si="87"/>
        <v>8</v>
      </c>
      <c r="AB84">
        <f t="shared" si="88"/>
        <v>9</v>
      </c>
      <c r="AC84">
        <f t="shared" si="95"/>
        <v>0</v>
      </c>
      <c r="AD84">
        <f t="shared" si="95"/>
        <v>0</v>
      </c>
      <c r="AE84">
        <f t="shared" si="95"/>
        <v>2</v>
      </c>
      <c r="AF84">
        <f t="shared" si="68"/>
        <v>2</v>
      </c>
      <c r="AG84" t="str">
        <f t="shared" si="69"/>
        <v>BodyGyro-</v>
      </c>
      <c r="AH84" t="str">
        <f t="shared" si="94"/>
        <v>BodyGyro</v>
      </c>
      <c r="AI84">
        <f t="shared" si="70"/>
        <v>1</v>
      </c>
      <c r="AJ84">
        <f t="shared" si="89"/>
        <v>45</v>
      </c>
      <c r="AK84" t="str">
        <f t="shared" si="90"/>
        <v>82 "fBodyGyro-std()-X"</v>
      </c>
      <c r="AL84" t="str">
        <f t="shared" si="91"/>
        <v/>
      </c>
      <c r="AM84" t="s">
        <v>92</v>
      </c>
      <c r="AN84" t="str">
        <f t="shared" si="71"/>
        <v/>
      </c>
      <c r="AO84" t="str">
        <f t="shared" si="72"/>
        <v>BodyGyro</v>
      </c>
      <c r="AP84" t="str">
        <f t="shared" si="73"/>
        <v/>
      </c>
      <c r="AQ84" t="str">
        <f t="shared" si="74"/>
        <v>std()</v>
      </c>
      <c r="AR84" t="str">
        <f t="shared" si="92"/>
        <v>X</v>
      </c>
    </row>
    <row r="85" spans="1:44" x14ac:dyDescent="0.25">
      <c r="A85" t="s">
        <v>76</v>
      </c>
      <c r="B85">
        <f t="shared" si="75"/>
        <v>4</v>
      </c>
      <c r="C85">
        <f t="shared" si="76"/>
        <v>22</v>
      </c>
      <c r="D85" t="str">
        <f t="shared" si="77"/>
        <v>83</v>
      </c>
      <c r="F85" t="str">
        <f t="shared" si="78"/>
        <v>fBodyGyro-std()-Y</v>
      </c>
      <c r="G85" t="str">
        <f t="shared" si="93"/>
        <v>f</v>
      </c>
      <c r="H85">
        <f t="shared" si="79"/>
        <v>0</v>
      </c>
      <c r="I85">
        <f t="shared" si="79"/>
        <v>0</v>
      </c>
      <c r="J85">
        <f t="shared" si="79"/>
        <v>11</v>
      </c>
      <c r="K85">
        <f t="shared" si="79"/>
        <v>0</v>
      </c>
      <c r="L85">
        <f t="shared" si="61"/>
        <v>11</v>
      </c>
      <c r="M85">
        <f t="shared" si="80"/>
        <v>0</v>
      </c>
      <c r="N85">
        <f t="shared" si="81"/>
        <v>0</v>
      </c>
      <c r="O85">
        <f t="shared" si="82"/>
        <v>5</v>
      </c>
      <c r="P85">
        <f t="shared" si="83"/>
        <v>0</v>
      </c>
      <c r="Q85">
        <f t="shared" si="84"/>
        <v>5</v>
      </c>
      <c r="R85">
        <f t="shared" si="62"/>
        <v>11</v>
      </c>
      <c r="S85" t="b">
        <f t="shared" si="63"/>
        <v>1</v>
      </c>
      <c r="T85">
        <f t="shared" si="58"/>
        <v>2</v>
      </c>
      <c r="U85" t="b">
        <f t="shared" si="64"/>
        <v>1</v>
      </c>
      <c r="V85" t="b">
        <f t="shared" si="65"/>
        <v>1</v>
      </c>
      <c r="W85">
        <f t="shared" si="66"/>
        <v>17</v>
      </c>
      <c r="X85">
        <f t="shared" si="67"/>
        <v>1</v>
      </c>
      <c r="Y85">
        <f t="shared" si="85"/>
        <v>5</v>
      </c>
      <c r="Z85">
        <f t="shared" si="86"/>
        <v>2</v>
      </c>
      <c r="AA85">
        <f t="shared" si="87"/>
        <v>8</v>
      </c>
      <c r="AB85">
        <f t="shared" si="88"/>
        <v>9</v>
      </c>
      <c r="AC85">
        <f t="shared" si="95"/>
        <v>0</v>
      </c>
      <c r="AD85">
        <f t="shared" si="95"/>
        <v>0</v>
      </c>
      <c r="AE85">
        <f t="shared" si="95"/>
        <v>2</v>
      </c>
      <c r="AF85">
        <f t="shared" si="68"/>
        <v>2</v>
      </c>
      <c r="AG85" t="str">
        <f t="shared" si="69"/>
        <v>BodyGyro-</v>
      </c>
      <c r="AH85" t="str">
        <f t="shared" si="94"/>
        <v>BodyGyro</v>
      </c>
      <c r="AI85">
        <f t="shared" si="70"/>
        <v>1</v>
      </c>
      <c r="AJ85">
        <f t="shared" si="89"/>
        <v>45</v>
      </c>
      <c r="AK85" t="str">
        <f t="shared" si="90"/>
        <v>83 "fBodyGyro-std()-Y"</v>
      </c>
      <c r="AL85" t="str">
        <f t="shared" si="91"/>
        <v/>
      </c>
      <c r="AM85" t="s">
        <v>92</v>
      </c>
      <c r="AN85" t="str">
        <f t="shared" si="71"/>
        <v/>
      </c>
      <c r="AO85" t="str">
        <f t="shared" si="72"/>
        <v>BodyGyro</v>
      </c>
      <c r="AP85" t="str">
        <f t="shared" si="73"/>
        <v/>
      </c>
      <c r="AQ85" t="str">
        <f t="shared" si="74"/>
        <v>std()</v>
      </c>
      <c r="AR85" t="str">
        <f t="shared" si="92"/>
        <v>Y</v>
      </c>
    </row>
    <row r="86" spans="1:44" x14ac:dyDescent="0.25">
      <c r="A86" t="s">
        <v>77</v>
      </c>
      <c r="B86">
        <f t="shared" si="75"/>
        <v>4</v>
      </c>
      <c r="C86">
        <f t="shared" si="76"/>
        <v>22</v>
      </c>
      <c r="D86" t="str">
        <f t="shared" si="77"/>
        <v>84</v>
      </c>
      <c r="F86" t="str">
        <f t="shared" si="78"/>
        <v>fBodyGyro-std()-Z</v>
      </c>
      <c r="G86" t="str">
        <f t="shared" si="93"/>
        <v>f</v>
      </c>
      <c r="H86">
        <f t="shared" si="79"/>
        <v>0</v>
      </c>
      <c r="I86">
        <f t="shared" si="79"/>
        <v>0</v>
      </c>
      <c r="J86">
        <f t="shared" si="79"/>
        <v>11</v>
      </c>
      <c r="K86">
        <f t="shared" si="79"/>
        <v>0</v>
      </c>
      <c r="L86">
        <f t="shared" si="61"/>
        <v>11</v>
      </c>
      <c r="M86">
        <f t="shared" si="80"/>
        <v>0</v>
      </c>
      <c r="N86">
        <f t="shared" si="81"/>
        <v>0</v>
      </c>
      <c r="O86">
        <f t="shared" si="82"/>
        <v>5</v>
      </c>
      <c r="P86">
        <f t="shared" si="83"/>
        <v>0</v>
      </c>
      <c r="Q86">
        <f t="shared" si="84"/>
        <v>5</v>
      </c>
      <c r="R86">
        <f t="shared" si="62"/>
        <v>11</v>
      </c>
      <c r="S86" t="b">
        <f t="shared" si="63"/>
        <v>1</v>
      </c>
      <c r="T86">
        <f t="shared" si="58"/>
        <v>2</v>
      </c>
      <c r="U86" t="b">
        <f t="shared" si="64"/>
        <v>1</v>
      </c>
      <c r="V86" t="b">
        <f t="shared" si="65"/>
        <v>1</v>
      </c>
      <c r="W86">
        <f t="shared" si="66"/>
        <v>17</v>
      </c>
      <c r="X86">
        <f t="shared" si="67"/>
        <v>1</v>
      </c>
      <c r="Y86">
        <f t="shared" si="85"/>
        <v>5</v>
      </c>
      <c r="Z86">
        <f t="shared" si="86"/>
        <v>2</v>
      </c>
      <c r="AA86">
        <f t="shared" si="87"/>
        <v>8</v>
      </c>
      <c r="AB86">
        <f t="shared" si="88"/>
        <v>9</v>
      </c>
      <c r="AC86">
        <f t="shared" si="95"/>
        <v>0</v>
      </c>
      <c r="AD86">
        <f t="shared" si="95"/>
        <v>0</v>
      </c>
      <c r="AE86">
        <f t="shared" si="95"/>
        <v>2</v>
      </c>
      <c r="AF86">
        <f t="shared" si="68"/>
        <v>2</v>
      </c>
      <c r="AG86" t="str">
        <f t="shared" si="69"/>
        <v>BodyGyro-</v>
      </c>
      <c r="AH86" t="str">
        <f t="shared" si="94"/>
        <v>BodyGyro</v>
      </c>
      <c r="AI86">
        <f t="shared" si="70"/>
        <v>1</v>
      </c>
      <c r="AJ86">
        <f t="shared" si="89"/>
        <v>45</v>
      </c>
      <c r="AK86" t="str">
        <f t="shared" si="90"/>
        <v>84 "fBodyGyro-std()-Z"</v>
      </c>
      <c r="AL86" t="str">
        <f t="shared" si="91"/>
        <v/>
      </c>
      <c r="AM86" t="s">
        <v>92</v>
      </c>
      <c r="AN86" t="str">
        <f t="shared" si="71"/>
        <v/>
      </c>
      <c r="AO86" t="str">
        <f t="shared" si="72"/>
        <v>BodyGyro</v>
      </c>
      <c r="AP86" t="str">
        <f t="shared" si="73"/>
        <v/>
      </c>
      <c r="AQ86" t="str">
        <f t="shared" si="74"/>
        <v>std()</v>
      </c>
      <c r="AR86" t="str">
        <f t="shared" si="92"/>
        <v>Z</v>
      </c>
    </row>
    <row r="87" spans="1:44" x14ac:dyDescent="0.25">
      <c r="A87" t="s">
        <v>78</v>
      </c>
      <c r="B87">
        <f t="shared" si="75"/>
        <v>4</v>
      </c>
      <c r="C87">
        <f t="shared" si="76"/>
        <v>22</v>
      </c>
      <c r="D87" t="str">
        <f t="shared" si="77"/>
        <v>85</v>
      </c>
      <c r="F87" t="str">
        <f t="shared" si="78"/>
        <v>fBodyAccMag-std()</v>
      </c>
      <c r="G87" t="str">
        <f t="shared" si="93"/>
        <v>f</v>
      </c>
      <c r="H87">
        <f t="shared" si="79"/>
        <v>0</v>
      </c>
      <c r="I87">
        <f t="shared" si="79"/>
        <v>0</v>
      </c>
      <c r="J87">
        <f t="shared" si="79"/>
        <v>13</v>
      </c>
      <c r="K87">
        <f t="shared" si="79"/>
        <v>0</v>
      </c>
      <c r="L87">
        <f t="shared" si="61"/>
        <v>13</v>
      </c>
      <c r="M87">
        <f t="shared" si="80"/>
        <v>0</v>
      </c>
      <c r="N87">
        <f t="shared" si="81"/>
        <v>0</v>
      </c>
      <c r="O87">
        <f t="shared" si="82"/>
        <v>5</v>
      </c>
      <c r="P87">
        <f t="shared" si="83"/>
        <v>0</v>
      </c>
      <c r="Q87">
        <f t="shared" si="84"/>
        <v>5</v>
      </c>
      <c r="R87">
        <f t="shared" si="62"/>
        <v>13</v>
      </c>
      <c r="S87" t="b">
        <f t="shared" si="63"/>
        <v>1</v>
      </c>
      <c r="T87">
        <f t="shared" si="58"/>
        <v>2</v>
      </c>
      <c r="U87" t="b">
        <f t="shared" si="64"/>
        <v>1</v>
      </c>
      <c r="V87" t="b">
        <f t="shared" si="65"/>
        <v>0</v>
      </c>
      <c r="W87">
        <f t="shared" si="66"/>
        <v>17</v>
      </c>
      <c r="X87">
        <f t="shared" si="67"/>
        <v>0</v>
      </c>
      <c r="Y87">
        <f t="shared" si="85"/>
        <v>5</v>
      </c>
      <c r="Z87">
        <f t="shared" si="86"/>
        <v>0</v>
      </c>
      <c r="AA87">
        <f t="shared" si="87"/>
        <v>5</v>
      </c>
      <c r="AB87">
        <f t="shared" si="88"/>
        <v>12</v>
      </c>
      <c r="AC87">
        <f t="shared" si="95"/>
        <v>2</v>
      </c>
      <c r="AD87">
        <f t="shared" si="95"/>
        <v>0</v>
      </c>
      <c r="AE87">
        <f t="shared" si="95"/>
        <v>0</v>
      </c>
      <c r="AF87">
        <f t="shared" si="68"/>
        <v>2</v>
      </c>
      <c r="AG87" t="str">
        <f t="shared" si="69"/>
        <v>BodyAccMag-s</v>
      </c>
      <c r="AH87" t="str">
        <f t="shared" si="94"/>
        <v>BodyAccMag</v>
      </c>
      <c r="AI87">
        <f t="shared" si="70"/>
        <v>1</v>
      </c>
      <c r="AJ87">
        <f t="shared" si="89"/>
        <v>46</v>
      </c>
      <c r="AK87" t="str">
        <f t="shared" si="90"/>
        <v>85 "fBodyAccMag-std()"</v>
      </c>
      <c r="AL87" t="str">
        <f t="shared" si="91"/>
        <v/>
      </c>
      <c r="AM87" t="s">
        <v>92</v>
      </c>
      <c r="AN87" t="str">
        <f t="shared" si="71"/>
        <v/>
      </c>
      <c r="AO87" t="str">
        <f t="shared" si="72"/>
        <v>BodyAcc</v>
      </c>
      <c r="AP87" t="str">
        <f t="shared" si="73"/>
        <v/>
      </c>
      <c r="AQ87" t="str">
        <f t="shared" si="74"/>
        <v>std()</v>
      </c>
      <c r="AR87" t="str">
        <f t="shared" si="92"/>
        <v/>
      </c>
    </row>
    <row r="88" spans="1:44" x14ac:dyDescent="0.25">
      <c r="A88" t="s">
        <v>79</v>
      </c>
      <c r="B88">
        <f t="shared" si="75"/>
        <v>4</v>
      </c>
      <c r="C88">
        <f t="shared" si="76"/>
        <v>30</v>
      </c>
      <c r="D88" t="str">
        <f t="shared" si="77"/>
        <v>86</v>
      </c>
      <c r="F88" t="str">
        <f t="shared" si="78"/>
        <v>fBodyBodyAccJerkMag-std()</v>
      </c>
      <c r="G88" t="str">
        <f t="shared" si="93"/>
        <v>f</v>
      </c>
      <c r="H88">
        <f t="shared" si="79"/>
        <v>0</v>
      </c>
      <c r="I88">
        <f t="shared" si="79"/>
        <v>0</v>
      </c>
      <c r="J88">
        <f t="shared" si="79"/>
        <v>21</v>
      </c>
      <c r="K88">
        <f t="shared" si="79"/>
        <v>0</v>
      </c>
      <c r="L88">
        <f t="shared" si="61"/>
        <v>21</v>
      </c>
      <c r="M88">
        <f t="shared" si="80"/>
        <v>0</v>
      </c>
      <c r="N88">
        <f t="shared" si="81"/>
        <v>0</v>
      </c>
      <c r="O88">
        <f t="shared" si="82"/>
        <v>5</v>
      </c>
      <c r="P88">
        <f t="shared" si="83"/>
        <v>0</v>
      </c>
      <c r="Q88">
        <f t="shared" si="84"/>
        <v>5</v>
      </c>
      <c r="R88">
        <f t="shared" si="62"/>
        <v>21</v>
      </c>
      <c r="S88" t="b">
        <f t="shared" si="63"/>
        <v>1</v>
      </c>
      <c r="T88">
        <f t="shared" si="58"/>
        <v>2</v>
      </c>
      <c r="U88" t="b">
        <f t="shared" si="64"/>
        <v>1</v>
      </c>
      <c r="V88" t="b">
        <f t="shared" si="65"/>
        <v>0</v>
      </c>
      <c r="W88">
        <f t="shared" si="66"/>
        <v>25</v>
      </c>
      <c r="X88">
        <f t="shared" si="67"/>
        <v>0</v>
      </c>
      <c r="Y88">
        <f t="shared" si="85"/>
        <v>5</v>
      </c>
      <c r="Z88">
        <f t="shared" si="86"/>
        <v>0</v>
      </c>
      <c r="AA88">
        <f t="shared" si="87"/>
        <v>5</v>
      </c>
      <c r="AB88">
        <f t="shared" si="88"/>
        <v>20</v>
      </c>
      <c r="AC88">
        <f t="shared" si="95"/>
        <v>6</v>
      </c>
      <c r="AD88">
        <f t="shared" si="95"/>
        <v>0</v>
      </c>
      <c r="AE88">
        <f t="shared" si="95"/>
        <v>0</v>
      </c>
      <c r="AF88">
        <f t="shared" si="68"/>
        <v>6</v>
      </c>
      <c r="AG88" t="str">
        <f t="shared" si="69"/>
        <v>BodyBodyAccJerkMag-s</v>
      </c>
      <c r="AH88" t="str">
        <f t="shared" si="94"/>
        <v>BodyBodyAccJerkMag</v>
      </c>
      <c r="AI88">
        <f t="shared" si="70"/>
        <v>5</v>
      </c>
      <c r="AJ88">
        <f t="shared" si="89"/>
        <v>47</v>
      </c>
      <c r="AK88" t="str">
        <f t="shared" si="90"/>
        <v>86 "fBodyBodyAccJerkMag-std()"</v>
      </c>
      <c r="AL88" t="str">
        <f t="shared" si="91"/>
        <v/>
      </c>
      <c r="AM88" t="s">
        <v>92</v>
      </c>
      <c r="AN88" t="str">
        <f t="shared" si="71"/>
        <v>Body</v>
      </c>
      <c r="AO88" t="str">
        <f t="shared" si="72"/>
        <v>BodyAcc</v>
      </c>
      <c r="AP88" t="str">
        <f t="shared" si="73"/>
        <v>JerkMag</v>
      </c>
      <c r="AQ88" t="str">
        <f t="shared" si="74"/>
        <v>std()</v>
      </c>
      <c r="AR88" t="str">
        <f t="shared" si="92"/>
        <v/>
      </c>
    </row>
    <row r="89" spans="1:44" x14ac:dyDescent="0.25">
      <c r="A89" t="s">
        <v>80</v>
      </c>
      <c r="B89">
        <f t="shared" si="75"/>
        <v>4</v>
      </c>
      <c r="C89">
        <f t="shared" si="76"/>
        <v>27</v>
      </c>
      <c r="D89" t="str">
        <f t="shared" si="77"/>
        <v>87</v>
      </c>
      <c r="F89" t="str">
        <f t="shared" si="78"/>
        <v>fBodyBodyGyroMag-std()</v>
      </c>
      <c r="G89" t="str">
        <f t="shared" si="93"/>
        <v>f</v>
      </c>
      <c r="H89">
        <f t="shared" si="79"/>
        <v>0</v>
      </c>
      <c r="I89">
        <f t="shared" si="79"/>
        <v>0</v>
      </c>
      <c r="J89">
        <f t="shared" si="79"/>
        <v>18</v>
      </c>
      <c r="K89">
        <f t="shared" si="79"/>
        <v>0</v>
      </c>
      <c r="L89">
        <f t="shared" si="61"/>
        <v>18</v>
      </c>
      <c r="M89">
        <f t="shared" si="80"/>
        <v>0</v>
      </c>
      <c r="N89">
        <f t="shared" si="81"/>
        <v>0</v>
      </c>
      <c r="O89">
        <f t="shared" si="82"/>
        <v>5</v>
      </c>
      <c r="P89">
        <f t="shared" si="83"/>
        <v>0</v>
      </c>
      <c r="Q89">
        <f t="shared" si="84"/>
        <v>5</v>
      </c>
      <c r="R89">
        <f t="shared" si="62"/>
        <v>18</v>
      </c>
      <c r="S89" t="b">
        <f t="shared" si="63"/>
        <v>1</v>
      </c>
      <c r="T89">
        <f t="shared" si="58"/>
        <v>2</v>
      </c>
      <c r="U89" t="b">
        <f t="shared" si="64"/>
        <v>1</v>
      </c>
      <c r="V89" t="b">
        <f t="shared" si="65"/>
        <v>0</v>
      </c>
      <c r="W89">
        <f t="shared" si="66"/>
        <v>22</v>
      </c>
      <c r="X89">
        <f t="shared" si="67"/>
        <v>0</v>
      </c>
      <c r="Y89">
        <f t="shared" si="85"/>
        <v>5</v>
      </c>
      <c r="Z89">
        <f t="shared" si="86"/>
        <v>0</v>
      </c>
      <c r="AA89">
        <f t="shared" si="87"/>
        <v>5</v>
      </c>
      <c r="AB89">
        <f t="shared" si="88"/>
        <v>17</v>
      </c>
      <c r="AC89">
        <f t="shared" si="95"/>
        <v>0</v>
      </c>
      <c r="AD89">
        <f t="shared" si="95"/>
        <v>0</v>
      </c>
      <c r="AE89">
        <f t="shared" si="95"/>
        <v>6</v>
      </c>
      <c r="AF89">
        <f t="shared" si="68"/>
        <v>6</v>
      </c>
      <c r="AG89" t="str">
        <f t="shared" si="69"/>
        <v>BodyBodyGyroMag-s</v>
      </c>
      <c r="AH89" t="str">
        <f t="shared" si="94"/>
        <v>BodyBodyGyroMag</v>
      </c>
      <c r="AI89">
        <f t="shared" si="70"/>
        <v>5</v>
      </c>
      <c r="AJ89">
        <f t="shared" si="89"/>
        <v>48</v>
      </c>
      <c r="AK89" t="str">
        <f t="shared" si="90"/>
        <v>87 "fBodyBodyGyroMag-std()"</v>
      </c>
      <c r="AL89" t="str">
        <f t="shared" si="91"/>
        <v/>
      </c>
      <c r="AM89" t="s">
        <v>92</v>
      </c>
      <c r="AN89" t="str">
        <f t="shared" si="71"/>
        <v>Body</v>
      </c>
      <c r="AO89" t="str">
        <f t="shared" si="72"/>
        <v>BodyGyro</v>
      </c>
      <c r="AP89" t="str">
        <f t="shared" si="73"/>
        <v>Mag</v>
      </c>
      <c r="AQ89" t="str">
        <f t="shared" si="74"/>
        <v>std()</v>
      </c>
      <c r="AR89" t="str">
        <f t="shared" si="92"/>
        <v/>
      </c>
    </row>
    <row r="90" spans="1:44" x14ac:dyDescent="0.25">
      <c r="A90" t="s">
        <v>81</v>
      </c>
      <c r="B90">
        <f t="shared" si="75"/>
        <v>4</v>
      </c>
      <c r="C90">
        <f t="shared" si="76"/>
        <v>31</v>
      </c>
      <c r="D90" t="str">
        <f t="shared" si="77"/>
        <v>88</v>
      </c>
      <c r="F90" t="str">
        <f t="shared" si="78"/>
        <v>fBodyBodyGyroJerkMag-std()</v>
      </c>
      <c r="G90" t="str">
        <f t="shared" si="93"/>
        <v>f</v>
      </c>
      <c r="H90">
        <f t="shared" si="79"/>
        <v>0</v>
      </c>
      <c r="I90">
        <f t="shared" si="79"/>
        <v>0</v>
      </c>
      <c r="J90">
        <f t="shared" si="79"/>
        <v>22</v>
      </c>
      <c r="K90">
        <f t="shared" si="79"/>
        <v>0</v>
      </c>
      <c r="L90">
        <f t="shared" si="61"/>
        <v>22</v>
      </c>
      <c r="M90">
        <f t="shared" si="80"/>
        <v>0</v>
      </c>
      <c r="N90">
        <f t="shared" si="81"/>
        <v>0</v>
      </c>
      <c r="O90">
        <f t="shared" si="82"/>
        <v>5</v>
      </c>
      <c r="P90">
        <f t="shared" si="83"/>
        <v>0</v>
      </c>
      <c r="Q90">
        <f t="shared" si="84"/>
        <v>5</v>
      </c>
      <c r="R90">
        <f t="shared" si="62"/>
        <v>22</v>
      </c>
      <c r="S90" t="b">
        <f t="shared" si="63"/>
        <v>1</v>
      </c>
      <c r="T90">
        <f t="shared" si="58"/>
        <v>2</v>
      </c>
      <c r="U90" t="b">
        <f t="shared" si="64"/>
        <v>1</v>
      </c>
      <c r="V90" t="b">
        <f t="shared" si="65"/>
        <v>0</v>
      </c>
      <c r="W90">
        <f t="shared" si="66"/>
        <v>26</v>
      </c>
      <c r="X90">
        <f t="shared" si="67"/>
        <v>0</v>
      </c>
      <c r="Y90">
        <f t="shared" si="85"/>
        <v>5</v>
      </c>
      <c r="Z90">
        <f t="shared" si="86"/>
        <v>0</v>
      </c>
      <c r="AA90">
        <f t="shared" si="87"/>
        <v>5</v>
      </c>
      <c r="AB90">
        <f t="shared" si="88"/>
        <v>21</v>
      </c>
      <c r="AC90">
        <f t="shared" si="95"/>
        <v>0</v>
      </c>
      <c r="AD90">
        <f t="shared" si="95"/>
        <v>0</v>
      </c>
      <c r="AE90">
        <f t="shared" si="95"/>
        <v>6</v>
      </c>
      <c r="AF90">
        <f t="shared" si="68"/>
        <v>6</v>
      </c>
      <c r="AG90" t="str">
        <f t="shared" si="69"/>
        <v>BodyBodyGyroJerkMag-s</v>
      </c>
      <c r="AH90" t="str">
        <f t="shared" si="94"/>
        <v>BodyBodyGyroJerkMag</v>
      </c>
      <c r="AI90">
        <f t="shared" si="70"/>
        <v>5</v>
      </c>
      <c r="AJ90">
        <f t="shared" si="89"/>
        <v>49</v>
      </c>
      <c r="AK90" t="str">
        <f t="shared" si="90"/>
        <v>88 "fBodyBodyGyroJerkMag-std()"</v>
      </c>
      <c r="AL90" t="str">
        <f t="shared" si="91"/>
        <v/>
      </c>
      <c r="AM90" t="s">
        <v>92</v>
      </c>
      <c r="AN90" t="str">
        <f t="shared" si="71"/>
        <v>Body</v>
      </c>
      <c r="AO90" t="str">
        <f t="shared" si="72"/>
        <v>BodyGyro</v>
      </c>
      <c r="AP90" t="str">
        <f t="shared" si="73"/>
        <v>JerkMag</v>
      </c>
      <c r="AQ90" t="str">
        <f t="shared" si="74"/>
        <v>std()</v>
      </c>
      <c r="AR90" t="str">
        <f t="shared" si="92"/>
        <v/>
      </c>
    </row>
  </sheetData>
  <autoFilter ref="A2:AY90"/>
  <mergeCells count="2">
    <mergeCell ref="H1:L1"/>
    <mergeCell ref="M1:Q1"/>
  </mergeCells>
  <conditionalFormatting sqref="H3:H90 L3:Q90">
    <cfRule type="cellIs" dxfId="7" priority="7" operator="equal">
      <formula>0</formula>
    </cfRule>
  </conditionalFormatting>
  <conditionalFormatting sqref="I3:I90">
    <cfRule type="cellIs" dxfId="6" priority="6" operator="equal">
      <formula>0</formula>
    </cfRule>
  </conditionalFormatting>
  <conditionalFormatting sqref="K3:K90">
    <cfRule type="cellIs" dxfId="5" priority="5" operator="equal">
      <formula>0</formula>
    </cfRule>
  </conditionalFormatting>
  <conditionalFormatting sqref="J3:J90">
    <cfRule type="cellIs" dxfId="4" priority="4" operator="equal">
      <formula>0</formula>
    </cfRule>
  </conditionalFormatting>
  <conditionalFormatting sqref="AE3:AE90">
    <cfRule type="cellIs" dxfId="3" priority="3" operator="equal">
      <formula>0</formula>
    </cfRule>
  </conditionalFormatting>
  <conditionalFormatting sqref="AC3:AC90">
    <cfRule type="cellIs" dxfId="2" priority="2" operator="equal">
      <formula>0</formula>
    </cfRule>
  </conditionalFormatting>
  <conditionalFormatting sqref="AD3:AD90">
    <cfRule type="cellIs" dxfId="1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workbookViewId="0">
      <pane ySplit="2" topLeftCell="A38" activePane="bottomLeft" state="frozen"/>
      <selection activeCell="E1" sqref="E1"/>
      <selection pane="bottomLeft" activeCell="F51" sqref="F51"/>
    </sheetView>
  </sheetViews>
  <sheetFormatPr defaultRowHeight="15" x14ac:dyDescent="0.25"/>
  <cols>
    <col min="1" max="1" width="38.28515625" customWidth="1"/>
    <col min="2" max="2" width="2" customWidth="1"/>
    <col min="3" max="4" width="3" customWidth="1"/>
    <col min="5" max="5" width="19.7109375" customWidth="1"/>
    <col min="6" max="6" width="37" customWidth="1"/>
    <col min="7" max="7" width="37" style="4" customWidth="1"/>
    <col min="8" max="8" width="37" style="3" customWidth="1"/>
    <col min="9" max="9" width="10.7109375" style="4" customWidth="1"/>
    <col min="10" max="10" width="12.85546875" style="4" bestFit="1" customWidth="1"/>
    <col min="11" max="11" width="6.7109375" style="4" bestFit="1" customWidth="1"/>
    <col min="12" max="12" width="7.42578125" style="4" bestFit="1" customWidth="1"/>
    <col min="13" max="14" width="7.42578125" style="4" customWidth="1"/>
    <col min="15" max="15" width="23.42578125" bestFit="1" customWidth="1"/>
    <col min="17" max="17" width="9.140625" style="1"/>
  </cols>
  <sheetData>
    <row r="1" spans="1:17" x14ac:dyDescent="0.25">
      <c r="H1" s="3" t="s">
        <v>138</v>
      </c>
    </row>
    <row r="2" spans="1:17" x14ac:dyDescent="0.25">
      <c r="A2" t="s">
        <v>0</v>
      </c>
      <c r="B2" t="str">
        <f>+MID(A3,3,1)</f>
        <v>"</v>
      </c>
      <c r="E2" t="s">
        <v>118</v>
      </c>
      <c r="G2" s="4" t="s">
        <v>137</v>
      </c>
      <c r="H2" s="3" t="s">
        <v>132</v>
      </c>
      <c r="I2" s="4" t="s">
        <v>134</v>
      </c>
      <c r="J2" s="4" t="s">
        <v>129</v>
      </c>
      <c r="K2" s="4" t="s">
        <v>130</v>
      </c>
      <c r="L2" s="2" t="s">
        <v>163</v>
      </c>
      <c r="M2" s="2" t="s">
        <v>164</v>
      </c>
      <c r="N2" s="2" t="s">
        <v>165</v>
      </c>
      <c r="O2" t="s">
        <v>161</v>
      </c>
      <c r="P2" t="s">
        <v>130</v>
      </c>
      <c r="Q2" s="1" t="s">
        <v>162</v>
      </c>
    </row>
    <row r="3" spans="1:17" ht="15" customHeight="1" x14ac:dyDescent="0.25">
      <c r="A3" t="s">
        <v>1</v>
      </c>
      <c r="B3">
        <f>+FIND($B$2,A3)</f>
        <v>3</v>
      </c>
      <c r="C3">
        <f>+LEN(A3)</f>
        <v>11</v>
      </c>
      <c r="D3" t="str">
        <f>+LEFT(A3,B3-2)</f>
        <v>1</v>
      </c>
      <c r="E3" t="str">
        <f>+F3</f>
        <v>subject</v>
      </c>
      <c r="F3" t="str">
        <f>+MID(A3,B3+1,C3-B3-1)</f>
        <v>subject</v>
      </c>
      <c r="H3" s="3" t="s">
        <v>135</v>
      </c>
      <c r="I3" s="4">
        <f t="shared" ref="I3:I66" si="0">IFERROR(FIND(I$2,$F3),0)</f>
        <v>0</v>
      </c>
      <c r="J3" s="4" t="s">
        <v>157</v>
      </c>
      <c r="K3" s="4" t="s">
        <v>157</v>
      </c>
      <c r="Q3" s="1" t="str">
        <f>+CONCATENATE(G3,L3,H3,M3,O3,N3,K3, P3)</f>
        <v>The subject who performed the activity for each window sample</v>
      </c>
    </row>
    <row r="4" spans="1:17" ht="15" customHeight="1" x14ac:dyDescent="0.25">
      <c r="A4" t="s">
        <v>2</v>
      </c>
      <c r="B4">
        <f t="shared" ref="B4:B67" si="1">+FIND($B$2,A4)</f>
        <v>3</v>
      </c>
      <c r="C4">
        <f t="shared" ref="C4:C67" si="2">+LEN(A4)</f>
        <v>12</v>
      </c>
      <c r="D4" t="str">
        <f t="shared" ref="D4:D67" si="3">+LEFT(A4,B4-2)</f>
        <v>2</v>
      </c>
      <c r="E4" t="str">
        <f>+F4</f>
        <v>activity</v>
      </c>
      <c r="F4" t="str">
        <f t="shared" ref="F4:F67" si="4">+MID(A4,B4+1,C4-B4-1)</f>
        <v>activity</v>
      </c>
      <c r="H4" s="3" t="s">
        <v>136</v>
      </c>
      <c r="I4" s="4">
        <f t="shared" si="0"/>
        <v>0</v>
      </c>
      <c r="J4" s="4" t="s">
        <v>157</v>
      </c>
      <c r="K4" s="4" t="s">
        <v>157</v>
      </c>
      <c r="Q4" s="1" t="str">
        <f>+CONCATENATE(G4,L4,H4,M4,O4,N4,K4, P4)</f>
        <v>Activity performed by the subject at the moment the signal was captured</v>
      </c>
    </row>
    <row r="5" spans="1:17" ht="15" customHeight="1" x14ac:dyDescent="0.25">
      <c r="A5" t="s">
        <v>3</v>
      </c>
      <c r="B5">
        <f t="shared" si="1"/>
        <v>3</v>
      </c>
      <c r="C5">
        <f t="shared" si="2"/>
        <v>21</v>
      </c>
      <c r="D5" t="str">
        <f t="shared" si="3"/>
        <v>3</v>
      </c>
      <c r="F5" t="str">
        <f t="shared" si="4"/>
        <v>tBodyAcc-mean()-X</v>
      </c>
      <c r="G5" s="4" t="s">
        <v>169</v>
      </c>
      <c r="H5" s="3" t="s">
        <v>153</v>
      </c>
      <c r="I5" s="4">
        <f t="shared" si="0"/>
        <v>0</v>
      </c>
      <c r="J5" s="4" t="s">
        <v>100</v>
      </c>
      <c r="K5" s="4" t="s">
        <v>158</v>
      </c>
      <c r="L5" s="4" t="s">
        <v>166</v>
      </c>
      <c r="M5" s="4" t="s">
        <v>166</v>
      </c>
      <c r="N5" s="4" t="str">
        <f>+IF(K5&lt;&gt;""," on the '","")</f>
        <v xml:space="preserve"> on the '</v>
      </c>
      <c r="O5" t="s">
        <v>168</v>
      </c>
      <c r="P5" s="2" t="str">
        <f>+IF(K5&lt;&gt;"", "' axis.","")</f>
        <v>' axis.</v>
      </c>
      <c r="Q5" s="1" t="str">
        <f>+CONCATENATE(G5,L5,H5,M5,O5,N5,K5, P5)</f>
        <v>(Time domain Signal). Body acceleration signal, derivated by applying an additional low pass butterworth filter with a corner frequency of 30Hz to the tAcc value. Mean estimated from the signals on the 'X' axis.</v>
      </c>
    </row>
    <row r="6" spans="1:17" ht="15" customHeight="1" x14ac:dyDescent="0.25">
      <c r="A6" t="s">
        <v>4</v>
      </c>
      <c r="B6">
        <f t="shared" si="1"/>
        <v>3</v>
      </c>
      <c r="C6">
        <f t="shared" si="2"/>
        <v>21</v>
      </c>
      <c r="D6" t="str">
        <f t="shared" si="3"/>
        <v>4</v>
      </c>
      <c r="F6" t="str">
        <f t="shared" si="4"/>
        <v>tBodyAcc-mean()-Y</v>
      </c>
      <c r="G6" s="4" t="str">
        <f>+G5</f>
        <v>(Time domain Signal)</v>
      </c>
      <c r="H6" s="3" t="s">
        <v>153</v>
      </c>
      <c r="I6" s="4">
        <f t="shared" si="0"/>
        <v>0</v>
      </c>
      <c r="J6" s="4" t="s">
        <v>100</v>
      </c>
      <c r="K6" s="4" t="s">
        <v>159</v>
      </c>
      <c r="L6" s="4" t="s">
        <v>166</v>
      </c>
      <c r="M6" s="4" t="s">
        <v>166</v>
      </c>
      <c r="N6" s="4" t="str">
        <f t="shared" ref="N6:N69" si="5">+IF(K6&lt;&gt;""," on the '","")</f>
        <v xml:space="preserve"> on the '</v>
      </c>
      <c r="O6" s="4" t="s">
        <v>168</v>
      </c>
      <c r="P6" s="2" t="str">
        <f t="shared" ref="P6:P69" si="6">+IF(K6&lt;&gt;"", "' axis.","")</f>
        <v>' axis.</v>
      </c>
      <c r="Q6" s="1" t="str">
        <f t="shared" ref="Q6:Q69" si="7">+CONCATENATE(G6,L6,H6,M6,O6,N6,K6, P6)</f>
        <v>(Time domain Signal). Body acceleration signal, derivated by applying an additional low pass butterworth filter with a corner frequency of 30Hz to the tAcc value. Mean estimated from the signals on the 'Y' axis.</v>
      </c>
    </row>
    <row r="7" spans="1:17" ht="15" customHeight="1" x14ac:dyDescent="0.25">
      <c r="A7" t="s">
        <v>5</v>
      </c>
      <c r="B7">
        <f t="shared" si="1"/>
        <v>3</v>
      </c>
      <c r="C7">
        <f t="shared" si="2"/>
        <v>21</v>
      </c>
      <c r="D7" t="str">
        <f t="shared" si="3"/>
        <v>5</v>
      </c>
      <c r="F7" t="str">
        <f t="shared" si="4"/>
        <v>tBodyAcc-mean()-Z</v>
      </c>
      <c r="G7" s="4" t="str">
        <f t="shared" ref="G7:G57" si="8">+G6</f>
        <v>(Time domain Signal)</v>
      </c>
      <c r="H7" s="3" t="s">
        <v>153</v>
      </c>
      <c r="I7" s="4">
        <f t="shared" si="0"/>
        <v>0</v>
      </c>
      <c r="J7" s="4" t="s">
        <v>100</v>
      </c>
      <c r="K7" s="4" t="s">
        <v>160</v>
      </c>
      <c r="L7" s="4" t="s">
        <v>166</v>
      </c>
      <c r="M7" s="4" t="s">
        <v>166</v>
      </c>
      <c r="N7" s="4" t="str">
        <f t="shared" si="5"/>
        <v xml:space="preserve"> on the '</v>
      </c>
      <c r="O7" s="4" t="s">
        <v>168</v>
      </c>
      <c r="P7" s="2" t="str">
        <f t="shared" si="6"/>
        <v>' axis.</v>
      </c>
      <c r="Q7" s="1" t="str">
        <f t="shared" si="7"/>
        <v>(Time domain Signal). Body acceleration signal, derivated by applying an additional low pass butterworth filter with a corner frequency of 30Hz to the tAcc value. Mean estimated from the signals on the 'Z' axis.</v>
      </c>
    </row>
    <row r="8" spans="1:17" x14ac:dyDescent="0.25">
      <c r="A8" t="s">
        <v>6</v>
      </c>
      <c r="B8">
        <f t="shared" si="1"/>
        <v>3</v>
      </c>
      <c r="C8">
        <f t="shared" si="2"/>
        <v>24</v>
      </c>
      <c r="D8" t="str">
        <f t="shared" si="3"/>
        <v>6</v>
      </c>
      <c r="F8" t="str">
        <f t="shared" si="4"/>
        <v>tGravityAcc-mean()-X</v>
      </c>
      <c r="G8" s="4" t="str">
        <f t="shared" si="8"/>
        <v>(Time domain Signal)</v>
      </c>
      <c r="H8" s="3" t="s">
        <v>151</v>
      </c>
      <c r="I8" s="4">
        <f t="shared" si="0"/>
        <v>0</v>
      </c>
      <c r="J8" s="4" t="s">
        <v>100</v>
      </c>
      <c r="K8" s="4" t="s">
        <v>158</v>
      </c>
      <c r="L8" s="4" t="s">
        <v>166</v>
      </c>
      <c r="M8" s="4" t="s">
        <v>166</v>
      </c>
      <c r="N8" s="4" t="str">
        <f t="shared" si="5"/>
        <v xml:space="preserve"> on the '</v>
      </c>
      <c r="O8" s="4" t="s">
        <v>168</v>
      </c>
      <c r="P8" s="2" t="str">
        <f t="shared" si="6"/>
        <v>' axis.</v>
      </c>
      <c r="Q8" s="1" t="str">
        <f t="shared" si="7"/>
        <v>(Time domain Signal). Gravity acceleration signal, derivated by applying an additional low pass butterworth filter with a corner frequency of 30Hz to the tAcc value. Mean estimated from the signals on the 'X' axis.</v>
      </c>
    </row>
    <row r="9" spans="1:17" x14ac:dyDescent="0.25">
      <c r="A9" t="s">
        <v>7</v>
      </c>
      <c r="B9">
        <f t="shared" si="1"/>
        <v>3</v>
      </c>
      <c r="C9">
        <f t="shared" si="2"/>
        <v>24</v>
      </c>
      <c r="D9" t="str">
        <f t="shared" si="3"/>
        <v>7</v>
      </c>
      <c r="F9" t="str">
        <f t="shared" si="4"/>
        <v>tGravityAcc-mean()-Y</v>
      </c>
      <c r="G9" s="4" t="str">
        <f t="shared" si="8"/>
        <v>(Time domain Signal)</v>
      </c>
      <c r="H9" s="3" t="s">
        <v>151</v>
      </c>
      <c r="I9" s="4">
        <f t="shared" si="0"/>
        <v>0</v>
      </c>
      <c r="J9" s="4" t="s">
        <v>100</v>
      </c>
      <c r="K9" s="4" t="s">
        <v>159</v>
      </c>
      <c r="L9" s="4" t="s">
        <v>166</v>
      </c>
      <c r="M9" s="4" t="s">
        <v>166</v>
      </c>
      <c r="N9" s="4" t="str">
        <f t="shared" si="5"/>
        <v xml:space="preserve"> on the '</v>
      </c>
      <c r="O9" s="4" t="s">
        <v>168</v>
      </c>
      <c r="P9" s="2" t="str">
        <f t="shared" si="6"/>
        <v>' axis.</v>
      </c>
      <c r="Q9" s="1" t="str">
        <f t="shared" si="7"/>
        <v>(Time domain Signal). Gravity acceleration signal, derivated by applying an additional low pass butterworth filter with a corner frequency of 30Hz to the tAcc value. Mean estimated from the signals on the 'Y' axis.</v>
      </c>
    </row>
    <row r="10" spans="1:17" x14ac:dyDescent="0.25">
      <c r="A10" t="s">
        <v>8</v>
      </c>
      <c r="B10">
        <f t="shared" si="1"/>
        <v>3</v>
      </c>
      <c r="C10">
        <f t="shared" si="2"/>
        <v>24</v>
      </c>
      <c r="D10" t="str">
        <f t="shared" si="3"/>
        <v>8</v>
      </c>
      <c r="F10" t="str">
        <f t="shared" si="4"/>
        <v>tGravityAcc-mean()-Z</v>
      </c>
      <c r="G10" s="4" t="str">
        <f t="shared" si="8"/>
        <v>(Time domain Signal)</v>
      </c>
      <c r="H10" s="3" t="s">
        <v>151</v>
      </c>
      <c r="I10" s="4">
        <f t="shared" si="0"/>
        <v>0</v>
      </c>
      <c r="J10" s="4" t="s">
        <v>100</v>
      </c>
      <c r="K10" s="4" t="s">
        <v>160</v>
      </c>
      <c r="L10" s="4" t="s">
        <v>166</v>
      </c>
      <c r="M10" s="4" t="s">
        <v>166</v>
      </c>
      <c r="N10" s="4" t="str">
        <f t="shared" si="5"/>
        <v xml:space="preserve"> on the '</v>
      </c>
      <c r="O10" s="4" t="s">
        <v>168</v>
      </c>
      <c r="P10" s="2" t="str">
        <f t="shared" si="6"/>
        <v>' axis.</v>
      </c>
      <c r="Q10" s="1" t="str">
        <f t="shared" si="7"/>
        <v>(Time domain Signal). Gravity acceleration signal, derivated by applying an additional low pass butterworth filter with a corner frequency of 30Hz to the tAcc value. Mean estimated from the signals on the 'Z' axis.</v>
      </c>
    </row>
    <row r="11" spans="1:17" ht="15" customHeight="1" x14ac:dyDescent="0.25">
      <c r="A11" t="s">
        <v>9</v>
      </c>
      <c r="B11">
        <f t="shared" si="1"/>
        <v>3</v>
      </c>
      <c r="C11">
        <f t="shared" si="2"/>
        <v>25</v>
      </c>
      <c r="D11" t="str">
        <f t="shared" si="3"/>
        <v>9</v>
      </c>
      <c r="F11" t="str">
        <f t="shared" si="4"/>
        <v>tBodyAccJerk-mean()-X</v>
      </c>
      <c r="G11" s="4" t="str">
        <f t="shared" si="8"/>
        <v>(Time domain Signal)</v>
      </c>
      <c r="H11" s="3" t="s">
        <v>150</v>
      </c>
      <c r="I11" s="4">
        <f t="shared" si="0"/>
        <v>0</v>
      </c>
      <c r="J11" s="4" t="s">
        <v>100</v>
      </c>
      <c r="K11" s="4" t="s">
        <v>158</v>
      </c>
      <c r="L11" s="4" t="s">
        <v>166</v>
      </c>
      <c r="M11" s="4" t="s">
        <v>166</v>
      </c>
      <c r="N11" s="4" t="str">
        <f t="shared" si="5"/>
        <v xml:space="preserve"> on the '</v>
      </c>
      <c r="O11" s="4" t="s">
        <v>168</v>
      </c>
      <c r="P11" s="2" t="str">
        <f t="shared" si="6"/>
        <v>' axis.</v>
      </c>
      <c r="Q11" s="1" t="str">
        <f t="shared" si="7"/>
        <v>(Time domain Signal). Jerk signals, obtained by deriving linear acceleration and angular velocity in time over the tAcc value. Mean estimated from the signals on the 'X' axis.</v>
      </c>
    </row>
    <row r="12" spans="1:17" ht="15" customHeight="1" x14ac:dyDescent="0.25">
      <c r="A12" t="s">
        <v>10</v>
      </c>
      <c r="B12">
        <f t="shared" si="1"/>
        <v>4</v>
      </c>
      <c r="C12">
        <f t="shared" si="2"/>
        <v>26</v>
      </c>
      <c r="D12" t="str">
        <f t="shared" si="3"/>
        <v>10</v>
      </c>
      <c r="F12" t="str">
        <f t="shared" si="4"/>
        <v>tBodyAccJerk-mean()-Y</v>
      </c>
      <c r="G12" s="4" t="str">
        <f t="shared" si="8"/>
        <v>(Time domain Signal)</v>
      </c>
      <c r="H12" s="3" t="s">
        <v>150</v>
      </c>
      <c r="I12" s="4">
        <f t="shared" si="0"/>
        <v>0</v>
      </c>
      <c r="J12" s="4" t="s">
        <v>100</v>
      </c>
      <c r="K12" s="4" t="s">
        <v>159</v>
      </c>
      <c r="L12" s="4" t="s">
        <v>166</v>
      </c>
      <c r="M12" s="4" t="s">
        <v>166</v>
      </c>
      <c r="N12" s="4" t="str">
        <f t="shared" si="5"/>
        <v xml:space="preserve"> on the '</v>
      </c>
      <c r="O12" s="4" t="s">
        <v>168</v>
      </c>
      <c r="P12" s="2" t="str">
        <f t="shared" si="6"/>
        <v>' axis.</v>
      </c>
      <c r="Q12" s="1" t="str">
        <f t="shared" si="7"/>
        <v>(Time domain Signal). Jerk signals, obtained by deriving linear acceleration and angular velocity in time over the tAcc value. Mean estimated from the signals on the 'Y' axis.</v>
      </c>
    </row>
    <row r="13" spans="1:17" ht="15" customHeight="1" x14ac:dyDescent="0.25">
      <c r="A13" t="s">
        <v>11</v>
      </c>
      <c r="B13">
        <f t="shared" si="1"/>
        <v>4</v>
      </c>
      <c r="C13">
        <f t="shared" si="2"/>
        <v>26</v>
      </c>
      <c r="D13" t="str">
        <f t="shared" si="3"/>
        <v>11</v>
      </c>
      <c r="F13" t="str">
        <f t="shared" si="4"/>
        <v>tBodyAccJerk-mean()-Z</v>
      </c>
      <c r="G13" s="4" t="str">
        <f t="shared" si="8"/>
        <v>(Time domain Signal)</v>
      </c>
      <c r="H13" s="3" t="s">
        <v>150</v>
      </c>
      <c r="I13" s="4">
        <f t="shared" si="0"/>
        <v>0</v>
      </c>
      <c r="J13" s="4" t="s">
        <v>100</v>
      </c>
      <c r="K13" s="4" t="s">
        <v>160</v>
      </c>
      <c r="L13" s="4" t="s">
        <v>166</v>
      </c>
      <c r="M13" s="4" t="s">
        <v>166</v>
      </c>
      <c r="N13" s="4" t="str">
        <f t="shared" si="5"/>
        <v xml:space="preserve"> on the '</v>
      </c>
      <c r="O13" s="4" t="s">
        <v>168</v>
      </c>
      <c r="P13" s="2" t="str">
        <f t="shared" si="6"/>
        <v>' axis.</v>
      </c>
      <c r="Q13" s="1" t="str">
        <f t="shared" si="7"/>
        <v>(Time domain Signal). Jerk signals, obtained by deriving linear acceleration and angular velocity in time over the tAcc value. Mean estimated from the signals on the 'Z' axis.</v>
      </c>
    </row>
    <row r="14" spans="1:17" ht="15" customHeight="1" x14ac:dyDescent="0.25">
      <c r="A14" t="s">
        <v>12</v>
      </c>
      <c r="B14">
        <f t="shared" si="1"/>
        <v>4</v>
      </c>
      <c r="C14">
        <f t="shared" si="2"/>
        <v>23</v>
      </c>
      <c r="D14" t="str">
        <f t="shared" si="3"/>
        <v>12</v>
      </c>
      <c r="F14" t="str">
        <f t="shared" si="4"/>
        <v>tBodyGyro-mean()-X</v>
      </c>
      <c r="G14" s="4" t="str">
        <f t="shared" si="8"/>
        <v>(Time domain Signal)</v>
      </c>
      <c r="H14" s="3" t="s">
        <v>154</v>
      </c>
      <c r="I14" s="4">
        <f t="shared" si="0"/>
        <v>0</v>
      </c>
      <c r="J14" s="4" t="s">
        <v>100</v>
      </c>
      <c r="K14" s="4" t="s">
        <v>158</v>
      </c>
      <c r="L14" s="4" t="s">
        <v>166</v>
      </c>
      <c r="M14" s="4" t="s">
        <v>166</v>
      </c>
      <c r="N14" s="4" t="str">
        <f t="shared" si="5"/>
        <v xml:space="preserve"> on the '</v>
      </c>
      <c r="O14" s="4" t="s">
        <v>168</v>
      </c>
      <c r="P14" s="2" t="str">
        <f t="shared" si="6"/>
        <v>' axis.</v>
      </c>
      <c r="Q14" s="1" t="str">
        <f t="shared" si="7"/>
        <v>(Time domain Signal). Body gyroscope signal, derived from the raw tGyro signal (No additional info was provided). Mean estimated from the signals on the 'X' axis.</v>
      </c>
    </row>
    <row r="15" spans="1:17" ht="15" customHeight="1" x14ac:dyDescent="0.25">
      <c r="A15" t="s">
        <v>13</v>
      </c>
      <c r="B15">
        <f t="shared" si="1"/>
        <v>4</v>
      </c>
      <c r="C15">
        <f t="shared" si="2"/>
        <v>23</v>
      </c>
      <c r="D15" t="str">
        <f t="shared" si="3"/>
        <v>13</v>
      </c>
      <c r="F15" t="str">
        <f t="shared" si="4"/>
        <v>tBodyGyro-mean()-Y</v>
      </c>
      <c r="G15" s="4" t="str">
        <f t="shared" si="8"/>
        <v>(Time domain Signal)</v>
      </c>
      <c r="H15" s="3" t="s">
        <v>154</v>
      </c>
      <c r="I15" s="4">
        <f t="shared" si="0"/>
        <v>0</v>
      </c>
      <c r="J15" s="4" t="s">
        <v>100</v>
      </c>
      <c r="K15" s="4" t="s">
        <v>159</v>
      </c>
      <c r="L15" s="4" t="s">
        <v>166</v>
      </c>
      <c r="M15" s="4" t="s">
        <v>166</v>
      </c>
      <c r="N15" s="4" t="str">
        <f t="shared" si="5"/>
        <v xml:space="preserve"> on the '</v>
      </c>
      <c r="O15" s="4" t="s">
        <v>168</v>
      </c>
      <c r="P15" s="2" t="str">
        <f t="shared" si="6"/>
        <v>' axis.</v>
      </c>
      <c r="Q15" s="1" t="str">
        <f t="shared" si="7"/>
        <v>(Time domain Signal). Body gyroscope signal, derived from the raw tGyro signal (No additional info was provided). Mean estimated from the signals on the 'Y' axis.</v>
      </c>
    </row>
    <row r="16" spans="1:17" ht="15" customHeight="1" x14ac:dyDescent="0.25">
      <c r="A16" t="s">
        <v>14</v>
      </c>
      <c r="B16">
        <f t="shared" si="1"/>
        <v>4</v>
      </c>
      <c r="C16">
        <f t="shared" si="2"/>
        <v>23</v>
      </c>
      <c r="D16" t="str">
        <f t="shared" si="3"/>
        <v>14</v>
      </c>
      <c r="F16" t="str">
        <f t="shared" si="4"/>
        <v>tBodyGyro-mean()-Z</v>
      </c>
      <c r="G16" s="4" t="str">
        <f t="shared" si="8"/>
        <v>(Time domain Signal)</v>
      </c>
      <c r="H16" s="3" t="s">
        <v>154</v>
      </c>
      <c r="I16" s="4">
        <f t="shared" si="0"/>
        <v>0</v>
      </c>
      <c r="J16" s="4" t="s">
        <v>100</v>
      </c>
      <c r="K16" s="4" t="s">
        <v>160</v>
      </c>
      <c r="L16" s="4" t="s">
        <v>166</v>
      </c>
      <c r="M16" s="4" t="s">
        <v>166</v>
      </c>
      <c r="N16" s="4" t="str">
        <f t="shared" si="5"/>
        <v xml:space="preserve"> on the '</v>
      </c>
      <c r="O16" s="4" t="s">
        <v>168</v>
      </c>
      <c r="P16" s="2" t="str">
        <f t="shared" si="6"/>
        <v>' axis.</v>
      </c>
      <c r="Q16" s="1" t="str">
        <f t="shared" si="7"/>
        <v>(Time domain Signal). Body gyroscope signal, derived from the raw tGyro signal (No additional info was provided). Mean estimated from the signals on the 'Z' axis.</v>
      </c>
    </row>
    <row r="17" spans="1:17" ht="15" customHeight="1" x14ac:dyDescent="0.25">
      <c r="A17" t="s">
        <v>15</v>
      </c>
      <c r="B17">
        <f t="shared" si="1"/>
        <v>4</v>
      </c>
      <c r="C17">
        <f t="shared" si="2"/>
        <v>27</v>
      </c>
      <c r="D17" t="str">
        <f t="shared" si="3"/>
        <v>15</v>
      </c>
      <c r="F17" t="str">
        <f t="shared" si="4"/>
        <v>tBodyGyroJerk-mean()-X</v>
      </c>
      <c r="G17" s="4" t="str">
        <f t="shared" si="8"/>
        <v>(Time domain Signal)</v>
      </c>
      <c r="H17" s="3" t="s">
        <v>152</v>
      </c>
      <c r="I17" s="4">
        <f t="shared" si="0"/>
        <v>0</v>
      </c>
      <c r="J17" s="4" t="s">
        <v>100</v>
      </c>
      <c r="K17" s="4" t="s">
        <v>158</v>
      </c>
      <c r="L17" s="4" t="s">
        <v>166</v>
      </c>
      <c r="M17" s="4" t="s">
        <v>166</v>
      </c>
      <c r="N17" s="4" t="str">
        <f t="shared" si="5"/>
        <v xml:space="preserve"> on the '</v>
      </c>
      <c r="O17" s="4" t="s">
        <v>168</v>
      </c>
      <c r="P17" s="2" t="str">
        <f t="shared" si="6"/>
        <v>' axis.</v>
      </c>
      <c r="Q17" s="1" t="str">
        <f t="shared" si="7"/>
        <v>(Time domain Signal). Jerk signals, obtained by deriving linear acceleration and angular velocity in time from the tGyro value. Mean estimated from the signals on the 'X' axis.</v>
      </c>
    </row>
    <row r="18" spans="1:17" ht="15" customHeight="1" x14ac:dyDescent="0.25">
      <c r="A18" t="s">
        <v>16</v>
      </c>
      <c r="B18">
        <f t="shared" si="1"/>
        <v>4</v>
      </c>
      <c r="C18">
        <f t="shared" si="2"/>
        <v>27</v>
      </c>
      <c r="D18" t="str">
        <f t="shared" si="3"/>
        <v>16</v>
      </c>
      <c r="F18" t="str">
        <f t="shared" si="4"/>
        <v>tBodyGyroJerk-mean()-Y</v>
      </c>
      <c r="G18" s="4" t="str">
        <f t="shared" si="8"/>
        <v>(Time domain Signal)</v>
      </c>
      <c r="H18" s="3" t="s">
        <v>152</v>
      </c>
      <c r="I18" s="4">
        <f t="shared" si="0"/>
        <v>0</v>
      </c>
      <c r="J18" s="4" t="s">
        <v>100</v>
      </c>
      <c r="K18" s="4" t="s">
        <v>159</v>
      </c>
      <c r="L18" s="4" t="s">
        <v>166</v>
      </c>
      <c r="M18" s="4" t="s">
        <v>166</v>
      </c>
      <c r="N18" s="4" t="str">
        <f t="shared" si="5"/>
        <v xml:space="preserve"> on the '</v>
      </c>
      <c r="O18" s="4" t="s">
        <v>168</v>
      </c>
      <c r="P18" s="2" t="str">
        <f t="shared" si="6"/>
        <v>' axis.</v>
      </c>
      <c r="Q18" s="1" t="str">
        <f t="shared" si="7"/>
        <v>(Time domain Signal). Jerk signals, obtained by deriving linear acceleration and angular velocity in time from the tGyro value. Mean estimated from the signals on the 'Y' axis.</v>
      </c>
    </row>
    <row r="19" spans="1:17" ht="15" customHeight="1" x14ac:dyDescent="0.25">
      <c r="A19" t="s">
        <v>17</v>
      </c>
      <c r="B19">
        <f t="shared" si="1"/>
        <v>4</v>
      </c>
      <c r="C19">
        <f t="shared" si="2"/>
        <v>27</v>
      </c>
      <c r="D19" t="str">
        <f t="shared" si="3"/>
        <v>17</v>
      </c>
      <c r="F19" t="str">
        <f t="shared" si="4"/>
        <v>tBodyGyroJerk-mean()-Z</v>
      </c>
      <c r="G19" s="4" t="str">
        <f t="shared" si="8"/>
        <v>(Time domain Signal)</v>
      </c>
      <c r="H19" s="3" t="s">
        <v>152</v>
      </c>
      <c r="I19" s="4">
        <f t="shared" si="0"/>
        <v>0</v>
      </c>
      <c r="J19" s="4" t="s">
        <v>100</v>
      </c>
      <c r="K19" s="4" t="s">
        <v>160</v>
      </c>
      <c r="L19" s="4" t="s">
        <v>166</v>
      </c>
      <c r="M19" s="4" t="s">
        <v>166</v>
      </c>
      <c r="N19" s="4" t="str">
        <f t="shared" si="5"/>
        <v xml:space="preserve"> on the '</v>
      </c>
      <c r="O19" s="4" t="s">
        <v>168</v>
      </c>
      <c r="P19" s="2" t="str">
        <f t="shared" si="6"/>
        <v>' axis.</v>
      </c>
      <c r="Q19" s="1" t="str">
        <f t="shared" si="7"/>
        <v>(Time domain Signal). Jerk signals, obtained by deriving linear acceleration and angular velocity in time from the tGyro value. Mean estimated from the signals on the 'Z' axis.</v>
      </c>
    </row>
    <row r="20" spans="1:17" ht="15" customHeight="1" x14ac:dyDescent="0.25">
      <c r="A20" t="s">
        <v>18</v>
      </c>
      <c r="B20">
        <f t="shared" si="1"/>
        <v>4</v>
      </c>
      <c r="C20">
        <f t="shared" si="2"/>
        <v>23</v>
      </c>
      <c r="D20" t="str">
        <f t="shared" si="3"/>
        <v>18</v>
      </c>
      <c r="F20" t="str">
        <f t="shared" si="4"/>
        <v>tBodyAccMag-mean()</v>
      </c>
      <c r="G20" s="4" t="str">
        <f t="shared" si="8"/>
        <v>(Time domain Signal)</v>
      </c>
      <c r="H20" s="3" t="s">
        <v>141</v>
      </c>
      <c r="I20" s="4">
        <f t="shared" si="0"/>
        <v>0</v>
      </c>
      <c r="J20" s="4" t="s">
        <v>100</v>
      </c>
      <c r="K20" s="4" t="s">
        <v>157</v>
      </c>
      <c r="L20" s="4" t="s">
        <v>166</v>
      </c>
      <c r="M20" s="4" t="s">
        <v>166</v>
      </c>
      <c r="N20" s="4" t="str">
        <f t="shared" si="5"/>
        <v/>
      </c>
      <c r="O20" s="4" t="s">
        <v>168</v>
      </c>
      <c r="P20" s="2" t="str">
        <f t="shared" si="6"/>
        <v/>
      </c>
      <c r="Q20" s="1" t="str">
        <f t="shared" si="7"/>
        <v>(Time domain Signal). Magnitude of signal, calculated using the Euclidean norm over the tBodyAcc value. Mean estimated from the signals</v>
      </c>
    </row>
    <row r="21" spans="1:17" x14ac:dyDescent="0.25">
      <c r="A21" t="s">
        <v>19</v>
      </c>
      <c r="B21">
        <f t="shared" si="1"/>
        <v>4</v>
      </c>
      <c r="C21">
        <f t="shared" si="2"/>
        <v>26</v>
      </c>
      <c r="D21" t="str">
        <f t="shared" si="3"/>
        <v>19</v>
      </c>
      <c r="F21" t="str">
        <f t="shared" si="4"/>
        <v>tGravityAccMag-mean()</v>
      </c>
      <c r="G21" s="4" t="str">
        <f t="shared" si="8"/>
        <v>(Time domain Signal)</v>
      </c>
      <c r="H21" s="3" t="s">
        <v>143</v>
      </c>
      <c r="I21" s="4">
        <f t="shared" si="0"/>
        <v>0</v>
      </c>
      <c r="J21" s="4" t="s">
        <v>100</v>
      </c>
      <c r="K21" s="4" t="s">
        <v>157</v>
      </c>
      <c r="L21" s="4" t="s">
        <v>166</v>
      </c>
      <c r="M21" s="4" t="s">
        <v>166</v>
      </c>
      <c r="N21" s="4" t="str">
        <f t="shared" si="5"/>
        <v/>
      </c>
      <c r="O21" s="4" t="s">
        <v>168</v>
      </c>
      <c r="P21" s="2" t="str">
        <f t="shared" si="6"/>
        <v/>
      </c>
      <c r="Q21" s="1" t="str">
        <f t="shared" si="7"/>
        <v>(Time domain Signal). Magnitude of signal, calculated using the Euclidean norm over the tGravityAcc value. Mean estimated from the signals</v>
      </c>
    </row>
    <row r="22" spans="1:17" ht="15" customHeight="1" x14ac:dyDescent="0.25">
      <c r="A22" t="s">
        <v>20</v>
      </c>
      <c r="B22">
        <f t="shared" si="1"/>
        <v>4</v>
      </c>
      <c r="C22">
        <f t="shared" si="2"/>
        <v>27</v>
      </c>
      <c r="D22" t="str">
        <f t="shared" si="3"/>
        <v>20</v>
      </c>
      <c r="F22" t="str">
        <f t="shared" si="4"/>
        <v>tBodyAccJerkMag-mean()</v>
      </c>
      <c r="G22" s="4" t="str">
        <f t="shared" si="8"/>
        <v>(Time domain Signal)</v>
      </c>
      <c r="H22" s="3" t="s">
        <v>144</v>
      </c>
      <c r="I22" s="4">
        <f t="shared" si="0"/>
        <v>2</v>
      </c>
      <c r="J22" s="4" t="s">
        <v>100</v>
      </c>
      <c r="K22" s="4" t="s">
        <v>157</v>
      </c>
      <c r="L22" s="4" t="s">
        <v>166</v>
      </c>
      <c r="M22" s="4" t="s">
        <v>166</v>
      </c>
      <c r="N22" s="4" t="str">
        <f t="shared" si="5"/>
        <v/>
      </c>
      <c r="O22" s="4" t="s">
        <v>168</v>
      </c>
      <c r="P22" s="2" t="str">
        <f t="shared" si="6"/>
        <v/>
      </c>
      <c r="Q22" s="1" t="str">
        <f t="shared" si="7"/>
        <v>(Time domain Signal). Magnitude of signal, calculated using the Euclidean norm over the tBodyAccjerk value. Mean estimated from the signals</v>
      </c>
    </row>
    <row r="23" spans="1:17" ht="15" customHeight="1" x14ac:dyDescent="0.25">
      <c r="A23" t="s">
        <v>21</v>
      </c>
      <c r="B23">
        <f t="shared" si="1"/>
        <v>4</v>
      </c>
      <c r="C23">
        <f t="shared" si="2"/>
        <v>24</v>
      </c>
      <c r="D23" t="str">
        <f t="shared" si="3"/>
        <v>21</v>
      </c>
      <c r="F23" t="str">
        <f t="shared" si="4"/>
        <v>tBodyGyroMag-mean()</v>
      </c>
      <c r="G23" s="4" t="str">
        <f t="shared" si="8"/>
        <v>(Time domain Signal)</v>
      </c>
      <c r="H23" s="3" t="s">
        <v>147</v>
      </c>
      <c r="I23" s="4">
        <f t="shared" si="0"/>
        <v>0</v>
      </c>
      <c r="J23" s="4" t="s">
        <v>100</v>
      </c>
      <c r="K23" s="4" t="s">
        <v>157</v>
      </c>
      <c r="L23" s="4" t="s">
        <v>166</v>
      </c>
      <c r="M23" s="4" t="s">
        <v>166</v>
      </c>
      <c r="N23" s="4" t="str">
        <f t="shared" si="5"/>
        <v/>
      </c>
      <c r="O23" s="4" t="s">
        <v>168</v>
      </c>
      <c r="P23" s="2" t="str">
        <f t="shared" si="6"/>
        <v/>
      </c>
      <c r="Q23" s="1" t="str">
        <f t="shared" si="7"/>
        <v>(Time domain Signal). Magnitude of signal, calculated using the Euclidean norm over the tGyro signal. Mean estimated from the signals</v>
      </c>
    </row>
    <row r="24" spans="1:17" ht="15" customHeight="1" x14ac:dyDescent="0.25">
      <c r="A24" t="s">
        <v>22</v>
      </c>
      <c r="B24">
        <f t="shared" si="1"/>
        <v>4</v>
      </c>
      <c r="C24">
        <f t="shared" si="2"/>
        <v>28</v>
      </c>
      <c r="D24" t="str">
        <f t="shared" si="3"/>
        <v>22</v>
      </c>
      <c r="F24" t="str">
        <f t="shared" si="4"/>
        <v>tBodyGyroJerkMag-mean()</v>
      </c>
      <c r="G24" s="4" t="str">
        <f t="shared" si="8"/>
        <v>(Time domain Signal)</v>
      </c>
      <c r="H24" s="3" t="s">
        <v>139</v>
      </c>
      <c r="I24" s="4">
        <f t="shared" si="0"/>
        <v>0</v>
      </c>
      <c r="J24" s="4" t="s">
        <v>100</v>
      </c>
      <c r="K24" s="4" t="s">
        <v>157</v>
      </c>
      <c r="L24" s="4" t="s">
        <v>166</v>
      </c>
      <c r="M24" s="4" t="s">
        <v>166</v>
      </c>
      <c r="N24" s="4" t="str">
        <f t="shared" si="5"/>
        <v/>
      </c>
      <c r="O24" s="4" t="s">
        <v>168</v>
      </c>
      <c r="P24" s="2" t="str">
        <f t="shared" si="6"/>
        <v/>
      </c>
      <c r="Q24" s="1" t="str">
        <f t="shared" si="7"/>
        <v>(Time domain Signal). Magnitude of signal, calculated using the Euclidean norm over the tBodyGyroJerk-XYZ value. Mean estimated from the signals</v>
      </c>
    </row>
    <row r="25" spans="1:17" ht="15" customHeight="1" x14ac:dyDescent="0.25">
      <c r="A25" t="s">
        <v>23</v>
      </c>
      <c r="B25">
        <f t="shared" si="1"/>
        <v>4</v>
      </c>
      <c r="C25">
        <f t="shared" si="2"/>
        <v>22</v>
      </c>
      <c r="D25" t="str">
        <f t="shared" si="3"/>
        <v>23</v>
      </c>
      <c r="F25" t="str">
        <f t="shared" si="4"/>
        <v>fBodyAcc-mean()-X</v>
      </c>
      <c r="G25" s="4" t="s">
        <v>170</v>
      </c>
      <c r="H25" s="3" t="s">
        <v>153</v>
      </c>
      <c r="I25" s="4">
        <f t="shared" si="0"/>
        <v>0</v>
      </c>
      <c r="J25" s="4" t="s">
        <v>100</v>
      </c>
      <c r="K25" s="4" t="s">
        <v>158</v>
      </c>
      <c r="L25" s="4" t="s">
        <v>166</v>
      </c>
      <c r="M25" s="4" t="s">
        <v>166</v>
      </c>
      <c r="N25" s="4" t="str">
        <f t="shared" si="5"/>
        <v xml:space="preserve"> on the '</v>
      </c>
      <c r="O25" s="4" t="s">
        <v>168</v>
      </c>
      <c r="P25" s="2" t="str">
        <f t="shared" si="6"/>
        <v>' axis.</v>
      </c>
      <c r="Q25" s="1" t="str">
        <f t="shared" si="7"/>
        <v>(Frequency domain signal). Body acceleration signal, derivated by applying an additional low pass butterworth filter with a corner frequency of 30Hz to the tAcc value. Mean estimated from the signals on the 'X' axis.</v>
      </c>
    </row>
    <row r="26" spans="1:17" ht="15" customHeight="1" x14ac:dyDescent="0.25">
      <c r="A26" t="s">
        <v>24</v>
      </c>
      <c r="B26">
        <f t="shared" si="1"/>
        <v>4</v>
      </c>
      <c r="C26">
        <f t="shared" si="2"/>
        <v>22</v>
      </c>
      <c r="D26" t="str">
        <f t="shared" si="3"/>
        <v>24</v>
      </c>
      <c r="F26" t="str">
        <f t="shared" si="4"/>
        <v>fBodyAcc-mean()-Y</v>
      </c>
      <c r="G26" s="4" t="str">
        <f t="shared" si="8"/>
        <v>(Frequency domain signal)</v>
      </c>
      <c r="H26" s="3" t="s">
        <v>153</v>
      </c>
      <c r="I26" s="4">
        <f t="shared" si="0"/>
        <v>0</v>
      </c>
      <c r="J26" s="4" t="s">
        <v>100</v>
      </c>
      <c r="K26" s="4" t="s">
        <v>159</v>
      </c>
      <c r="L26" s="4" t="s">
        <v>166</v>
      </c>
      <c r="M26" s="4" t="s">
        <v>166</v>
      </c>
      <c r="N26" s="4" t="str">
        <f t="shared" si="5"/>
        <v xml:space="preserve"> on the '</v>
      </c>
      <c r="O26" s="4" t="s">
        <v>168</v>
      </c>
      <c r="P26" s="2" t="str">
        <f t="shared" si="6"/>
        <v>' axis.</v>
      </c>
      <c r="Q26" s="1" t="str">
        <f t="shared" si="7"/>
        <v>(Frequency domain signal). Body acceleration signal, derivated by applying an additional low pass butterworth filter with a corner frequency of 30Hz to the tAcc value. Mean estimated from the signals on the 'Y' axis.</v>
      </c>
    </row>
    <row r="27" spans="1:17" ht="15" customHeight="1" x14ac:dyDescent="0.25">
      <c r="A27" t="s">
        <v>25</v>
      </c>
      <c r="B27">
        <f t="shared" si="1"/>
        <v>4</v>
      </c>
      <c r="C27">
        <f t="shared" si="2"/>
        <v>22</v>
      </c>
      <c r="D27" t="str">
        <f t="shared" si="3"/>
        <v>25</v>
      </c>
      <c r="F27" t="str">
        <f t="shared" si="4"/>
        <v>fBodyAcc-mean()-Z</v>
      </c>
      <c r="G27" s="4" t="str">
        <f t="shared" si="8"/>
        <v>(Frequency domain signal)</v>
      </c>
      <c r="H27" s="3" t="s">
        <v>153</v>
      </c>
      <c r="I27" s="4">
        <f t="shared" si="0"/>
        <v>0</v>
      </c>
      <c r="J27" s="4" t="s">
        <v>100</v>
      </c>
      <c r="K27" s="4" t="s">
        <v>160</v>
      </c>
      <c r="L27" s="4" t="s">
        <v>166</v>
      </c>
      <c r="M27" s="4" t="s">
        <v>166</v>
      </c>
      <c r="N27" s="4" t="str">
        <f t="shared" si="5"/>
        <v xml:space="preserve"> on the '</v>
      </c>
      <c r="O27" s="4" t="s">
        <v>168</v>
      </c>
      <c r="P27" s="2" t="str">
        <f t="shared" si="6"/>
        <v>' axis.</v>
      </c>
      <c r="Q27" s="1" t="str">
        <f t="shared" si="7"/>
        <v>(Frequency domain signal). Body acceleration signal, derivated by applying an additional low pass butterworth filter with a corner frequency of 30Hz to the tAcc value. Mean estimated from the signals on the 'Z' axis.</v>
      </c>
    </row>
    <row r="28" spans="1:17" ht="15" customHeight="1" x14ac:dyDescent="0.25">
      <c r="A28" t="s">
        <v>26</v>
      </c>
      <c r="B28">
        <f t="shared" si="1"/>
        <v>4</v>
      </c>
      <c r="C28">
        <f t="shared" si="2"/>
        <v>26</v>
      </c>
      <c r="D28" t="str">
        <f t="shared" si="3"/>
        <v>26</v>
      </c>
      <c r="F28" t="str">
        <f t="shared" si="4"/>
        <v>fBodyAcc-meanFreq()-X</v>
      </c>
      <c r="G28" s="4" t="str">
        <f t="shared" si="8"/>
        <v>(Frequency domain signal)</v>
      </c>
      <c r="H28" s="3" t="s">
        <v>153</v>
      </c>
      <c r="I28" s="4">
        <f t="shared" si="0"/>
        <v>0</v>
      </c>
      <c r="J28" s="4" t="s">
        <v>101</v>
      </c>
      <c r="K28" s="4" t="s">
        <v>158</v>
      </c>
      <c r="L28" s="4" t="s">
        <v>166</v>
      </c>
      <c r="M28" s="4" t="s">
        <v>166</v>
      </c>
      <c r="N28" s="4" t="str">
        <f t="shared" si="5"/>
        <v xml:space="preserve"> on the '</v>
      </c>
      <c r="O28" s="4" t="s">
        <v>133</v>
      </c>
      <c r="P28" s="2" t="str">
        <f t="shared" si="6"/>
        <v>' axis.</v>
      </c>
      <c r="Q28" s="1" t="str">
        <f t="shared" si="7"/>
        <v>(Frequency domain signal). Body acceleration signal, derivated by applying an additional low pass butterworth filter with a corner frequency of 30Hz to the tAcc value. Weighted average of the frequency components to obtain a mean frequency on the 'X' axis.</v>
      </c>
    </row>
    <row r="29" spans="1:17" ht="15" customHeight="1" x14ac:dyDescent="0.25">
      <c r="A29" t="s">
        <v>27</v>
      </c>
      <c r="B29">
        <f t="shared" si="1"/>
        <v>4</v>
      </c>
      <c r="C29">
        <f t="shared" si="2"/>
        <v>26</v>
      </c>
      <c r="D29" t="str">
        <f t="shared" si="3"/>
        <v>27</v>
      </c>
      <c r="F29" t="str">
        <f t="shared" si="4"/>
        <v>fBodyAcc-meanFreq()-Y</v>
      </c>
      <c r="G29" s="4" t="str">
        <f t="shared" si="8"/>
        <v>(Frequency domain signal)</v>
      </c>
      <c r="H29" s="3" t="s">
        <v>153</v>
      </c>
      <c r="I29" s="4">
        <f t="shared" si="0"/>
        <v>0</v>
      </c>
      <c r="J29" s="4" t="s">
        <v>101</v>
      </c>
      <c r="K29" s="4" t="s">
        <v>159</v>
      </c>
      <c r="L29" s="4" t="s">
        <v>166</v>
      </c>
      <c r="M29" s="4" t="s">
        <v>166</v>
      </c>
      <c r="N29" s="4" t="str">
        <f t="shared" si="5"/>
        <v xml:space="preserve"> on the '</v>
      </c>
      <c r="O29" s="4" t="s">
        <v>133</v>
      </c>
      <c r="P29" s="2" t="str">
        <f t="shared" si="6"/>
        <v>' axis.</v>
      </c>
      <c r="Q29" s="1" t="str">
        <f t="shared" si="7"/>
        <v>(Frequency domain signal). Body acceleration signal, derivated by applying an additional low pass butterworth filter with a corner frequency of 30Hz to the tAcc value. Weighted average of the frequency components to obtain a mean frequency on the 'Y' axis.</v>
      </c>
    </row>
    <row r="30" spans="1:17" ht="15" customHeight="1" x14ac:dyDescent="0.25">
      <c r="A30" t="s">
        <v>28</v>
      </c>
      <c r="B30">
        <f t="shared" si="1"/>
        <v>4</v>
      </c>
      <c r="C30">
        <f t="shared" si="2"/>
        <v>26</v>
      </c>
      <c r="D30" t="str">
        <f t="shared" si="3"/>
        <v>28</v>
      </c>
      <c r="F30" t="str">
        <f t="shared" si="4"/>
        <v>fBodyAcc-meanFreq()-Z</v>
      </c>
      <c r="G30" s="4" t="str">
        <f t="shared" si="8"/>
        <v>(Frequency domain signal)</v>
      </c>
      <c r="H30" s="3" t="s">
        <v>153</v>
      </c>
      <c r="I30" s="4">
        <f t="shared" si="0"/>
        <v>0</v>
      </c>
      <c r="J30" s="4" t="s">
        <v>101</v>
      </c>
      <c r="K30" s="4" t="s">
        <v>160</v>
      </c>
      <c r="L30" s="4" t="s">
        <v>166</v>
      </c>
      <c r="M30" s="4" t="s">
        <v>166</v>
      </c>
      <c r="N30" s="4" t="str">
        <f t="shared" si="5"/>
        <v xml:space="preserve"> on the '</v>
      </c>
      <c r="O30" s="4" t="s">
        <v>133</v>
      </c>
      <c r="P30" s="2" t="str">
        <f t="shared" si="6"/>
        <v>' axis.</v>
      </c>
      <c r="Q30" s="1" t="str">
        <f t="shared" si="7"/>
        <v>(Frequency domain signal). Body acceleration signal, derivated by applying an additional low pass butterworth filter with a corner frequency of 30Hz to the tAcc value. Weighted average of the frequency components to obtain a mean frequency on the 'Z' axis.</v>
      </c>
    </row>
    <row r="31" spans="1:17" ht="15" customHeight="1" x14ac:dyDescent="0.25">
      <c r="A31" t="s">
        <v>29</v>
      </c>
      <c r="B31">
        <f t="shared" si="1"/>
        <v>4</v>
      </c>
      <c r="C31">
        <f t="shared" si="2"/>
        <v>26</v>
      </c>
      <c r="D31" t="str">
        <f t="shared" si="3"/>
        <v>29</v>
      </c>
      <c r="F31" t="str">
        <f t="shared" si="4"/>
        <v>fBodyAccJerk-mean()-X</v>
      </c>
      <c r="G31" s="4" t="str">
        <f t="shared" si="8"/>
        <v>(Frequency domain signal)</v>
      </c>
      <c r="H31" s="3" t="s">
        <v>145</v>
      </c>
      <c r="I31" s="4">
        <f t="shared" si="0"/>
        <v>0</v>
      </c>
      <c r="J31" s="4" t="s">
        <v>100</v>
      </c>
      <c r="K31" s="4" t="s">
        <v>158</v>
      </c>
      <c r="L31" s="4" t="s">
        <v>166</v>
      </c>
      <c r="M31" s="4" t="s">
        <v>166</v>
      </c>
      <c r="N31" s="4" t="str">
        <f t="shared" si="5"/>
        <v xml:space="preserve"> on the '</v>
      </c>
      <c r="O31" s="4" t="s">
        <v>168</v>
      </c>
      <c r="P31" s="2" t="str">
        <f t="shared" si="6"/>
        <v>' axis.</v>
      </c>
      <c r="Q31" s="1" t="str">
        <f t="shared" si="7"/>
        <v>(Frequency domain signal). obtained by applying a Fast Fourier Transform to the tBodyAccJerk signal. Mean estimated from the signals on the 'X' axis.</v>
      </c>
    </row>
    <row r="32" spans="1:17" ht="15" customHeight="1" x14ac:dyDescent="0.25">
      <c r="A32" t="s">
        <v>30</v>
      </c>
      <c r="B32">
        <f t="shared" si="1"/>
        <v>4</v>
      </c>
      <c r="C32">
        <f t="shared" si="2"/>
        <v>26</v>
      </c>
      <c r="D32" t="str">
        <f t="shared" si="3"/>
        <v>30</v>
      </c>
      <c r="F32" t="str">
        <f t="shared" si="4"/>
        <v>fBodyAccJerk-mean()-Y</v>
      </c>
      <c r="G32" s="4" t="str">
        <f t="shared" si="8"/>
        <v>(Frequency domain signal)</v>
      </c>
      <c r="H32" s="3" t="s">
        <v>145</v>
      </c>
      <c r="I32" s="4">
        <f t="shared" si="0"/>
        <v>0</v>
      </c>
      <c r="J32" s="4" t="s">
        <v>100</v>
      </c>
      <c r="K32" s="4" t="s">
        <v>159</v>
      </c>
      <c r="L32" s="4" t="s">
        <v>166</v>
      </c>
      <c r="M32" s="4" t="s">
        <v>166</v>
      </c>
      <c r="N32" s="4" t="str">
        <f t="shared" si="5"/>
        <v xml:space="preserve"> on the '</v>
      </c>
      <c r="O32" s="4" t="s">
        <v>168</v>
      </c>
      <c r="P32" s="2" t="str">
        <f t="shared" si="6"/>
        <v>' axis.</v>
      </c>
      <c r="Q32" s="1" t="str">
        <f t="shared" si="7"/>
        <v>(Frequency domain signal). obtained by applying a Fast Fourier Transform to the tBodyAccJerk signal. Mean estimated from the signals on the 'Y' axis.</v>
      </c>
    </row>
    <row r="33" spans="1:17" ht="15" customHeight="1" x14ac:dyDescent="0.25">
      <c r="A33" t="s">
        <v>31</v>
      </c>
      <c r="B33">
        <f t="shared" si="1"/>
        <v>4</v>
      </c>
      <c r="C33">
        <f t="shared" si="2"/>
        <v>26</v>
      </c>
      <c r="D33" t="str">
        <f t="shared" si="3"/>
        <v>31</v>
      </c>
      <c r="F33" t="str">
        <f t="shared" si="4"/>
        <v>fBodyAccJerk-mean()-Z</v>
      </c>
      <c r="G33" s="4" t="str">
        <f t="shared" si="8"/>
        <v>(Frequency domain signal)</v>
      </c>
      <c r="H33" s="3" t="s">
        <v>145</v>
      </c>
      <c r="I33" s="4">
        <f t="shared" si="0"/>
        <v>0</v>
      </c>
      <c r="J33" s="4" t="s">
        <v>100</v>
      </c>
      <c r="K33" s="4" t="s">
        <v>160</v>
      </c>
      <c r="L33" s="4" t="s">
        <v>166</v>
      </c>
      <c r="M33" s="4" t="s">
        <v>166</v>
      </c>
      <c r="N33" s="4" t="str">
        <f t="shared" si="5"/>
        <v xml:space="preserve"> on the '</v>
      </c>
      <c r="O33" s="4" t="s">
        <v>168</v>
      </c>
      <c r="P33" s="2" t="str">
        <f t="shared" si="6"/>
        <v>' axis.</v>
      </c>
      <c r="Q33" s="1" t="str">
        <f t="shared" si="7"/>
        <v>(Frequency domain signal). obtained by applying a Fast Fourier Transform to the tBodyAccJerk signal. Mean estimated from the signals on the 'Z' axis.</v>
      </c>
    </row>
    <row r="34" spans="1:17" ht="15" customHeight="1" x14ac:dyDescent="0.25">
      <c r="A34" t="s">
        <v>32</v>
      </c>
      <c r="B34">
        <f t="shared" si="1"/>
        <v>4</v>
      </c>
      <c r="C34">
        <f t="shared" si="2"/>
        <v>30</v>
      </c>
      <c r="D34" t="str">
        <f t="shared" si="3"/>
        <v>32</v>
      </c>
      <c r="F34" t="str">
        <f t="shared" si="4"/>
        <v>fBodyAccJerk-meanFreq()-X</v>
      </c>
      <c r="G34" s="4" t="str">
        <f t="shared" si="8"/>
        <v>(Frequency domain signal)</v>
      </c>
      <c r="H34" s="3" t="s">
        <v>145</v>
      </c>
      <c r="I34" s="4">
        <f t="shared" si="0"/>
        <v>0</v>
      </c>
      <c r="J34" s="4" t="s">
        <v>101</v>
      </c>
      <c r="K34" s="4" t="s">
        <v>158</v>
      </c>
      <c r="L34" s="4" t="s">
        <v>166</v>
      </c>
      <c r="M34" s="4" t="s">
        <v>166</v>
      </c>
      <c r="N34" s="4" t="str">
        <f t="shared" si="5"/>
        <v xml:space="preserve"> on the '</v>
      </c>
      <c r="O34" s="4" t="s">
        <v>133</v>
      </c>
      <c r="P34" s="2" t="str">
        <f t="shared" si="6"/>
        <v>' axis.</v>
      </c>
      <c r="Q34" s="1" t="str">
        <f t="shared" si="7"/>
        <v>(Frequency domain signal). obtained by applying a Fast Fourier Transform to the tBodyAccJerk signal. Weighted average of the frequency components to obtain a mean frequency on the 'X' axis.</v>
      </c>
    </row>
    <row r="35" spans="1:17" ht="15" customHeight="1" x14ac:dyDescent="0.25">
      <c r="A35" t="s">
        <v>33</v>
      </c>
      <c r="B35">
        <f t="shared" si="1"/>
        <v>4</v>
      </c>
      <c r="C35">
        <f t="shared" si="2"/>
        <v>30</v>
      </c>
      <c r="D35" t="str">
        <f t="shared" si="3"/>
        <v>33</v>
      </c>
      <c r="F35" t="str">
        <f t="shared" si="4"/>
        <v>fBodyAccJerk-meanFreq()-Y</v>
      </c>
      <c r="G35" s="4" t="str">
        <f t="shared" si="8"/>
        <v>(Frequency domain signal)</v>
      </c>
      <c r="H35" s="3" t="s">
        <v>145</v>
      </c>
      <c r="I35" s="4">
        <f t="shared" si="0"/>
        <v>0</v>
      </c>
      <c r="J35" s="4" t="s">
        <v>101</v>
      </c>
      <c r="K35" s="4" t="s">
        <v>159</v>
      </c>
      <c r="L35" s="4" t="s">
        <v>166</v>
      </c>
      <c r="M35" s="4" t="s">
        <v>166</v>
      </c>
      <c r="N35" s="4" t="str">
        <f t="shared" si="5"/>
        <v xml:space="preserve"> on the '</v>
      </c>
      <c r="O35" s="4" t="s">
        <v>133</v>
      </c>
      <c r="P35" s="2" t="str">
        <f t="shared" si="6"/>
        <v>' axis.</v>
      </c>
      <c r="Q35" s="1" t="str">
        <f t="shared" si="7"/>
        <v>(Frequency domain signal). obtained by applying a Fast Fourier Transform to the tBodyAccJerk signal. Weighted average of the frequency components to obtain a mean frequency on the 'Y' axis.</v>
      </c>
    </row>
    <row r="36" spans="1:17" ht="15" customHeight="1" x14ac:dyDescent="0.25">
      <c r="A36" t="s">
        <v>34</v>
      </c>
      <c r="B36">
        <f t="shared" si="1"/>
        <v>4</v>
      </c>
      <c r="C36">
        <f t="shared" si="2"/>
        <v>30</v>
      </c>
      <c r="D36" t="str">
        <f t="shared" si="3"/>
        <v>34</v>
      </c>
      <c r="F36" t="str">
        <f t="shared" si="4"/>
        <v>fBodyAccJerk-meanFreq()-Z</v>
      </c>
      <c r="G36" s="4" t="str">
        <f t="shared" si="8"/>
        <v>(Frequency domain signal)</v>
      </c>
      <c r="H36" s="3" t="s">
        <v>145</v>
      </c>
      <c r="I36" s="4">
        <f t="shared" si="0"/>
        <v>0</v>
      </c>
      <c r="J36" s="4" t="s">
        <v>101</v>
      </c>
      <c r="K36" s="4" t="s">
        <v>160</v>
      </c>
      <c r="L36" s="4" t="s">
        <v>166</v>
      </c>
      <c r="M36" s="4" t="s">
        <v>166</v>
      </c>
      <c r="N36" s="4" t="str">
        <f t="shared" si="5"/>
        <v xml:space="preserve"> on the '</v>
      </c>
      <c r="O36" s="4" t="s">
        <v>133</v>
      </c>
      <c r="P36" s="2" t="str">
        <f t="shared" si="6"/>
        <v>' axis.</v>
      </c>
      <c r="Q36" s="1" t="str">
        <f t="shared" si="7"/>
        <v>(Frequency domain signal). obtained by applying a Fast Fourier Transform to the tBodyAccJerk signal. Weighted average of the frequency components to obtain a mean frequency on the 'Z' axis.</v>
      </c>
    </row>
    <row r="37" spans="1:17" ht="15" customHeight="1" x14ac:dyDescent="0.25">
      <c r="A37" t="s">
        <v>35</v>
      </c>
      <c r="B37">
        <f t="shared" si="1"/>
        <v>4</v>
      </c>
      <c r="C37">
        <f t="shared" si="2"/>
        <v>23</v>
      </c>
      <c r="D37" t="str">
        <f t="shared" si="3"/>
        <v>35</v>
      </c>
      <c r="F37" t="str">
        <f t="shared" si="4"/>
        <v>fBodyGyro-mean()-X</v>
      </c>
      <c r="G37" s="4" t="str">
        <f t="shared" si="8"/>
        <v>(Frequency domain signal)</v>
      </c>
      <c r="H37" s="3" t="s">
        <v>148</v>
      </c>
      <c r="I37" s="4">
        <f t="shared" si="0"/>
        <v>0</v>
      </c>
      <c r="J37" s="4" t="s">
        <v>100</v>
      </c>
      <c r="K37" s="4" t="s">
        <v>158</v>
      </c>
      <c r="L37" s="4" t="s">
        <v>166</v>
      </c>
      <c r="M37" s="4" t="s">
        <v>166</v>
      </c>
      <c r="N37" s="4" t="str">
        <f t="shared" si="5"/>
        <v xml:space="preserve"> on the '</v>
      </c>
      <c r="O37" s="4" t="s">
        <v>168</v>
      </c>
      <c r="P37" s="2" t="str">
        <f t="shared" si="6"/>
        <v>' axis.</v>
      </c>
      <c r="Q37" s="1" t="str">
        <f t="shared" si="7"/>
        <v>(Frequency domain signal). obtained by applying a Fast Fourier Transform to the tGyro value. Mean estimated from the signals on the 'X' axis.</v>
      </c>
    </row>
    <row r="38" spans="1:17" ht="15" customHeight="1" x14ac:dyDescent="0.25">
      <c r="A38" t="s">
        <v>36</v>
      </c>
      <c r="B38">
        <f t="shared" si="1"/>
        <v>4</v>
      </c>
      <c r="C38">
        <f t="shared" si="2"/>
        <v>23</v>
      </c>
      <c r="D38" t="str">
        <f t="shared" si="3"/>
        <v>36</v>
      </c>
      <c r="F38" t="str">
        <f t="shared" si="4"/>
        <v>fBodyGyro-mean()-Y</v>
      </c>
      <c r="G38" s="4" t="str">
        <f t="shared" si="8"/>
        <v>(Frequency domain signal)</v>
      </c>
      <c r="H38" s="3" t="s">
        <v>148</v>
      </c>
      <c r="I38" s="4">
        <f t="shared" si="0"/>
        <v>0</v>
      </c>
      <c r="J38" s="4" t="s">
        <v>100</v>
      </c>
      <c r="K38" s="4" t="s">
        <v>159</v>
      </c>
      <c r="L38" s="4" t="s">
        <v>166</v>
      </c>
      <c r="M38" s="4" t="s">
        <v>166</v>
      </c>
      <c r="N38" s="4" t="str">
        <f t="shared" si="5"/>
        <v xml:space="preserve"> on the '</v>
      </c>
      <c r="O38" s="4" t="s">
        <v>168</v>
      </c>
      <c r="P38" s="2" t="str">
        <f t="shared" si="6"/>
        <v>' axis.</v>
      </c>
      <c r="Q38" s="1" t="str">
        <f t="shared" si="7"/>
        <v>(Frequency domain signal). obtained by applying a Fast Fourier Transform to the tGyro value. Mean estimated from the signals on the 'Y' axis.</v>
      </c>
    </row>
    <row r="39" spans="1:17" ht="15" customHeight="1" x14ac:dyDescent="0.25">
      <c r="A39" t="s">
        <v>37</v>
      </c>
      <c r="B39">
        <f t="shared" si="1"/>
        <v>4</v>
      </c>
      <c r="C39">
        <f t="shared" si="2"/>
        <v>23</v>
      </c>
      <c r="D39" t="str">
        <f t="shared" si="3"/>
        <v>37</v>
      </c>
      <c r="F39" t="str">
        <f t="shared" si="4"/>
        <v>fBodyGyro-mean()-Z</v>
      </c>
      <c r="G39" s="4" t="str">
        <f t="shared" si="8"/>
        <v>(Frequency domain signal)</v>
      </c>
      <c r="H39" s="3" t="s">
        <v>148</v>
      </c>
      <c r="I39" s="4">
        <f t="shared" si="0"/>
        <v>0</v>
      </c>
      <c r="J39" s="4" t="s">
        <v>100</v>
      </c>
      <c r="K39" s="4" t="s">
        <v>160</v>
      </c>
      <c r="L39" s="4" t="s">
        <v>166</v>
      </c>
      <c r="M39" s="4" t="s">
        <v>166</v>
      </c>
      <c r="N39" s="4" t="str">
        <f t="shared" si="5"/>
        <v xml:space="preserve"> on the '</v>
      </c>
      <c r="O39" s="4" t="s">
        <v>168</v>
      </c>
      <c r="P39" s="2" t="str">
        <f t="shared" si="6"/>
        <v>' axis.</v>
      </c>
      <c r="Q39" s="1" t="str">
        <f t="shared" si="7"/>
        <v>(Frequency domain signal). obtained by applying a Fast Fourier Transform to the tGyro value. Mean estimated from the signals on the 'Z' axis.</v>
      </c>
    </row>
    <row r="40" spans="1:17" ht="15" customHeight="1" x14ac:dyDescent="0.25">
      <c r="A40" t="s">
        <v>38</v>
      </c>
      <c r="B40">
        <f t="shared" si="1"/>
        <v>4</v>
      </c>
      <c r="C40">
        <f t="shared" si="2"/>
        <v>27</v>
      </c>
      <c r="D40" t="str">
        <f t="shared" si="3"/>
        <v>38</v>
      </c>
      <c r="F40" t="str">
        <f t="shared" si="4"/>
        <v>fBodyGyro-meanFreq()-X</v>
      </c>
      <c r="G40" s="4" t="str">
        <f t="shared" si="8"/>
        <v>(Frequency domain signal)</v>
      </c>
      <c r="H40" s="3" t="s">
        <v>148</v>
      </c>
      <c r="I40" s="4">
        <f t="shared" si="0"/>
        <v>0</v>
      </c>
      <c r="J40" s="4" t="s">
        <v>101</v>
      </c>
      <c r="K40" s="4" t="s">
        <v>158</v>
      </c>
      <c r="L40" s="4" t="s">
        <v>166</v>
      </c>
      <c r="M40" s="4" t="s">
        <v>166</v>
      </c>
      <c r="N40" s="4" t="str">
        <f t="shared" si="5"/>
        <v xml:space="preserve"> on the '</v>
      </c>
      <c r="O40" s="4" t="s">
        <v>133</v>
      </c>
      <c r="P40" s="2" t="str">
        <f t="shared" si="6"/>
        <v>' axis.</v>
      </c>
      <c r="Q40" s="1" t="str">
        <f t="shared" si="7"/>
        <v>(Frequency domain signal). obtained by applying a Fast Fourier Transform to the tGyro value. Weighted average of the frequency components to obtain a mean frequency on the 'X' axis.</v>
      </c>
    </row>
    <row r="41" spans="1:17" ht="15" customHeight="1" x14ac:dyDescent="0.25">
      <c r="A41" t="s">
        <v>39</v>
      </c>
      <c r="B41">
        <f t="shared" si="1"/>
        <v>4</v>
      </c>
      <c r="C41">
        <f t="shared" si="2"/>
        <v>27</v>
      </c>
      <c r="D41" t="str">
        <f t="shared" si="3"/>
        <v>39</v>
      </c>
      <c r="F41" t="str">
        <f t="shared" si="4"/>
        <v>fBodyGyro-meanFreq()-Y</v>
      </c>
      <c r="G41" s="4" t="str">
        <f t="shared" si="8"/>
        <v>(Frequency domain signal)</v>
      </c>
      <c r="H41" s="3" t="s">
        <v>148</v>
      </c>
      <c r="I41" s="4">
        <f t="shared" si="0"/>
        <v>0</v>
      </c>
      <c r="J41" s="4" t="s">
        <v>101</v>
      </c>
      <c r="K41" s="4" t="s">
        <v>159</v>
      </c>
      <c r="L41" s="4" t="s">
        <v>166</v>
      </c>
      <c r="M41" s="4" t="s">
        <v>166</v>
      </c>
      <c r="N41" s="4" t="str">
        <f t="shared" si="5"/>
        <v xml:space="preserve"> on the '</v>
      </c>
      <c r="O41" s="4" t="s">
        <v>133</v>
      </c>
      <c r="P41" s="2" t="str">
        <f t="shared" si="6"/>
        <v>' axis.</v>
      </c>
      <c r="Q41" s="1" t="str">
        <f t="shared" si="7"/>
        <v>(Frequency domain signal). obtained by applying a Fast Fourier Transform to the tGyro value. Weighted average of the frequency components to obtain a mean frequency on the 'Y' axis.</v>
      </c>
    </row>
    <row r="42" spans="1:17" ht="15" customHeight="1" x14ac:dyDescent="0.25">
      <c r="A42" t="s">
        <v>40</v>
      </c>
      <c r="B42">
        <f t="shared" si="1"/>
        <v>4</v>
      </c>
      <c r="C42">
        <f t="shared" si="2"/>
        <v>27</v>
      </c>
      <c r="D42" t="str">
        <f t="shared" si="3"/>
        <v>40</v>
      </c>
      <c r="F42" t="str">
        <f t="shared" si="4"/>
        <v>fBodyGyro-meanFreq()-Z</v>
      </c>
      <c r="G42" s="4" t="str">
        <f t="shared" si="8"/>
        <v>(Frequency domain signal)</v>
      </c>
      <c r="H42" s="3" t="s">
        <v>148</v>
      </c>
      <c r="I42" s="4">
        <f t="shared" si="0"/>
        <v>0</v>
      </c>
      <c r="J42" s="4" t="s">
        <v>101</v>
      </c>
      <c r="K42" s="4" t="s">
        <v>160</v>
      </c>
      <c r="L42" s="4" t="s">
        <v>166</v>
      </c>
      <c r="M42" s="4" t="s">
        <v>166</v>
      </c>
      <c r="N42" s="4" t="str">
        <f t="shared" si="5"/>
        <v xml:space="preserve"> on the '</v>
      </c>
      <c r="O42" s="4" t="s">
        <v>133</v>
      </c>
      <c r="P42" s="2" t="str">
        <f t="shared" si="6"/>
        <v>' axis.</v>
      </c>
      <c r="Q42" s="1" t="str">
        <f t="shared" si="7"/>
        <v>(Frequency domain signal). obtained by applying a Fast Fourier Transform to the tGyro value. Weighted average of the frequency components to obtain a mean frequency on the 'Z' axis.</v>
      </c>
    </row>
    <row r="43" spans="1:17" ht="15" customHeight="1" x14ac:dyDescent="0.25">
      <c r="A43" t="s">
        <v>41</v>
      </c>
      <c r="B43">
        <f t="shared" si="1"/>
        <v>4</v>
      </c>
      <c r="C43">
        <f t="shared" si="2"/>
        <v>23</v>
      </c>
      <c r="D43" t="str">
        <f t="shared" si="3"/>
        <v>41</v>
      </c>
      <c r="F43" t="str">
        <f t="shared" si="4"/>
        <v>fBodyAccMag-mean()</v>
      </c>
      <c r="G43" s="4" t="str">
        <f t="shared" si="8"/>
        <v>(Frequency domain signal)</v>
      </c>
      <c r="H43" s="3" t="s">
        <v>142</v>
      </c>
      <c r="I43" s="4">
        <f t="shared" si="0"/>
        <v>0</v>
      </c>
      <c r="J43" s="4" t="s">
        <v>100</v>
      </c>
      <c r="K43" s="4" t="s">
        <v>157</v>
      </c>
      <c r="L43" s="4" t="s">
        <v>166</v>
      </c>
      <c r="M43" s="4" t="s">
        <v>166</v>
      </c>
      <c r="N43" s="4" t="str">
        <f t="shared" si="5"/>
        <v/>
      </c>
      <c r="O43" s="4" t="s">
        <v>168</v>
      </c>
      <c r="P43" s="2" t="str">
        <f t="shared" si="6"/>
        <v/>
      </c>
      <c r="Q43" s="1" t="str">
        <f t="shared" si="7"/>
        <v>(Frequency domain signal). obtained by applying a Fast Fourier Transform to the tBodyAcc signal. Mean estimated from the signals</v>
      </c>
    </row>
    <row r="44" spans="1:17" ht="15" customHeight="1" x14ac:dyDescent="0.25">
      <c r="A44" t="s">
        <v>42</v>
      </c>
      <c r="B44">
        <f t="shared" si="1"/>
        <v>4</v>
      </c>
      <c r="C44">
        <f t="shared" si="2"/>
        <v>27</v>
      </c>
      <c r="D44" t="str">
        <f t="shared" si="3"/>
        <v>42</v>
      </c>
      <c r="F44" t="str">
        <f t="shared" si="4"/>
        <v>fBodyAccMag-meanFreq()</v>
      </c>
      <c r="G44" s="4" t="str">
        <f t="shared" si="8"/>
        <v>(Frequency domain signal)</v>
      </c>
      <c r="H44" s="3" t="s">
        <v>142</v>
      </c>
      <c r="I44" s="4">
        <f t="shared" si="0"/>
        <v>0</v>
      </c>
      <c r="J44" s="4" t="s">
        <v>101</v>
      </c>
      <c r="K44" s="4" t="s">
        <v>157</v>
      </c>
      <c r="L44" s="4" t="s">
        <v>166</v>
      </c>
      <c r="M44" s="4" t="s">
        <v>166</v>
      </c>
      <c r="N44" s="4" t="str">
        <f t="shared" si="5"/>
        <v/>
      </c>
      <c r="O44" s="4" t="s">
        <v>133</v>
      </c>
      <c r="P44" s="2" t="str">
        <f t="shared" si="6"/>
        <v/>
      </c>
      <c r="Q44" s="1" t="str">
        <f t="shared" si="7"/>
        <v>(Frequency domain signal). obtained by applying a Fast Fourier Transform to the tBodyAcc signal. Weighted average of the frequency components to obtain a mean frequency</v>
      </c>
    </row>
    <row r="45" spans="1:17" ht="15" customHeight="1" x14ac:dyDescent="0.25">
      <c r="A45" t="s">
        <v>43</v>
      </c>
      <c r="B45">
        <f t="shared" si="1"/>
        <v>4</v>
      </c>
      <c r="C45">
        <f t="shared" si="2"/>
        <v>31</v>
      </c>
      <c r="D45" t="str">
        <f t="shared" si="3"/>
        <v>43</v>
      </c>
      <c r="F45" t="str">
        <f t="shared" si="4"/>
        <v>fBodyBodyAccJerkMag-mean()</v>
      </c>
      <c r="G45" s="4" t="str">
        <f t="shared" si="8"/>
        <v>(Frequency domain signal)</v>
      </c>
      <c r="H45" s="3" t="s">
        <v>155</v>
      </c>
      <c r="I45" s="4">
        <f t="shared" si="0"/>
        <v>6</v>
      </c>
      <c r="J45" s="4" t="s">
        <v>100</v>
      </c>
      <c r="K45" s="4" t="s">
        <v>157</v>
      </c>
      <c r="L45" s="4" t="s">
        <v>166</v>
      </c>
      <c r="M45" s="4" t="s">
        <v>166</v>
      </c>
      <c r="N45" s="4" t="str">
        <f t="shared" si="5"/>
        <v/>
      </c>
      <c r="O45" s="4" t="s">
        <v>168</v>
      </c>
      <c r="P45" s="2" t="str">
        <f t="shared" si="6"/>
        <v/>
      </c>
      <c r="Q45" s="1" t="str">
        <f t="shared" si="7"/>
        <v>(Frequency domain signal). Magnitude of signal, calculated using the Euclidean norm over the fBodyAccJerk value. Mean estimated from the signals</v>
      </c>
    </row>
    <row r="46" spans="1:17" ht="15" customHeight="1" x14ac:dyDescent="0.25">
      <c r="A46" t="s">
        <v>44</v>
      </c>
      <c r="B46">
        <f t="shared" si="1"/>
        <v>4</v>
      </c>
      <c r="C46">
        <f t="shared" si="2"/>
        <v>35</v>
      </c>
      <c r="D46" t="str">
        <f t="shared" si="3"/>
        <v>44</v>
      </c>
      <c r="F46" t="str">
        <f t="shared" si="4"/>
        <v>fBodyBodyAccJerkMag-meanFreq()</v>
      </c>
      <c r="G46" s="4" t="str">
        <f t="shared" si="8"/>
        <v>(Frequency domain signal)</v>
      </c>
      <c r="H46" s="3" t="s">
        <v>155</v>
      </c>
      <c r="I46" s="4">
        <f t="shared" si="0"/>
        <v>6</v>
      </c>
      <c r="J46" s="4" t="s">
        <v>101</v>
      </c>
      <c r="K46" s="4" t="s">
        <v>157</v>
      </c>
      <c r="L46" s="4" t="s">
        <v>166</v>
      </c>
      <c r="M46" s="4" t="s">
        <v>166</v>
      </c>
      <c r="N46" s="4" t="str">
        <f t="shared" si="5"/>
        <v/>
      </c>
      <c r="O46" s="4" t="s">
        <v>133</v>
      </c>
      <c r="P46" s="2" t="str">
        <f t="shared" si="6"/>
        <v/>
      </c>
      <c r="Q46" s="1" t="str">
        <f t="shared" si="7"/>
        <v>(Frequency domain signal). Magnitude of signal, calculated using the Euclidean norm over the fBodyAccJerk value. Weighted average of the frequency components to obtain a mean frequency</v>
      </c>
    </row>
    <row r="47" spans="1:17" ht="15" customHeight="1" x14ac:dyDescent="0.25">
      <c r="A47" t="s">
        <v>45</v>
      </c>
      <c r="B47">
        <f t="shared" si="1"/>
        <v>4</v>
      </c>
      <c r="C47">
        <f t="shared" si="2"/>
        <v>28</v>
      </c>
      <c r="D47" t="str">
        <f t="shared" si="3"/>
        <v>45</v>
      </c>
      <c r="F47" t="str">
        <f t="shared" si="4"/>
        <v>fBodyBodyGyroMag-mean()</v>
      </c>
      <c r="G47" s="4" t="str">
        <f t="shared" si="8"/>
        <v>(Frequency domain signal)</v>
      </c>
      <c r="H47" s="3" t="s">
        <v>146</v>
      </c>
      <c r="I47" s="4">
        <f t="shared" si="0"/>
        <v>0</v>
      </c>
      <c r="J47" s="4" t="s">
        <v>100</v>
      </c>
      <c r="K47" s="4" t="s">
        <v>157</v>
      </c>
      <c r="L47" s="4" t="s">
        <v>166</v>
      </c>
      <c r="M47" s="4" t="s">
        <v>166</v>
      </c>
      <c r="N47" s="4" t="str">
        <f t="shared" si="5"/>
        <v/>
      </c>
      <c r="O47" s="4" t="s">
        <v>168</v>
      </c>
      <c r="P47" s="2" t="str">
        <f t="shared" si="6"/>
        <v/>
      </c>
      <c r="Q47" s="1" t="str">
        <f t="shared" si="7"/>
        <v>(Frequency domain signal). obtained by applying a Fast Fourier Transform to the tBodyGyroMag value. Mean estimated from the signals</v>
      </c>
    </row>
    <row r="48" spans="1:17" ht="15" customHeight="1" x14ac:dyDescent="0.25">
      <c r="A48" t="s">
        <v>46</v>
      </c>
      <c r="B48">
        <f t="shared" si="1"/>
        <v>4</v>
      </c>
      <c r="C48">
        <f t="shared" si="2"/>
        <v>32</v>
      </c>
      <c r="D48" t="str">
        <f t="shared" si="3"/>
        <v>46</v>
      </c>
      <c r="F48" t="str">
        <f t="shared" si="4"/>
        <v>fBodyBodyGyroMag-meanFreq()</v>
      </c>
      <c r="G48" s="4" t="str">
        <f t="shared" si="8"/>
        <v>(Frequency domain signal)</v>
      </c>
      <c r="H48" s="3" t="s">
        <v>146</v>
      </c>
      <c r="I48" s="4">
        <f t="shared" si="0"/>
        <v>0</v>
      </c>
      <c r="J48" s="4" t="s">
        <v>101</v>
      </c>
      <c r="K48" s="4" t="s">
        <v>157</v>
      </c>
      <c r="L48" s="4" t="s">
        <v>166</v>
      </c>
      <c r="M48" s="4" t="s">
        <v>166</v>
      </c>
      <c r="N48" s="4" t="str">
        <f t="shared" si="5"/>
        <v/>
      </c>
      <c r="O48" s="4" t="s">
        <v>133</v>
      </c>
      <c r="P48" s="2" t="str">
        <f t="shared" si="6"/>
        <v/>
      </c>
      <c r="Q48" s="1" t="str">
        <f t="shared" si="7"/>
        <v>(Frequency domain signal). obtained by applying a Fast Fourier Transform to the tBodyGyroMag value. Weighted average of the frequency components to obtain a mean frequency</v>
      </c>
    </row>
    <row r="49" spans="1:17" ht="15" customHeight="1" x14ac:dyDescent="0.25">
      <c r="A49" t="s">
        <v>47</v>
      </c>
      <c r="B49">
        <f t="shared" si="1"/>
        <v>4</v>
      </c>
      <c r="C49">
        <f t="shared" si="2"/>
        <v>32</v>
      </c>
      <c r="D49" t="str">
        <f t="shared" si="3"/>
        <v>47</v>
      </c>
      <c r="F49" t="str">
        <f t="shared" si="4"/>
        <v>fBodyBodyGyroJerkMag-mean()</v>
      </c>
      <c r="G49" s="4" t="str">
        <f t="shared" si="8"/>
        <v>(Frequency domain signal)</v>
      </c>
      <c r="H49" s="3" t="s">
        <v>140</v>
      </c>
      <c r="I49" s="4">
        <f t="shared" si="0"/>
        <v>0</v>
      </c>
      <c r="J49" s="4" t="s">
        <v>100</v>
      </c>
      <c r="K49" s="4" t="s">
        <v>157</v>
      </c>
      <c r="L49" s="4" t="s">
        <v>166</v>
      </c>
      <c r="M49" s="4" t="s">
        <v>166</v>
      </c>
      <c r="N49" s="4" t="str">
        <f t="shared" si="5"/>
        <v/>
      </c>
      <c r="O49" s="4" t="s">
        <v>168</v>
      </c>
      <c r="P49" s="2" t="str">
        <f t="shared" si="6"/>
        <v/>
      </c>
      <c r="Q49" s="1" t="str">
        <f t="shared" si="7"/>
        <v>(Frequency domain signal). obtained by applying a Fast Fourier Transform to tBodyGyroJerkMag value. Mean estimated from the signals</v>
      </c>
    </row>
    <row r="50" spans="1:17" ht="15" customHeight="1" x14ac:dyDescent="0.25">
      <c r="A50" t="s">
        <v>48</v>
      </c>
      <c r="B50">
        <f t="shared" si="1"/>
        <v>4</v>
      </c>
      <c r="C50">
        <f t="shared" si="2"/>
        <v>36</v>
      </c>
      <c r="D50" t="str">
        <f t="shared" si="3"/>
        <v>48</v>
      </c>
      <c r="F50" t="str">
        <f t="shared" si="4"/>
        <v>fBodyBodyGyroJerkMag-meanFreq()</v>
      </c>
      <c r="G50" s="4" t="str">
        <f t="shared" si="8"/>
        <v>(Frequency domain signal)</v>
      </c>
      <c r="H50" s="3" t="s">
        <v>140</v>
      </c>
      <c r="I50" s="4">
        <f t="shared" si="0"/>
        <v>0</v>
      </c>
      <c r="J50" s="4" t="s">
        <v>101</v>
      </c>
      <c r="K50" s="4" t="s">
        <v>157</v>
      </c>
      <c r="L50" s="4" t="s">
        <v>166</v>
      </c>
      <c r="M50" s="4" t="s">
        <v>166</v>
      </c>
      <c r="N50" s="4" t="str">
        <f t="shared" si="5"/>
        <v/>
      </c>
      <c r="O50" s="4" t="s">
        <v>133</v>
      </c>
      <c r="P50" s="2" t="str">
        <f t="shared" si="6"/>
        <v/>
      </c>
      <c r="Q50" s="1" t="str">
        <f t="shared" si="7"/>
        <v>(Frequency domain signal). obtained by applying a Fast Fourier Transform to tBodyGyroJerkMag value. Weighted average of the frequency components to obtain a mean frequency</v>
      </c>
    </row>
    <row r="51" spans="1:17" ht="15" customHeight="1" x14ac:dyDescent="0.25">
      <c r="A51" t="s">
        <v>82</v>
      </c>
      <c r="B51">
        <f t="shared" si="1"/>
        <v>4</v>
      </c>
      <c r="C51">
        <f t="shared" si="2"/>
        <v>31</v>
      </c>
      <c r="D51" t="str">
        <f t="shared" si="3"/>
        <v>49</v>
      </c>
      <c r="E51" t="s">
        <v>119</v>
      </c>
      <c r="F51" s="4" t="s">
        <v>177</v>
      </c>
      <c r="G51" s="4" t="s">
        <v>171</v>
      </c>
      <c r="H51" s="3" t="s">
        <v>156</v>
      </c>
      <c r="I51" s="4">
        <f t="shared" si="0"/>
        <v>0</v>
      </c>
      <c r="J51" s="4" t="s">
        <v>157</v>
      </c>
      <c r="K51" s="4" t="s">
        <v>157</v>
      </c>
      <c r="L51" s="4" t="s">
        <v>166</v>
      </c>
      <c r="M51" s="4" t="s">
        <v>166</v>
      </c>
      <c r="N51" s="4" t="str">
        <f t="shared" si="5"/>
        <v/>
      </c>
      <c r="P51" s="2" t="str">
        <f t="shared" si="6"/>
        <v/>
      </c>
      <c r="Q51" s="1" t="str">
        <f t="shared" si="7"/>
        <v xml:space="preserve">Angle . Vector obtained by averaging the signals in a signal window sample. </v>
      </c>
    </row>
    <row r="52" spans="1:17" ht="15" customHeight="1" x14ac:dyDescent="0.25">
      <c r="A52" t="s">
        <v>83</v>
      </c>
      <c r="B52">
        <f t="shared" si="1"/>
        <v>4</v>
      </c>
      <c r="C52">
        <f t="shared" si="2"/>
        <v>40</v>
      </c>
      <c r="D52" t="str">
        <f t="shared" si="3"/>
        <v>50</v>
      </c>
      <c r="E52" t="s">
        <v>119</v>
      </c>
      <c r="F52" s="4" t="s">
        <v>178</v>
      </c>
      <c r="G52" s="4" t="str">
        <f t="shared" si="8"/>
        <v xml:space="preserve">Angle </v>
      </c>
      <c r="H52" s="3" t="s">
        <v>156</v>
      </c>
      <c r="I52" s="4">
        <f t="shared" si="0"/>
        <v>0</v>
      </c>
      <c r="J52" s="4" t="s">
        <v>157</v>
      </c>
      <c r="K52" s="4" t="s">
        <v>157</v>
      </c>
      <c r="L52" s="4" t="s">
        <v>166</v>
      </c>
      <c r="M52" s="4" t="s">
        <v>166</v>
      </c>
      <c r="N52" s="4" t="str">
        <f t="shared" si="5"/>
        <v/>
      </c>
      <c r="P52" s="2" t="str">
        <f t="shared" si="6"/>
        <v/>
      </c>
      <c r="Q52" s="1" t="str">
        <f t="shared" si="7"/>
        <v xml:space="preserve">Angle . Vector obtained by averaging the signals in a signal window sample. </v>
      </c>
    </row>
    <row r="53" spans="1:17" ht="15" customHeight="1" x14ac:dyDescent="0.25">
      <c r="A53" t="s">
        <v>84</v>
      </c>
      <c r="B53">
        <f t="shared" si="1"/>
        <v>4</v>
      </c>
      <c r="C53">
        <f t="shared" si="2"/>
        <v>36</v>
      </c>
      <c r="D53" t="str">
        <f t="shared" si="3"/>
        <v>51</v>
      </c>
      <c r="E53" t="s">
        <v>119</v>
      </c>
      <c r="F53" s="4" t="s">
        <v>179</v>
      </c>
      <c r="G53" s="4" t="str">
        <f t="shared" si="8"/>
        <v xml:space="preserve">Angle </v>
      </c>
      <c r="H53" s="3" t="s">
        <v>156</v>
      </c>
      <c r="I53" s="4">
        <f t="shared" si="0"/>
        <v>0</v>
      </c>
      <c r="J53" s="4" t="s">
        <v>157</v>
      </c>
      <c r="K53" s="4" t="s">
        <v>157</v>
      </c>
      <c r="L53" s="4" t="s">
        <v>166</v>
      </c>
      <c r="M53" s="4" t="s">
        <v>166</v>
      </c>
      <c r="N53" s="4" t="str">
        <f t="shared" si="5"/>
        <v/>
      </c>
      <c r="P53" s="2" t="str">
        <f t="shared" si="6"/>
        <v/>
      </c>
      <c r="Q53" s="1" t="str">
        <f t="shared" si="7"/>
        <v xml:space="preserve">Angle . Vector obtained by averaging the signals in a signal window sample. </v>
      </c>
    </row>
    <row r="54" spans="1:17" ht="15" customHeight="1" x14ac:dyDescent="0.25">
      <c r="A54" t="s">
        <v>85</v>
      </c>
      <c r="B54">
        <f t="shared" si="1"/>
        <v>4</v>
      </c>
      <c r="C54">
        <f t="shared" si="2"/>
        <v>40</v>
      </c>
      <c r="D54" t="str">
        <f t="shared" si="3"/>
        <v>52</v>
      </c>
      <c r="E54" t="s">
        <v>119</v>
      </c>
      <c r="F54" s="4" t="s">
        <v>180</v>
      </c>
      <c r="G54" s="4" t="str">
        <f t="shared" si="8"/>
        <v xml:space="preserve">Angle </v>
      </c>
      <c r="H54" s="3" t="s">
        <v>156</v>
      </c>
      <c r="I54" s="4">
        <f t="shared" si="0"/>
        <v>0</v>
      </c>
      <c r="J54" s="4" t="s">
        <v>157</v>
      </c>
      <c r="K54" s="4" t="s">
        <v>157</v>
      </c>
      <c r="L54" s="4" t="s">
        <v>166</v>
      </c>
      <c r="M54" s="4" t="s">
        <v>166</v>
      </c>
      <c r="N54" s="4" t="str">
        <f t="shared" si="5"/>
        <v/>
      </c>
      <c r="P54" s="2" t="str">
        <f t="shared" si="6"/>
        <v/>
      </c>
      <c r="Q54" s="1" t="str">
        <f t="shared" si="7"/>
        <v xml:space="preserve">Angle . Vector obtained by averaging the signals in a signal window sample. </v>
      </c>
    </row>
    <row r="55" spans="1:17" ht="15" customHeight="1" x14ac:dyDescent="0.25">
      <c r="A55" t="s">
        <v>86</v>
      </c>
      <c r="B55">
        <f t="shared" si="1"/>
        <v>4</v>
      </c>
      <c r="C55">
        <f t="shared" si="2"/>
        <v>24</v>
      </c>
      <c r="D55" t="str">
        <f t="shared" si="3"/>
        <v>53</v>
      </c>
      <c r="E55" t="s">
        <v>120</v>
      </c>
      <c r="F55" s="4" t="s">
        <v>120</v>
      </c>
      <c r="G55" s="4" t="str">
        <f t="shared" si="8"/>
        <v xml:space="preserve">Angle </v>
      </c>
      <c r="H55" s="3" t="s">
        <v>156</v>
      </c>
      <c r="I55" s="4">
        <f t="shared" si="0"/>
        <v>0</v>
      </c>
      <c r="J55" s="4" t="s">
        <v>157</v>
      </c>
      <c r="K55" s="4" t="s">
        <v>157</v>
      </c>
      <c r="L55" s="4" t="s">
        <v>166</v>
      </c>
      <c r="M55" s="4" t="s">
        <v>166</v>
      </c>
      <c r="N55" s="4" t="str">
        <f t="shared" si="5"/>
        <v/>
      </c>
      <c r="P55" s="2" t="str">
        <f t="shared" si="6"/>
        <v/>
      </c>
      <c r="Q55" s="1" t="str">
        <f t="shared" si="7"/>
        <v xml:space="preserve">Angle . Vector obtained by averaging the signals in a signal window sample. </v>
      </c>
    </row>
    <row r="56" spans="1:17" ht="15" customHeight="1" x14ac:dyDescent="0.25">
      <c r="A56" t="s">
        <v>87</v>
      </c>
      <c r="B56">
        <f t="shared" si="1"/>
        <v>4</v>
      </c>
      <c r="C56">
        <f t="shared" si="2"/>
        <v>24</v>
      </c>
      <c r="D56" t="str">
        <f t="shared" si="3"/>
        <v>54</v>
      </c>
      <c r="E56" t="s">
        <v>121</v>
      </c>
      <c r="F56" s="4" t="s">
        <v>121</v>
      </c>
      <c r="G56" s="4" t="str">
        <f t="shared" si="8"/>
        <v xml:space="preserve">Angle </v>
      </c>
      <c r="H56" s="3" t="s">
        <v>156</v>
      </c>
      <c r="I56" s="4">
        <f t="shared" si="0"/>
        <v>0</v>
      </c>
      <c r="J56" s="4" t="s">
        <v>157</v>
      </c>
      <c r="K56" s="4" t="s">
        <v>157</v>
      </c>
      <c r="L56" s="4" t="s">
        <v>166</v>
      </c>
      <c r="M56" s="4" t="s">
        <v>166</v>
      </c>
      <c r="N56" s="4" t="str">
        <f t="shared" si="5"/>
        <v/>
      </c>
      <c r="P56" s="2" t="str">
        <f t="shared" si="6"/>
        <v/>
      </c>
      <c r="Q56" s="1" t="str">
        <f t="shared" si="7"/>
        <v xml:space="preserve">Angle . Vector obtained by averaging the signals in a signal window sample. </v>
      </c>
    </row>
    <row r="57" spans="1:17" ht="15" customHeight="1" x14ac:dyDescent="0.25">
      <c r="A57" t="s">
        <v>88</v>
      </c>
      <c r="B57">
        <f t="shared" si="1"/>
        <v>4</v>
      </c>
      <c r="C57">
        <f t="shared" si="2"/>
        <v>24</v>
      </c>
      <c r="D57" t="str">
        <f t="shared" si="3"/>
        <v>55</v>
      </c>
      <c r="E57" t="s">
        <v>122</v>
      </c>
      <c r="F57" s="4" t="s">
        <v>122</v>
      </c>
      <c r="G57" s="4" t="str">
        <f t="shared" si="8"/>
        <v xml:space="preserve">Angle </v>
      </c>
      <c r="H57" s="3" t="s">
        <v>156</v>
      </c>
      <c r="I57" s="4">
        <f t="shared" si="0"/>
        <v>0</v>
      </c>
      <c r="J57" s="4" t="s">
        <v>157</v>
      </c>
      <c r="K57" s="4" t="s">
        <v>157</v>
      </c>
      <c r="L57" s="4" t="s">
        <v>166</v>
      </c>
      <c r="M57" s="4" t="s">
        <v>166</v>
      </c>
      <c r="N57" s="4" t="str">
        <f t="shared" si="5"/>
        <v/>
      </c>
      <c r="P57" s="2" t="str">
        <f t="shared" si="6"/>
        <v/>
      </c>
      <c r="Q57" s="1" t="str">
        <f t="shared" si="7"/>
        <v xml:space="preserve">Angle . Vector obtained by averaging the signals in a signal window sample. </v>
      </c>
    </row>
    <row r="58" spans="1:17" ht="15" customHeight="1" x14ac:dyDescent="0.25">
      <c r="A58" t="s">
        <v>49</v>
      </c>
      <c r="B58">
        <f t="shared" si="1"/>
        <v>4</v>
      </c>
      <c r="C58">
        <f t="shared" si="2"/>
        <v>21</v>
      </c>
      <c r="D58" t="str">
        <f t="shared" si="3"/>
        <v>56</v>
      </c>
      <c r="F58" t="str">
        <f t="shared" si="4"/>
        <v>tBodyAcc-std()-X</v>
      </c>
      <c r="G58" s="4" t="str">
        <f>+G24</f>
        <v>(Time domain Signal)</v>
      </c>
      <c r="H58" s="3" t="s">
        <v>149</v>
      </c>
      <c r="I58" s="4">
        <f t="shared" si="0"/>
        <v>0</v>
      </c>
      <c r="J58" s="4" t="s">
        <v>102</v>
      </c>
      <c r="K58" s="4" t="s">
        <v>158</v>
      </c>
      <c r="L58" s="4" t="s">
        <v>166</v>
      </c>
      <c r="M58" s="4" t="s">
        <v>166</v>
      </c>
      <c r="N58" s="4" t="str">
        <f t="shared" si="5"/>
        <v xml:space="preserve"> on the '</v>
      </c>
      <c r="O58" s="4" t="s">
        <v>167</v>
      </c>
      <c r="P58" s="2" t="str">
        <f t="shared" si="6"/>
        <v>' axis.</v>
      </c>
      <c r="Q58" s="1" t="str">
        <f t="shared" si="7"/>
        <v>(Time domain Signal). Raw accelerometer signal, captured at 50 Hz rate, filtered using a median filter and 3rd order low pass Butterworth filter with a corner frequency of 20Hz to remove noise.. Standard deviation estimated from the signals on the 'X' axis.</v>
      </c>
    </row>
    <row r="59" spans="1:17" ht="15" customHeight="1" x14ac:dyDescent="0.25">
      <c r="A59" t="s">
        <v>50</v>
      </c>
      <c r="B59">
        <f t="shared" si="1"/>
        <v>4</v>
      </c>
      <c r="C59">
        <f t="shared" si="2"/>
        <v>21</v>
      </c>
      <c r="D59" t="str">
        <f t="shared" si="3"/>
        <v>57</v>
      </c>
      <c r="F59" t="str">
        <f t="shared" si="4"/>
        <v>tBodyAcc-std()-Y</v>
      </c>
      <c r="G59" s="4" t="str">
        <f>+G58</f>
        <v>(Time domain Signal)</v>
      </c>
      <c r="H59" s="3" t="s">
        <v>149</v>
      </c>
      <c r="I59" s="4">
        <f t="shared" si="0"/>
        <v>0</v>
      </c>
      <c r="J59" s="4" t="s">
        <v>102</v>
      </c>
      <c r="K59" s="4" t="s">
        <v>159</v>
      </c>
      <c r="L59" s="4" t="s">
        <v>166</v>
      </c>
      <c r="M59" s="4" t="s">
        <v>166</v>
      </c>
      <c r="N59" s="4" t="str">
        <f t="shared" si="5"/>
        <v xml:space="preserve"> on the '</v>
      </c>
      <c r="O59" s="4" t="s">
        <v>167</v>
      </c>
      <c r="P59" s="2" t="str">
        <f t="shared" si="6"/>
        <v>' axis.</v>
      </c>
      <c r="Q59" s="1" t="str">
        <f t="shared" si="7"/>
        <v>(Time domain Signal). Raw accelerometer signal, captured at 50 Hz rate, filtered using a median filter and 3rd order low pass Butterworth filter with a corner frequency of 20Hz to remove noise.. Standard deviation estimated from the signals on the 'Y' axis.</v>
      </c>
    </row>
    <row r="60" spans="1:17" ht="15" customHeight="1" x14ac:dyDescent="0.25">
      <c r="A60" t="s">
        <v>51</v>
      </c>
      <c r="B60">
        <f t="shared" si="1"/>
        <v>4</v>
      </c>
      <c r="C60">
        <f t="shared" si="2"/>
        <v>21</v>
      </c>
      <c r="D60" t="str">
        <f t="shared" si="3"/>
        <v>58</v>
      </c>
      <c r="F60" t="str">
        <f t="shared" si="4"/>
        <v>tBodyAcc-std()-Z</v>
      </c>
      <c r="G60" s="4" t="str">
        <f t="shared" ref="G60:G77" si="9">+G59</f>
        <v>(Time domain Signal)</v>
      </c>
      <c r="H60" s="3" t="s">
        <v>149</v>
      </c>
      <c r="I60" s="4">
        <f t="shared" si="0"/>
        <v>0</v>
      </c>
      <c r="J60" s="4" t="s">
        <v>102</v>
      </c>
      <c r="K60" s="4" t="s">
        <v>160</v>
      </c>
      <c r="L60" s="4" t="s">
        <v>166</v>
      </c>
      <c r="M60" s="4" t="s">
        <v>166</v>
      </c>
      <c r="N60" s="4" t="str">
        <f t="shared" si="5"/>
        <v xml:space="preserve"> on the '</v>
      </c>
      <c r="O60" s="4" t="s">
        <v>167</v>
      </c>
      <c r="P60" s="2" t="str">
        <f t="shared" si="6"/>
        <v>' axis.</v>
      </c>
      <c r="Q60" s="1" t="str">
        <f t="shared" si="7"/>
        <v>(Time domain Signal). Raw accelerometer signal, captured at 50 Hz rate, filtered using a median filter and 3rd order low pass Butterworth filter with a corner frequency of 20Hz to remove noise.. Standard deviation estimated from the signals on the 'Z' axis.</v>
      </c>
    </row>
    <row r="61" spans="1:17" x14ac:dyDescent="0.25">
      <c r="A61" t="s">
        <v>52</v>
      </c>
      <c r="B61">
        <f t="shared" si="1"/>
        <v>4</v>
      </c>
      <c r="C61">
        <f t="shared" si="2"/>
        <v>24</v>
      </c>
      <c r="D61" t="str">
        <f t="shared" si="3"/>
        <v>59</v>
      </c>
      <c r="F61" t="str">
        <f t="shared" si="4"/>
        <v>tGravityAcc-std()-X</v>
      </c>
      <c r="G61" s="4" t="str">
        <f t="shared" si="9"/>
        <v>(Time domain Signal)</v>
      </c>
      <c r="H61" s="3" t="s">
        <v>151</v>
      </c>
      <c r="I61" s="4">
        <f t="shared" si="0"/>
        <v>0</v>
      </c>
      <c r="J61" s="4" t="s">
        <v>102</v>
      </c>
      <c r="K61" s="4" t="s">
        <v>158</v>
      </c>
      <c r="L61" s="4" t="s">
        <v>166</v>
      </c>
      <c r="M61" s="4" t="s">
        <v>166</v>
      </c>
      <c r="N61" s="4" t="str">
        <f t="shared" si="5"/>
        <v xml:space="preserve"> on the '</v>
      </c>
      <c r="O61" s="4" t="s">
        <v>167</v>
      </c>
      <c r="P61" s="2" t="str">
        <f t="shared" si="6"/>
        <v>' axis.</v>
      </c>
      <c r="Q61" s="1" t="str">
        <f t="shared" si="7"/>
        <v>(Time domain Signal). Gravity acceleration signal, derivated by applying an additional low pass butterworth filter with a corner frequency of 30Hz to the tAcc value. Standard deviation estimated from the signals on the 'X' axis.</v>
      </c>
    </row>
    <row r="62" spans="1:17" x14ac:dyDescent="0.25">
      <c r="A62" t="s">
        <v>53</v>
      </c>
      <c r="B62">
        <f t="shared" si="1"/>
        <v>4</v>
      </c>
      <c r="C62">
        <f t="shared" si="2"/>
        <v>24</v>
      </c>
      <c r="D62" t="str">
        <f t="shared" si="3"/>
        <v>60</v>
      </c>
      <c r="F62" t="str">
        <f t="shared" si="4"/>
        <v>tGravityAcc-std()-Y</v>
      </c>
      <c r="G62" s="4" t="str">
        <f t="shared" si="9"/>
        <v>(Time domain Signal)</v>
      </c>
      <c r="H62" s="3" t="s">
        <v>151</v>
      </c>
      <c r="I62" s="4">
        <f t="shared" si="0"/>
        <v>0</v>
      </c>
      <c r="J62" s="4" t="s">
        <v>102</v>
      </c>
      <c r="K62" s="4" t="s">
        <v>159</v>
      </c>
      <c r="L62" s="4" t="s">
        <v>166</v>
      </c>
      <c r="M62" s="4" t="s">
        <v>166</v>
      </c>
      <c r="N62" s="4" t="str">
        <f t="shared" si="5"/>
        <v xml:space="preserve"> on the '</v>
      </c>
      <c r="O62" s="4" t="s">
        <v>167</v>
      </c>
      <c r="P62" s="2" t="str">
        <f t="shared" si="6"/>
        <v>' axis.</v>
      </c>
      <c r="Q62" s="1" t="str">
        <f t="shared" si="7"/>
        <v>(Time domain Signal). Gravity acceleration signal, derivated by applying an additional low pass butterworth filter with a corner frequency of 30Hz to the tAcc value. Standard deviation estimated from the signals on the 'Y' axis.</v>
      </c>
    </row>
    <row r="63" spans="1:17" x14ac:dyDescent="0.25">
      <c r="A63" t="s">
        <v>54</v>
      </c>
      <c r="B63">
        <f t="shared" si="1"/>
        <v>4</v>
      </c>
      <c r="C63">
        <f t="shared" si="2"/>
        <v>24</v>
      </c>
      <c r="D63" t="str">
        <f t="shared" si="3"/>
        <v>61</v>
      </c>
      <c r="F63" t="str">
        <f t="shared" si="4"/>
        <v>tGravityAcc-std()-Z</v>
      </c>
      <c r="G63" s="4" t="str">
        <f t="shared" si="9"/>
        <v>(Time domain Signal)</v>
      </c>
      <c r="H63" s="3" t="s">
        <v>151</v>
      </c>
      <c r="I63" s="4">
        <f t="shared" si="0"/>
        <v>0</v>
      </c>
      <c r="J63" s="4" t="s">
        <v>102</v>
      </c>
      <c r="K63" s="4" t="s">
        <v>160</v>
      </c>
      <c r="L63" s="4" t="s">
        <v>166</v>
      </c>
      <c r="M63" s="4" t="s">
        <v>166</v>
      </c>
      <c r="N63" s="4" t="str">
        <f t="shared" si="5"/>
        <v xml:space="preserve"> on the '</v>
      </c>
      <c r="O63" s="4" t="s">
        <v>167</v>
      </c>
      <c r="P63" s="2" t="str">
        <f t="shared" si="6"/>
        <v>' axis.</v>
      </c>
      <c r="Q63" s="1" t="str">
        <f t="shared" si="7"/>
        <v>(Time domain Signal). Gravity acceleration signal, derivated by applying an additional low pass butterworth filter with a corner frequency of 30Hz to the tAcc value. Standard deviation estimated from the signals on the 'Z' axis.</v>
      </c>
    </row>
    <row r="64" spans="1:17" ht="15" customHeight="1" x14ac:dyDescent="0.25">
      <c r="A64" t="s">
        <v>55</v>
      </c>
      <c r="B64">
        <f t="shared" si="1"/>
        <v>4</v>
      </c>
      <c r="C64">
        <f t="shared" si="2"/>
        <v>25</v>
      </c>
      <c r="D64" t="str">
        <f t="shared" si="3"/>
        <v>62</v>
      </c>
      <c r="F64" t="str">
        <f t="shared" si="4"/>
        <v>tBodyAccJerk-std()-X</v>
      </c>
      <c r="G64" s="4" t="str">
        <f t="shared" si="9"/>
        <v>(Time domain Signal)</v>
      </c>
      <c r="H64" s="3" t="s">
        <v>150</v>
      </c>
      <c r="I64" s="4">
        <f t="shared" si="0"/>
        <v>0</v>
      </c>
      <c r="J64" s="4" t="s">
        <v>102</v>
      </c>
      <c r="K64" s="4" t="s">
        <v>158</v>
      </c>
      <c r="L64" s="4" t="s">
        <v>166</v>
      </c>
      <c r="M64" s="4" t="s">
        <v>166</v>
      </c>
      <c r="N64" s="4" t="str">
        <f t="shared" si="5"/>
        <v xml:space="preserve"> on the '</v>
      </c>
      <c r="O64" s="4" t="s">
        <v>167</v>
      </c>
      <c r="P64" s="2" t="str">
        <f t="shared" si="6"/>
        <v>' axis.</v>
      </c>
      <c r="Q64" s="1" t="str">
        <f t="shared" si="7"/>
        <v>(Time domain Signal). Jerk signals, obtained by deriving linear acceleration and angular velocity in time over the tAcc value. Standard deviation estimated from the signals on the 'X' axis.</v>
      </c>
    </row>
    <row r="65" spans="1:17" ht="15" customHeight="1" x14ac:dyDescent="0.25">
      <c r="A65" t="s">
        <v>56</v>
      </c>
      <c r="B65">
        <f t="shared" si="1"/>
        <v>4</v>
      </c>
      <c r="C65">
        <f t="shared" si="2"/>
        <v>25</v>
      </c>
      <c r="D65" t="str">
        <f t="shared" si="3"/>
        <v>63</v>
      </c>
      <c r="F65" t="str">
        <f t="shared" si="4"/>
        <v>tBodyAccJerk-std()-Y</v>
      </c>
      <c r="G65" s="4" t="str">
        <f t="shared" si="9"/>
        <v>(Time domain Signal)</v>
      </c>
      <c r="H65" s="3" t="s">
        <v>150</v>
      </c>
      <c r="I65" s="4">
        <f t="shared" si="0"/>
        <v>0</v>
      </c>
      <c r="J65" s="4" t="s">
        <v>102</v>
      </c>
      <c r="K65" s="4" t="s">
        <v>159</v>
      </c>
      <c r="L65" s="4" t="s">
        <v>166</v>
      </c>
      <c r="M65" s="4" t="s">
        <v>166</v>
      </c>
      <c r="N65" s="4" t="str">
        <f t="shared" si="5"/>
        <v xml:space="preserve"> on the '</v>
      </c>
      <c r="O65" s="4" t="s">
        <v>167</v>
      </c>
      <c r="P65" s="2" t="str">
        <f t="shared" si="6"/>
        <v>' axis.</v>
      </c>
      <c r="Q65" s="1" t="str">
        <f t="shared" si="7"/>
        <v>(Time domain Signal). Jerk signals, obtained by deriving linear acceleration and angular velocity in time over the tAcc value. Standard deviation estimated from the signals on the 'Y' axis.</v>
      </c>
    </row>
    <row r="66" spans="1:17" ht="15" customHeight="1" x14ac:dyDescent="0.25">
      <c r="A66" t="s">
        <v>57</v>
      </c>
      <c r="B66">
        <f t="shared" si="1"/>
        <v>4</v>
      </c>
      <c r="C66">
        <f t="shared" si="2"/>
        <v>25</v>
      </c>
      <c r="D66" t="str">
        <f t="shared" si="3"/>
        <v>64</v>
      </c>
      <c r="F66" t="str">
        <f t="shared" si="4"/>
        <v>tBodyAccJerk-std()-Z</v>
      </c>
      <c r="G66" s="4" t="str">
        <f t="shared" si="9"/>
        <v>(Time domain Signal)</v>
      </c>
      <c r="H66" s="3" t="s">
        <v>150</v>
      </c>
      <c r="I66" s="4">
        <f t="shared" si="0"/>
        <v>0</v>
      </c>
      <c r="J66" s="4" t="s">
        <v>102</v>
      </c>
      <c r="K66" s="4" t="s">
        <v>160</v>
      </c>
      <c r="L66" s="4" t="s">
        <v>166</v>
      </c>
      <c r="M66" s="4" t="s">
        <v>166</v>
      </c>
      <c r="N66" s="4" t="str">
        <f t="shared" si="5"/>
        <v xml:space="preserve"> on the '</v>
      </c>
      <c r="O66" s="4" t="s">
        <v>167</v>
      </c>
      <c r="P66" s="2" t="str">
        <f t="shared" si="6"/>
        <v>' axis.</v>
      </c>
      <c r="Q66" s="1" t="str">
        <f t="shared" si="7"/>
        <v>(Time domain Signal). Jerk signals, obtained by deriving linear acceleration and angular velocity in time over the tAcc value. Standard deviation estimated from the signals on the 'Z' axis.</v>
      </c>
    </row>
    <row r="67" spans="1:17" ht="15" customHeight="1" x14ac:dyDescent="0.25">
      <c r="A67" t="s">
        <v>58</v>
      </c>
      <c r="B67">
        <f t="shared" si="1"/>
        <v>4</v>
      </c>
      <c r="C67">
        <f t="shared" si="2"/>
        <v>22</v>
      </c>
      <c r="D67" t="str">
        <f t="shared" si="3"/>
        <v>65</v>
      </c>
      <c r="F67" t="str">
        <f t="shared" si="4"/>
        <v>tBodyGyro-std()-X</v>
      </c>
      <c r="G67" s="4" t="str">
        <f t="shared" si="9"/>
        <v>(Time domain Signal)</v>
      </c>
      <c r="H67" s="3" t="s">
        <v>154</v>
      </c>
      <c r="I67" s="4">
        <f t="shared" ref="I67:I90" si="10">IFERROR(FIND(I$2,$F67),0)</f>
        <v>0</v>
      </c>
      <c r="J67" s="4" t="s">
        <v>102</v>
      </c>
      <c r="K67" s="4" t="s">
        <v>158</v>
      </c>
      <c r="L67" s="4" t="s">
        <v>166</v>
      </c>
      <c r="M67" s="4" t="s">
        <v>166</v>
      </c>
      <c r="N67" s="4" t="str">
        <f t="shared" si="5"/>
        <v xml:space="preserve"> on the '</v>
      </c>
      <c r="O67" s="4" t="s">
        <v>167</v>
      </c>
      <c r="P67" s="2" t="str">
        <f t="shared" si="6"/>
        <v>' axis.</v>
      </c>
      <c r="Q67" s="1" t="str">
        <f t="shared" si="7"/>
        <v>(Time domain Signal). Body gyroscope signal, derived from the raw tGyro signal (No additional info was provided). Standard deviation estimated from the signals on the 'X' axis.</v>
      </c>
    </row>
    <row r="68" spans="1:17" ht="15" customHeight="1" x14ac:dyDescent="0.25">
      <c r="A68" t="s">
        <v>59</v>
      </c>
      <c r="B68">
        <f t="shared" ref="B68:B90" si="11">+FIND($B$2,A68)</f>
        <v>4</v>
      </c>
      <c r="C68">
        <f t="shared" ref="C68:C90" si="12">+LEN(A68)</f>
        <v>22</v>
      </c>
      <c r="D68" t="str">
        <f t="shared" ref="D68:D90" si="13">+LEFT(A68,B68-2)</f>
        <v>66</v>
      </c>
      <c r="F68" t="str">
        <f t="shared" ref="F68:F90" si="14">+MID(A68,B68+1,C68-B68-1)</f>
        <v>tBodyGyro-std()-Y</v>
      </c>
      <c r="G68" s="4" t="str">
        <f t="shared" si="9"/>
        <v>(Time domain Signal)</v>
      </c>
      <c r="H68" s="3" t="s">
        <v>154</v>
      </c>
      <c r="I68" s="4">
        <f t="shared" si="10"/>
        <v>0</v>
      </c>
      <c r="J68" s="4" t="s">
        <v>102</v>
      </c>
      <c r="K68" s="4" t="s">
        <v>159</v>
      </c>
      <c r="L68" s="4" t="s">
        <v>166</v>
      </c>
      <c r="M68" s="4" t="s">
        <v>166</v>
      </c>
      <c r="N68" s="4" t="str">
        <f t="shared" si="5"/>
        <v xml:space="preserve"> on the '</v>
      </c>
      <c r="O68" s="4" t="s">
        <v>167</v>
      </c>
      <c r="P68" s="2" t="str">
        <f t="shared" si="6"/>
        <v>' axis.</v>
      </c>
      <c r="Q68" s="1" t="str">
        <f t="shared" si="7"/>
        <v>(Time domain Signal). Body gyroscope signal, derived from the raw tGyro signal (No additional info was provided). Standard deviation estimated from the signals on the 'Y' axis.</v>
      </c>
    </row>
    <row r="69" spans="1:17" ht="15" customHeight="1" x14ac:dyDescent="0.25">
      <c r="A69" t="s">
        <v>60</v>
      </c>
      <c r="B69">
        <f t="shared" si="11"/>
        <v>4</v>
      </c>
      <c r="C69">
        <f t="shared" si="12"/>
        <v>22</v>
      </c>
      <c r="D69" t="str">
        <f t="shared" si="13"/>
        <v>67</v>
      </c>
      <c r="F69" t="str">
        <f t="shared" si="14"/>
        <v>tBodyGyro-std()-Z</v>
      </c>
      <c r="G69" s="4" t="str">
        <f t="shared" si="9"/>
        <v>(Time domain Signal)</v>
      </c>
      <c r="H69" s="3" t="s">
        <v>154</v>
      </c>
      <c r="I69" s="4">
        <f t="shared" si="10"/>
        <v>0</v>
      </c>
      <c r="J69" s="4" t="s">
        <v>102</v>
      </c>
      <c r="K69" s="4" t="s">
        <v>160</v>
      </c>
      <c r="L69" s="4" t="s">
        <v>166</v>
      </c>
      <c r="M69" s="4" t="s">
        <v>166</v>
      </c>
      <c r="N69" s="4" t="str">
        <f t="shared" si="5"/>
        <v xml:space="preserve"> on the '</v>
      </c>
      <c r="O69" s="4" t="s">
        <v>167</v>
      </c>
      <c r="P69" s="2" t="str">
        <f t="shared" si="6"/>
        <v>' axis.</v>
      </c>
      <c r="Q69" s="1" t="str">
        <f t="shared" si="7"/>
        <v>(Time domain Signal). Body gyroscope signal, derived from the raw tGyro signal (No additional info was provided). Standard deviation estimated from the signals on the 'Z' axis.</v>
      </c>
    </row>
    <row r="70" spans="1:17" ht="15" customHeight="1" x14ac:dyDescent="0.25">
      <c r="A70" t="s">
        <v>61</v>
      </c>
      <c r="B70">
        <f t="shared" si="11"/>
        <v>4</v>
      </c>
      <c r="C70">
        <f t="shared" si="12"/>
        <v>26</v>
      </c>
      <c r="D70" t="str">
        <f t="shared" si="13"/>
        <v>68</v>
      </c>
      <c r="F70" t="str">
        <f t="shared" si="14"/>
        <v>tBodyGyroJerk-std()-X</v>
      </c>
      <c r="G70" s="4" t="str">
        <f t="shared" si="9"/>
        <v>(Time domain Signal)</v>
      </c>
      <c r="H70" s="3" t="s">
        <v>152</v>
      </c>
      <c r="I70" s="4">
        <f t="shared" si="10"/>
        <v>0</v>
      </c>
      <c r="J70" s="4" t="s">
        <v>102</v>
      </c>
      <c r="K70" s="4" t="s">
        <v>158</v>
      </c>
      <c r="L70" s="4" t="s">
        <v>166</v>
      </c>
      <c r="M70" s="4" t="s">
        <v>166</v>
      </c>
      <c r="N70" s="4" t="str">
        <f t="shared" ref="N70:N90" si="15">+IF(K70&lt;&gt;""," on the '","")</f>
        <v xml:space="preserve"> on the '</v>
      </c>
      <c r="O70" s="4" t="s">
        <v>167</v>
      </c>
      <c r="P70" s="2" t="str">
        <f t="shared" ref="P70:P90" si="16">+IF(K70&lt;&gt;"", "' axis.","")</f>
        <v>' axis.</v>
      </c>
      <c r="Q70" s="1" t="str">
        <f t="shared" ref="Q70:Q90" si="17">+CONCATENATE(G70,L70,H70,M70,O70,N70,K70, P70)</f>
        <v>(Time domain Signal). Jerk signals, obtained by deriving linear acceleration and angular velocity in time from the tGyro value. Standard deviation estimated from the signals on the 'X' axis.</v>
      </c>
    </row>
    <row r="71" spans="1:17" ht="15" customHeight="1" x14ac:dyDescent="0.25">
      <c r="A71" t="s">
        <v>62</v>
      </c>
      <c r="B71">
        <f t="shared" si="11"/>
        <v>4</v>
      </c>
      <c r="C71">
        <f t="shared" si="12"/>
        <v>26</v>
      </c>
      <c r="D71" t="str">
        <f t="shared" si="13"/>
        <v>69</v>
      </c>
      <c r="F71" t="str">
        <f t="shared" si="14"/>
        <v>tBodyGyroJerk-std()-Y</v>
      </c>
      <c r="G71" s="4" t="str">
        <f t="shared" si="9"/>
        <v>(Time domain Signal)</v>
      </c>
      <c r="H71" s="3" t="s">
        <v>152</v>
      </c>
      <c r="I71" s="4">
        <f t="shared" si="10"/>
        <v>0</v>
      </c>
      <c r="J71" s="4" t="s">
        <v>102</v>
      </c>
      <c r="K71" s="4" t="s">
        <v>159</v>
      </c>
      <c r="L71" s="4" t="s">
        <v>166</v>
      </c>
      <c r="M71" s="4" t="s">
        <v>166</v>
      </c>
      <c r="N71" s="4" t="str">
        <f t="shared" si="15"/>
        <v xml:space="preserve"> on the '</v>
      </c>
      <c r="O71" s="4" t="s">
        <v>167</v>
      </c>
      <c r="P71" s="2" t="str">
        <f t="shared" si="16"/>
        <v>' axis.</v>
      </c>
      <c r="Q71" s="1" t="str">
        <f t="shared" si="17"/>
        <v>(Time domain Signal). Jerk signals, obtained by deriving linear acceleration and angular velocity in time from the tGyro value. Standard deviation estimated from the signals on the 'Y' axis.</v>
      </c>
    </row>
    <row r="72" spans="1:17" ht="15" customHeight="1" x14ac:dyDescent="0.25">
      <c r="A72" t="s">
        <v>63</v>
      </c>
      <c r="B72">
        <f t="shared" si="11"/>
        <v>4</v>
      </c>
      <c r="C72">
        <f t="shared" si="12"/>
        <v>26</v>
      </c>
      <c r="D72" t="str">
        <f t="shared" si="13"/>
        <v>70</v>
      </c>
      <c r="F72" t="str">
        <f t="shared" si="14"/>
        <v>tBodyGyroJerk-std()-Z</v>
      </c>
      <c r="G72" s="4" t="str">
        <f t="shared" si="9"/>
        <v>(Time domain Signal)</v>
      </c>
      <c r="H72" s="3" t="s">
        <v>152</v>
      </c>
      <c r="I72" s="4">
        <f t="shared" si="10"/>
        <v>0</v>
      </c>
      <c r="J72" s="4" t="s">
        <v>102</v>
      </c>
      <c r="K72" s="4" t="s">
        <v>160</v>
      </c>
      <c r="L72" s="4" t="s">
        <v>166</v>
      </c>
      <c r="M72" s="4" t="s">
        <v>166</v>
      </c>
      <c r="N72" s="4" t="str">
        <f t="shared" si="15"/>
        <v xml:space="preserve"> on the '</v>
      </c>
      <c r="O72" s="4" t="s">
        <v>167</v>
      </c>
      <c r="P72" s="2" t="str">
        <f t="shared" si="16"/>
        <v>' axis.</v>
      </c>
      <c r="Q72" s="1" t="str">
        <f t="shared" si="17"/>
        <v>(Time domain Signal). Jerk signals, obtained by deriving linear acceleration and angular velocity in time from the tGyro value. Standard deviation estimated from the signals on the 'Z' axis.</v>
      </c>
    </row>
    <row r="73" spans="1:17" ht="15" customHeight="1" x14ac:dyDescent="0.25">
      <c r="A73" t="s">
        <v>64</v>
      </c>
      <c r="B73">
        <f t="shared" si="11"/>
        <v>4</v>
      </c>
      <c r="C73">
        <f t="shared" si="12"/>
        <v>22</v>
      </c>
      <c r="D73" t="str">
        <f t="shared" si="13"/>
        <v>71</v>
      </c>
      <c r="F73" t="str">
        <f t="shared" si="14"/>
        <v>tBodyAccMag-std()</v>
      </c>
      <c r="G73" s="4" t="str">
        <f t="shared" si="9"/>
        <v>(Time domain Signal)</v>
      </c>
      <c r="H73" s="3" t="s">
        <v>141</v>
      </c>
      <c r="I73" s="4">
        <f t="shared" si="10"/>
        <v>0</v>
      </c>
      <c r="J73" s="4" t="s">
        <v>102</v>
      </c>
      <c r="K73" s="4" t="s">
        <v>157</v>
      </c>
      <c r="L73" s="4" t="s">
        <v>166</v>
      </c>
      <c r="M73" s="4" t="s">
        <v>166</v>
      </c>
      <c r="N73" s="4" t="str">
        <f t="shared" si="15"/>
        <v/>
      </c>
      <c r="O73" s="4" t="s">
        <v>167</v>
      </c>
      <c r="P73" s="2" t="str">
        <f t="shared" si="16"/>
        <v/>
      </c>
      <c r="Q73" s="1" t="str">
        <f t="shared" si="17"/>
        <v>(Time domain Signal). Magnitude of signal, calculated using the Euclidean norm over the tBodyAcc value. Standard deviation estimated from the signals</v>
      </c>
    </row>
    <row r="74" spans="1:17" x14ac:dyDescent="0.25">
      <c r="A74" t="s">
        <v>65</v>
      </c>
      <c r="B74">
        <f t="shared" si="11"/>
        <v>4</v>
      </c>
      <c r="C74">
        <f t="shared" si="12"/>
        <v>25</v>
      </c>
      <c r="D74" t="str">
        <f t="shared" si="13"/>
        <v>72</v>
      </c>
      <c r="F74" t="str">
        <f t="shared" si="14"/>
        <v>tGravityAccMag-std()</v>
      </c>
      <c r="G74" s="4" t="str">
        <f t="shared" si="9"/>
        <v>(Time domain Signal)</v>
      </c>
      <c r="H74" s="3" t="s">
        <v>143</v>
      </c>
      <c r="I74" s="4">
        <f t="shared" si="10"/>
        <v>0</v>
      </c>
      <c r="J74" s="4" t="s">
        <v>102</v>
      </c>
      <c r="K74" s="4" t="s">
        <v>157</v>
      </c>
      <c r="L74" s="4" t="s">
        <v>166</v>
      </c>
      <c r="M74" s="4" t="s">
        <v>166</v>
      </c>
      <c r="N74" s="4" t="str">
        <f t="shared" si="15"/>
        <v/>
      </c>
      <c r="O74" s="4" t="s">
        <v>167</v>
      </c>
      <c r="P74" s="2" t="str">
        <f t="shared" si="16"/>
        <v/>
      </c>
      <c r="Q74" s="1" t="str">
        <f t="shared" si="17"/>
        <v>(Time domain Signal). Magnitude of signal, calculated using the Euclidean norm over the tGravityAcc value. Standard deviation estimated from the signals</v>
      </c>
    </row>
    <row r="75" spans="1:17" ht="15" customHeight="1" x14ac:dyDescent="0.25">
      <c r="A75" t="s">
        <v>66</v>
      </c>
      <c r="B75">
        <f t="shared" si="11"/>
        <v>4</v>
      </c>
      <c r="C75">
        <f t="shared" si="12"/>
        <v>26</v>
      </c>
      <c r="D75" t="str">
        <f t="shared" si="13"/>
        <v>73</v>
      </c>
      <c r="F75" t="str">
        <f t="shared" si="14"/>
        <v>tBodyAccJerkMag-std()</v>
      </c>
      <c r="G75" s="4" t="str">
        <f t="shared" si="9"/>
        <v>(Time domain Signal)</v>
      </c>
      <c r="H75" s="3" t="s">
        <v>144</v>
      </c>
      <c r="I75" s="4">
        <f t="shared" si="10"/>
        <v>2</v>
      </c>
      <c r="J75" s="4" t="s">
        <v>102</v>
      </c>
      <c r="K75" s="4" t="s">
        <v>157</v>
      </c>
      <c r="L75" s="4" t="s">
        <v>166</v>
      </c>
      <c r="M75" s="4" t="s">
        <v>166</v>
      </c>
      <c r="N75" s="4" t="str">
        <f t="shared" si="15"/>
        <v/>
      </c>
      <c r="O75" s="4" t="s">
        <v>167</v>
      </c>
      <c r="P75" s="2" t="str">
        <f t="shared" si="16"/>
        <v/>
      </c>
      <c r="Q75" s="1" t="str">
        <f t="shared" si="17"/>
        <v>(Time domain Signal). Magnitude of signal, calculated using the Euclidean norm over the tBodyAccjerk value. Standard deviation estimated from the signals</v>
      </c>
    </row>
    <row r="76" spans="1:17" ht="15" customHeight="1" x14ac:dyDescent="0.25">
      <c r="A76" t="s">
        <v>67</v>
      </c>
      <c r="B76">
        <f t="shared" si="11"/>
        <v>4</v>
      </c>
      <c r="C76">
        <f t="shared" si="12"/>
        <v>23</v>
      </c>
      <c r="D76" t="str">
        <f t="shared" si="13"/>
        <v>74</v>
      </c>
      <c r="F76" t="str">
        <f t="shared" si="14"/>
        <v>tBodyGyroMag-std()</v>
      </c>
      <c r="G76" s="4" t="str">
        <f t="shared" si="9"/>
        <v>(Time domain Signal)</v>
      </c>
      <c r="H76" s="3" t="s">
        <v>147</v>
      </c>
      <c r="I76" s="4">
        <f t="shared" si="10"/>
        <v>0</v>
      </c>
      <c r="J76" s="4" t="s">
        <v>102</v>
      </c>
      <c r="K76" s="4" t="s">
        <v>157</v>
      </c>
      <c r="L76" s="4" t="s">
        <v>166</v>
      </c>
      <c r="M76" s="4" t="s">
        <v>166</v>
      </c>
      <c r="N76" s="4" t="str">
        <f t="shared" si="15"/>
        <v/>
      </c>
      <c r="O76" s="4" t="s">
        <v>167</v>
      </c>
      <c r="P76" s="2" t="str">
        <f t="shared" si="16"/>
        <v/>
      </c>
      <c r="Q76" s="1" t="str">
        <f t="shared" si="17"/>
        <v>(Time domain Signal). Magnitude of signal, calculated using the Euclidean norm over the tGyro signal. Standard deviation estimated from the signals</v>
      </c>
    </row>
    <row r="77" spans="1:17" ht="15" customHeight="1" x14ac:dyDescent="0.25">
      <c r="A77" t="s">
        <v>68</v>
      </c>
      <c r="B77">
        <f t="shared" si="11"/>
        <v>4</v>
      </c>
      <c r="C77">
        <f t="shared" si="12"/>
        <v>27</v>
      </c>
      <c r="D77" t="str">
        <f t="shared" si="13"/>
        <v>75</v>
      </c>
      <c r="F77" t="str">
        <f t="shared" si="14"/>
        <v>tBodyGyroJerkMag-std()</v>
      </c>
      <c r="G77" s="4" t="str">
        <f t="shared" si="9"/>
        <v>(Time domain Signal)</v>
      </c>
      <c r="H77" s="3" t="s">
        <v>139</v>
      </c>
      <c r="I77" s="4">
        <f t="shared" si="10"/>
        <v>0</v>
      </c>
      <c r="J77" s="4" t="s">
        <v>102</v>
      </c>
      <c r="K77" s="4" t="s">
        <v>157</v>
      </c>
      <c r="L77" s="4" t="s">
        <v>166</v>
      </c>
      <c r="M77" s="4" t="s">
        <v>166</v>
      </c>
      <c r="N77" s="4" t="str">
        <f t="shared" si="15"/>
        <v/>
      </c>
      <c r="O77" s="4" t="s">
        <v>167</v>
      </c>
      <c r="P77" s="2" t="str">
        <f t="shared" si="16"/>
        <v/>
      </c>
      <c r="Q77" s="1" t="str">
        <f t="shared" si="17"/>
        <v>(Time domain Signal). Magnitude of signal, calculated using the Euclidean norm over the tBodyGyroJerk-XYZ value. Standard deviation estimated from the signals</v>
      </c>
    </row>
    <row r="78" spans="1:17" ht="15" customHeight="1" x14ac:dyDescent="0.25">
      <c r="A78" t="s">
        <v>69</v>
      </c>
      <c r="B78">
        <f t="shared" si="11"/>
        <v>4</v>
      </c>
      <c r="C78">
        <f t="shared" si="12"/>
        <v>21</v>
      </c>
      <c r="D78" t="str">
        <f t="shared" si="13"/>
        <v>76</v>
      </c>
      <c r="F78" t="str">
        <f t="shared" si="14"/>
        <v>fBodyAcc-std()-X</v>
      </c>
      <c r="G78" s="4" t="str">
        <f>+G50</f>
        <v>(Frequency domain signal)</v>
      </c>
      <c r="H78" s="3" t="s">
        <v>153</v>
      </c>
      <c r="I78" s="4">
        <f t="shared" si="10"/>
        <v>0</v>
      </c>
      <c r="J78" s="4" t="s">
        <v>102</v>
      </c>
      <c r="K78" s="4" t="s">
        <v>158</v>
      </c>
      <c r="L78" s="4" t="s">
        <v>166</v>
      </c>
      <c r="M78" s="4" t="s">
        <v>166</v>
      </c>
      <c r="N78" s="4" t="str">
        <f t="shared" si="15"/>
        <v xml:space="preserve"> on the '</v>
      </c>
      <c r="O78" s="4" t="s">
        <v>167</v>
      </c>
      <c r="P78" s="2" t="str">
        <f t="shared" si="16"/>
        <v>' axis.</v>
      </c>
      <c r="Q78" s="1" t="str">
        <f t="shared" si="17"/>
        <v>(Frequency domain signal). Body acceleration signal, derivated by applying an additional low pass butterworth filter with a corner frequency of 30Hz to the tAcc value. Standard deviation estimated from the signals on the 'X' axis.</v>
      </c>
    </row>
    <row r="79" spans="1:17" ht="15" customHeight="1" x14ac:dyDescent="0.25">
      <c r="A79" t="s">
        <v>70</v>
      </c>
      <c r="B79">
        <f t="shared" si="11"/>
        <v>4</v>
      </c>
      <c r="C79">
        <f t="shared" si="12"/>
        <v>21</v>
      </c>
      <c r="D79" t="str">
        <f t="shared" si="13"/>
        <v>77</v>
      </c>
      <c r="F79" t="str">
        <f t="shared" si="14"/>
        <v>fBodyAcc-std()-Y</v>
      </c>
      <c r="G79" s="4" t="str">
        <f>+G78</f>
        <v>(Frequency domain signal)</v>
      </c>
      <c r="H79" s="3" t="s">
        <v>153</v>
      </c>
      <c r="I79" s="4">
        <f t="shared" si="10"/>
        <v>0</v>
      </c>
      <c r="J79" s="4" t="s">
        <v>102</v>
      </c>
      <c r="K79" s="4" t="s">
        <v>159</v>
      </c>
      <c r="L79" s="4" t="s">
        <v>166</v>
      </c>
      <c r="M79" s="4" t="s">
        <v>166</v>
      </c>
      <c r="N79" s="4" t="str">
        <f t="shared" si="15"/>
        <v xml:space="preserve"> on the '</v>
      </c>
      <c r="O79" s="4" t="s">
        <v>167</v>
      </c>
      <c r="P79" s="2" t="str">
        <f t="shared" si="16"/>
        <v>' axis.</v>
      </c>
      <c r="Q79" s="1" t="str">
        <f t="shared" si="17"/>
        <v>(Frequency domain signal). Body acceleration signal, derivated by applying an additional low pass butterworth filter with a corner frequency of 30Hz to the tAcc value. Standard deviation estimated from the signals on the 'Y' axis.</v>
      </c>
    </row>
    <row r="80" spans="1:17" ht="15" customHeight="1" x14ac:dyDescent="0.25">
      <c r="A80" t="s">
        <v>71</v>
      </c>
      <c r="B80">
        <f t="shared" si="11"/>
        <v>4</v>
      </c>
      <c r="C80">
        <f t="shared" si="12"/>
        <v>21</v>
      </c>
      <c r="D80" t="str">
        <f t="shared" si="13"/>
        <v>78</v>
      </c>
      <c r="F80" t="str">
        <f t="shared" si="14"/>
        <v>fBodyAcc-std()-Z</v>
      </c>
      <c r="G80" s="4" t="str">
        <f t="shared" ref="G80:G90" si="18">+G79</f>
        <v>(Frequency domain signal)</v>
      </c>
      <c r="H80" s="3" t="s">
        <v>153</v>
      </c>
      <c r="I80" s="4">
        <f t="shared" si="10"/>
        <v>0</v>
      </c>
      <c r="J80" s="4" t="s">
        <v>102</v>
      </c>
      <c r="K80" s="4" t="s">
        <v>160</v>
      </c>
      <c r="L80" s="4" t="s">
        <v>166</v>
      </c>
      <c r="M80" s="4" t="s">
        <v>166</v>
      </c>
      <c r="N80" s="4" t="str">
        <f t="shared" si="15"/>
        <v xml:space="preserve"> on the '</v>
      </c>
      <c r="O80" s="4" t="s">
        <v>167</v>
      </c>
      <c r="P80" s="2" t="str">
        <f t="shared" si="16"/>
        <v>' axis.</v>
      </c>
      <c r="Q80" s="1" t="str">
        <f t="shared" si="17"/>
        <v>(Frequency domain signal). Body acceleration signal, derivated by applying an additional low pass butterworth filter with a corner frequency of 30Hz to the tAcc value. Standard deviation estimated from the signals on the 'Z' axis.</v>
      </c>
    </row>
    <row r="81" spans="1:17" ht="15" customHeight="1" x14ac:dyDescent="0.25">
      <c r="A81" t="s">
        <v>72</v>
      </c>
      <c r="B81">
        <f t="shared" si="11"/>
        <v>4</v>
      </c>
      <c r="C81">
        <f t="shared" si="12"/>
        <v>25</v>
      </c>
      <c r="D81" t="str">
        <f t="shared" si="13"/>
        <v>79</v>
      </c>
      <c r="F81" t="str">
        <f t="shared" si="14"/>
        <v>fBodyAccJerk-std()-X</v>
      </c>
      <c r="G81" s="4" t="str">
        <f t="shared" si="18"/>
        <v>(Frequency domain signal)</v>
      </c>
      <c r="H81" s="3" t="s">
        <v>145</v>
      </c>
      <c r="I81" s="4">
        <f t="shared" si="10"/>
        <v>0</v>
      </c>
      <c r="J81" s="4" t="s">
        <v>102</v>
      </c>
      <c r="K81" s="4" t="s">
        <v>158</v>
      </c>
      <c r="L81" s="4" t="s">
        <v>166</v>
      </c>
      <c r="M81" s="4" t="s">
        <v>166</v>
      </c>
      <c r="N81" s="4" t="str">
        <f t="shared" si="15"/>
        <v xml:space="preserve"> on the '</v>
      </c>
      <c r="O81" s="4" t="s">
        <v>167</v>
      </c>
      <c r="P81" s="2" t="str">
        <f t="shared" si="16"/>
        <v>' axis.</v>
      </c>
      <c r="Q81" s="1" t="str">
        <f t="shared" si="17"/>
        <v>(Frequency domain signal). obtained by applying a Fast Fourier Transform to the tBodyAccJerk signal. Standard deviation estimated from the signals on the 'X' axis.</v>
      </c>
    </row>
    <row r="82" spans="1:17" ht="15" customHeight="1" x14ac:dyDescent="0.25">
      <c r="A82" t="s">
        <v>73</v>
      </c>
      <c r="B82">
        <f t="shared" si="11"/>
        <v>4</v>
      </c>
      <c r="C82">
        <f t="shared" si="12"/>
        <v>25</v>
      </c>
      <c r="D82" t="str">
        <f t="shared" si="13"/>
        <v>80</v>
      </c>
      <c r="F82" t="str">
        <f t="shared" si="14"/>
        <v>fBodyAccJerk-std()-Y</v>
      </c>
      <c r="G82" s="4" t="str">
        <f t="shared" si="18"/>
        <v>(Frequency domain signal)</v>
      </c>
      <c r="H82" s="3" t="s">
        <v>145</v>
      </c>
      <c r="I82" s="4">
        <f t="shared" si="10"/>
        <v>0</v>
      </c>
      <c r="J82" s="4" t="s">
        <v>102</v>
      </c>
      <c r="K82" s="4" t="s">
        <v>159</v>
      </c>
      <c r="L82" s="4" t="s">
        <v>166</v>
      </c>
      <c r="M82" s="4" t="s">
        <v>166</v>
      </c>
      <c r="N82" s="4" t="str">
        <f t="shared" si="15"/>
        <v xml:space="preserve"> on the '</v>
      </c>
      <c r="O82" s="4" t="s">
        <v>167</v>
      </c>
      <c r="P82" s="2" t="str">
        <f t="shared" si="16"/>
        <v>' axis.</v>
      </c>
      <c r="Q82" s="1" t="str">
        <f t="shared" si="17"/>
        <v>(Frequency domain signal). obtained by applying a Fast Fourier Transform to the tBodyAccJerk signal. Standard deviation estimated from the signals on the 'Y' axis.</v>
      </c>
    </row>
    <row r="83" spans="1:17" ht="15" customHeight="1" x14ac:dyDescent="0.25">
      <c r="A83" t="s">
        <v>74</v>
      </c>
      <c r="B83">
        <f t="shared" si="11"/>
        <v>4</v>
      </c>
      <c r="C83">
        <f t="shared" si="12"/>
        <v>25</v>
      </c>
      <c r="D83" t="str">
        <f t="shared" si="13"/>
        <v>81</v>
      </c>
      <c r="F83" t="str">
        <f t="shared" si="14"/>
        <v>fBodyAccJerk-std()-Z</v>
      </c>
      <c r="G83" s="4" t="str">
        <f t="shared" si="18"/>
        <v>(Frequency domain signal)</v>
      </c>
      <c r="H83" s="3" t="s">
        <v>145</v>
      </c>
      <c r="I83" s="4">
        <f t="shared" si="10"/>
        <v>0</v>
      </c>
      <c r="J83" s="4" t="s">
        <v>102</v>
      </c>
      <c r="K83" s="4" t="s">
        <v>160</v>
      </c>
      <c r="L83" s="4" t="s">
        <v>166</v>
      </c>
      <c r="M83" s="4" t="s">
        <v>166</v>
      </c>
      <c r="N83" s="4" t="str">
        <f t="shared" si="15"/>
        <v xml:space="preserve"> on the '</v>
      </c>
      <c r="O83" s="4" t="s">
        <v>167</v>
      </c>
      <c r="P83" s="2" t="str">
        <f t="shared" si="16"/>
        <v>' axis.</v>
      </c>
      <c r="Q83" s="1" t="str">
        <f t="shared" si="17"/>
        <v>(Frequency domain signal). obtained by applying a Fast Fourier Transform to the tBodyAccJerk signal. Standard deviation estimated from the signals on the 'Z' axis.</v>
      </c>
    </row>
    <row r="84" spans="1:17" ht="15" customHeight="1" x14ac:dyDescent="0.25">
      <c r="A84" t="s">
        <v>75</v>
      </c>
      <c r="B84">
        <f t="shared" si="11"/>
        <v>4</v>
      </c>
      <c r="C84">
        <f t="shared" si="12"/>
        <v>22</v>
      </c>
      <c r="D84" t="str">
        <f t="shared" si="13"/>
        <v>82</v>
      </c>
      <c r="F84" t="str">
        <f t="shared" si="14"/>
        <v>fBodyGyro-std()-X</v>
      </c>
      <c r="G84" s="4" t="str">
        <f t="shared" si="18"/>
        <v>(Frequency domain signal)</v>
      </c>
      <c r="H84" s="3" t="s">
        <v>148</v>
      </c>
      <c r="I84" s="4">
        <f t="shared" si="10"/>
        <v>0</v>
      </c>
      <c r="J84" s="4" t="s">
        <v>102</v>
      </c>
      <c r="K84" s="4" t="s">
        <v>158</v>
      </c>
      <c r="L84" s="4" t="s">
        <v>166</v>
      </c>
      <c r="M84" s="4" t="s">
        <v>166</v>
      </c>
      <c r="N84" s="4" t="str">
        <f t="shared" si="15"/>
        <v xml:space="preserve"> on the '</v>
      </c>
      <c r="O84" s="4" t="s">
        <v>167</v>
      </c>
      <c r="P84" s="2" t="str">
        <f t="shared" si="16"/>
        <v>' axis.</v>
      </c>
      <c r="Q84" s="1" t="str">
        <f t="shared" si="17"/>
        <v>(Frequency domain signal). obtained by applying a Fast Fourier Transform to the tGyro value. Standard deviation estimated from the signals on the 'X' axis.</v>
      </c>
    </row>
    <row r="85" spans="1:17" ht="15" customHeight="1" x14ac:dyDescent="0.25">
      <c r="A85" t="s">
        <v>76</v>
      </c>
      <c r="B85">
        <f t="shared" si="11"/>
        <v>4</v>
      </c>
      <c r="C85">
        <f t="shared" si="12"/>
        <v>22</v>
      </c>
      <c r="D85" t="str">
        <f t="shared" si="13"/>
        <v>83</v>
      </c>
      <c r="F85" t="str">
        <f t="shared" si="14"/>
        <v>fBodyGyro-std()-Y</v>
      </c>
      <c r="G85" s="4" t="str">
        <f t="shared" si="18"/>
        <v>(Frequency domain signal)</v>
      </c>
      <c r="H85" s="3" t="s">
        <v>148</v>
      </c>
      <c r="I85" s="4">
        <f t="shared" si="10"/>
        <v>0</v>
      </c>
      <c r="J85" s="4" t="s">
        <v>102</v>
      </c>
      <c r="K85" s="4" t="s">
        <v>159</v>
      </c>
      <c r="L85" s="4" t="s">
        <v>166</v>
      </c>
      <c r="M85" s="4" t="s">
        <v>166</v>
      </c>
      <c r="N85" s="4" t="str">
        <f t="shared" si="15"/>
        <v xml:space="preserve"> on the '</v>
      </c>
      <c r="O85" s="4" t="s">
        <v>167</v>
      </c>
      <c r="P85" s="2" t="str">
        <f t="shared" si="16"/>
        <v>' axis.</v>
      </c>
      <c r="Q85" s="1" t="str">
        <f t="shared" si="17"/>
        <v>(Frequency domain signal). obtained by applying a Fast Fourier Transform to the tGyro value. Standard deviation estimated from the signals on the 'Y' axis.</v>
      </c>
    </row>
    <row r="86" spans="1:17" ht="15" customHeight="1" x14ac:dyDescent="0.25">
      <c r="A86" t="s">
        <v>77</v>
      </c>
      <c r="B86">
        <f t="shared" si="11"/>
        <v>4</v>
      </c>
      <c r="C86">
        <f t="shared" si="12"/>
        <v>22</v>
      </c>
      <c r="D86" t="str">
        <f t="shared" si="13"/>
        <v>84</v>
      </c>
      <c r="F86" t="str">
        <f t="shared" si="14"/>
        <v>fBodyGyro-std()-Z</v>
      </c>
      <c r="G86" s="4" t="str">
        <f t="shared" si="18"/>
        <v>(Frequency domain signal)</v>
      </c>
      <c r="H86" s="3" t="s">
        <v>148</v>
      </c>
      <c r="I86" s="4">
        <f t="shared" si="10"/>
        <v>0</v>
      </c>
      <c r="J86" s="4" t="s">
        <v>102</v>
      </c>
      <c r="K86" s="4" t="s">
        <v>160</v>
      </c>
      <c r="L86" s="4" t="s">
        <v>166</v>
      </c>
      <c r="M86" s="4" t="s">
        <v>166</v>
      </c>
      <c r="N86" s="4" t="str">
        <f t="shared" si="15"/>
        <v xml:space="preserve"> on the '</v>
      </c>
      <c r="O86" s="4" t="s">
        <v>167</v>
      </c>
      <c r="P86" s="2" t="str">
        <f t="shared" si="16"/>
        <v>' axis.</v>
      </c>
      <c r="Q86" s="1" t="str">
        <f t="shared" si="17"/>
        <v>(Frequency domain signal). obtained by applying a Fast Fourier Transform to the tGyro value. Standard deviation estimated from the signals on the 'Z' axis.</v>
      </c>
    </row>
    <row r="87" spans="1:17" ht="15" customHeight="1" x14ac:dyDescent="0.25">
      <c r="A87" t="s">
        <v>78</v>
      </c>
      <c r="B87">
        <f t="shared" si="11"/>
        <v>4</v>
      </c>
      <c r="C87">
        <f t="shared" si="12"/>
        <v>22</v>
      </c>
      <c r="D87" t="str">
        <f t="shared" si="13"/>
        <v>85</v>
      </c>
      <c r="F87" t="str">
        <f t="shared" si="14"/>
        <v>fBodyAccMag-std()</v>
      </c>
      <c r="G87" s="4" t="str">
        <f t="shared" si="18"/>
        <v>(Frequency domain signal)</v>
      </c>
      <c r="H87" s="3" t="s">
        <v>142</v>
      </c>
      <c r="I87" s="4">
        <f t="shared" si="10"/>
        <v>0</v>
      </c>
      <c r="J87" s="4" t="s">
        <v>102</v>
      </c>
      <c r="K87" s="4" t="s">
        <v>157</v>
      </c>
      <c r="L87" s="4" t="s">
        <v>166</v>
      </c>
      <c r="M87" s="4" t="s">
        <v>166</v>
      </c>
      <c r="N87" s="4" t="str">
        <f t="shared" si="15"/>
        <v/>
      </c>
      <c r="O87" s="4" t="s">
        <v>167</v>
      </c>
      <c r="P87" s="2" t="str">
        <f t="shared" si="16"/>
        <v/>
      </c>
      <c r="Q87" s="1" t="str">
        <f t="shared" si="17"/>
        <v>(Frequency domain signal). obtained by applying a Fast Fourier Transform to the tBodyAcc signal. Standard deviation estimated from the signals</v>
      </c>
    </row>
    <row r="88" spans="1:17" ht="15" customHeight="1" x14ac:dyDescent="0.25">
      <c r="A88" t="s">
        <v>79</v>
      </c>
      <c r="B88">
        <f t="shared" si="11"/>
        <v>4</v>
      </c>
      <c r="C88">
        <f t="shared" si="12"/>
        <v>30</v>
      </c>
      <c r="D88" t="str">
        <f t="shared" si="13"/>
        <v>86</v>
      </c>
      <c r="F88" t="str">
        <f t="shared" si="14"/>
        <v>fBodyBodyAccJerkMag-std()</v>
      </c>
      <c r="G88" s="4" t="str">
        <f t="shared" si="18"/>
        <v>(Frequency domain signal)</v>
      </c>
      <c r="H88" s="3" t="s">
        <v>155</v>
      </c>
      <c r="I88" s="4">
        <f t="shared" si="10"/>
        <v>6</v>
      </c>
      <c r="J88" s="4" t="s">
        <v>102</v>
      </c>
      <c r="K88" s="4" t="s">
        <v>157</v>
      </c>
      <c r="L88" s="4" t="s">
        <v>166</v>
      </c>
      <c r="M88" s="4" t="s">
        <v>166</v>
      </c>
      <c r="N88" s="4" t="str">
        <f t="shared" si="15"/>
        <v/>
      </c>
      <c r="O88" s="4" t="s">
        <v>167</v>
      </c>
      <c r="P88" s="2" t="str">
        <f t="shared" si="16"/>
        <v/>
      </c>
      <c r="Q88" s="1" t="str">
        <f t="shared" si="17"/>
        <v>(Frequency domain signal). Magnitude of signal, calculated using the Euclidean norm over the fBodyAccJerk value. Standard deviation estimated from the signals</v>
      </c>
    </row>
    <row r="89" spans="1:17" ht="15" customHeight="1" x14ac:dyDescent="0.25">
      <c r="A89" t="s">
        <v>80</v>
      </c>
      <c r="B89">
        <f t="shared" si="11"/>
        <v>4</v>
      </c>
      <c r="C89">
        <f t="shared" si="12"/>
        <v>27</v>
      </c>
      <c r="D89" t="str">
        <f t="shared" si="13"/>
        <v>87</v>
      </c>
      <c r="F89" t="str">
        <f t="shared" si="14"/>
        <v>fBodyBodyGyroMag-std()</v>
      </c>
      <c r="G89" s="4" t="str">
        <f t="shared" si="18"/>
        <v>(Frequency domain signal)</v>
      </c>
      <c r="H89" s="3" t="s">
        <v>146</v>
      </c>
      <c r="I89" s="4">
        <f t="shared" si="10"/>
        <v>0</v>
      </c>
      <c r="J89" s="4" t="s">
        <v>102</v>
      </c>
      <c r="K89" s="4" t="s">
        <v>157</v>
      </c>
      <c r="L89" s="4" t="s">
        <v>166</v>
      </c>
      <c r="M89" s="4" t="s">
        <v>166</v>
      </c>
      <c r="N89" s="4" t="str">
        <f t="shared" si="15"/>
        <v/>
      </c>
      <c r="O89" s="4" t="s">
        <v>167</v>
      </c>
      <c r="P89" s="2" t="str">
        <f t="shared" si="16"/>
        <v/>
      </c>
      <c r="Q89" s="1" t="str">
        <f t="shared" si="17"/>
        <v>(Frequency domain signal). obtained by applying a Fast Fourier Transform to the tBodyGyroMag value. Standard deviation estimated from the signals</v>
      </c>
    </row>
    <row r="90" spans="1:17" ht="15" customHeight="1" x14ac:dyDescent="0.25">
      <c r="A90" t="s">
        <v>81</v>
      </c>
      <c r="B90">
        <f t="shared" si="11"/>
        <v>4</v>
      </c>
      <c r="C90">
        <f t="shared" si="12"/>
        <v>31</v>
      </c>
      <c r="D90" t="str">
        <f t="shared" si="13"/>
        <v>88</v>
      </c>
      <c r="F90" t="str">
        <f t="shared" si="14"/>
        <v>fBodyBodyGyroJerkMag-std()</v>
      </c>
      <c r="G90" s="4" t="str">
        <f t="shared" si="18"/>
        <v>(Frequency domain signal)</v>
      </c>
      <c r="H90" s="3" t="s">
        <v>140</v>
      </c>
      <c r="I90" s="4">
        <f t="shared" si="10"/>
        <v>0</v>
      </c>
      <c r="J90" s="4" t="s">
        <v>102</v>
      </c>
      <c r="K90" s="4" t="s">
        <v>157</v>
      </c>
      <c r="L90" s="4" t="s">
        <v>166</v>
      </c>
      <c r="M90" s="4" t="s">
        <v>166</v>
      </c>
      <c r="N90" s="4" t="str">
        <f t="shared" si="15"/>
        <v/>
      </c>
      <c r="O90" s="4" t="s">
        <v>167</v>
      </c>
      <c r="P90" s="2" t="str">
        <f t="shared" si="16"/>
        <v/>
      </c>
      <c r="Q90" s="1" t="str">
        <f t="shared" si="17"/>
        <v>(Frequency domain signal). obtained by applying a Fast Fourier Transform to tBodyGyroJerkMag value. Standard deviation estimated from the signals</v>
      </c>
    </row>
  </sheetData>
  <autoFilter ref="A2:U90"/>
  <conditionalFormatting sqref="I3:I90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workbookViewId="0">
      <selection activeCell="H16" sqref="H16"/>
    </sheetView>
  </sheetViews>
  <sheetFormatPr defaultRowHeight="15" x14ac:dyDescent="0.25"/>
  <cols>
    <col min="1" max="1" width="3" bestFit="1" customWidth="1"/>
    <col min="2" max="2" width="34" bestFit="1" customWidth="1"/>
    <col min="3" max="3" width="37.42578125" customWidth="1"/>
  </cols>
  <sheetData>
    <row r="1" spans="1:4" x14ac:dyDescent="0.25">
      <c r="A1" t="s">
        <v>176</v>
      </c>
      <c r="B1" t="s">
        <v>172</v>
      </c>
      <c r="C1" t="s">
        <v>131</v>
      </c>
      <c r="D1" t="str">
        <f>+CONCATENATE(A1," | ",B1," | ",C1)</f>
        <v># | Column name | Description</v>
      </c>
    </row>
    <row r="2" spans="1:4" s="4" customFormat="1" x14ac:dyDescent="0.25">
      <c r="A2" s="2" t="s">
        <v>173</v>
      </c>
      <c r="B2" s="2" t="s">
        <v>174</v>
      </c>
      <c r="C2" s="2" t="s">
        <v>175</v>
      </c>
      <c r="D2" s="4" t="str">
        <f t="shared" ref="D2:D65" si="0">+CONCATENATE(A2," | ",B2," | ",C2)</f>
        <v>-- | ------------------------------------------- | ----------------------------------------------------</v>
      </c>
    </row>
    <row r="3" spans="1:4" x14ac:dyDescent="0.25">
      <c r="A3" t="str">
        <f>+codebook!D3</f>
        <v>1</v>
      </c>
      <c r="B3" t="str">
        <f>+codebook!F3</f>
        <v>subject</v>
      </c>
      <c r="C3" t="str">
        <f>+codebook!Q3</f>
        <v>The subject who performed the activity for each window sample</v>
      </c>
      <c r="D3" s="4" t="str">
        <f t="shared" si="0"/>
        <v>1 | subject | The subject who performed the activity for each window sample</v>
      </c>
    </row>
    <row r="4" spans="1:4" x14ac:dyDescent="0.25">
      <c r="A4" s="4" t="str">
        <f>+codebook!D4</f>
        <v>2</v>
      </c>
      <c r="B4" s="4" t="str">
        <f>+codebook!F4</f>
        <v>activity</v>
      </c>
      <c r="C4" s="4" t="str">
        <f>+codebook!Q4</f>
        <v>Activity performed by the subject at the moment the signal was captured</v>
      </c>
      <c r="D4" s="4" t="str">
        <f t="shared" si="0"/>
        <v>2 | activity | Activity performed by the subject at the moment the signal was captured</v>
      </c>
    </row>
    <row r="5" spans="1:4" x14ac:dyDescent="0.25">
      <c r="A5" s="4" t="str">
        <f>+codebook!D5</f>
        <v>3</v>
      </c>
      <c r="B5" s="4" t="str">
        <f>+codebook!F5</f>
        <v>tBodyAcc-mean()-X</v>
      </c>
      <c r="C5" s="4" t="str">
        <f>+codebook!Q5</f>
        <v>(Time domain Signal). Body acceleration signal, derivated by applying an additional low pass butterworth filter with a corner frequency of 30Hz to the tAcc value. Mean estimated from the signals on the 'X' axis.</v>
      </c>
      <c r="D5" s="4" t="str">
        <f t="shared" si="0"/>
        <v>3 | tBodyAcc-mean()-X | (Time domain Signal). Body acceleration signal, derivated by applying an additional low pass butterworth filter with a corner frequency of 30Hz to the tAcc value. Mean estimated from the signals on the 'X' axis.</v>
      </c>
    </row>
    <row r="6" spans="1:4" x14ac:dyDescent="0.25">
      <c r="A6" s="4" t="str">
        <f>+codebook!D6</f>
        <v>4</v>
      </c>
      <c r="B6" s="4" t="str">
        <f>+codebook!F6</f>
        <v>tBodyAcc-mean()-Y</v>
      </c>
      <c r="C6" s="4" t="str">
        <f>+codebook!Q6</f>
        <v>(Time domain Signal). Body acceleration signal, derivated by applying an additional low pass butterworth filter with a corner frequency of 30Hz to the tAcc value. Mean estimated from the signals on the 'Y' axis.</v>
      </c>
      <c r="D6" s="4" t="str">
        <f t="shared" si="0"/>
        <v>4 | tBodyAcc-mean()-Y | (Time domain Signal). Body acceleration signal, derivated by applying an additional low pass butterworth filter with a corner frequency of 30Hz to the tAcc value. Mean estimated from the signals on the 'Y' axis.</v>
      </c>
    </row>
    <row r="7" spans="1:4" x14ac:dyDescent="0.25">
      <c r="A7" s="4" t="str">
        <f>+codebook!D7</f>
        <v>5</v>
      </c>
      <c r="B7" s="4" t="str">
        <f>+codebook!F7</f>
        <v>tBodyAcc-mean()-Z</v>
      </c>
      <c r="C7" s="4" t="str">
        <f>+codebook!Q7</f>
        <v>(Time domain Signal). Body acceleration signal, derivated by applying an additional low pass butterworth filter with a corner frequency of 30Hz to the tAcc value. Mean estimated from the signals on the 'Z' axis.</v>
      </c>
      <c r="D7" s="4" t="str">
        <f t="shared" si="0"/>
        <v>5 | tBodyAcc-mean()-Z | (Time domain Signal). Body acceleration signal, derivated by applying an additional low pass butterworth filter with a corner frequency of 30Hz to the tAcc value. Mean estimated from the signals on the 'Z' axis.</v>
      </c>
    </row>
    <row r="8" spans="1:4" x14ac:dyDescent="0.25">
      <c r="A8" s="4" t="str">
        <f>+codebook!D8</f>
        <v>6</v>
      </c>
      <c r="B8" s="4" t="str">
        <f>+codebook!F8</f>
        <v>tGravityAcc-mean()-X</v>
      </c>
      <c r="C8" s="4" t="str">
        <f>+codebook!Q8</f>
        <v>(Time domain Signal). Gravity acceleration signal, derivated by applying an additional low pass butterworth filter with a corner frequency of 30Hz to the tAcc value. Mean estimated from the signals on the 'X' axis.</v>
      </c>
      <c r="D8" s="4" t="str">
        <f t="shared" si="0"/>
        <v>6 | tGravityAcc-mean()-X | (Time domain Signal). Gravity acceleration signal, derivated by applying an additional low pass butterworth filter with a corner frequency of 30Hz to the tAcc value. Mean estimated from the signals on the 'X' axis.</v>
      </c>
    </row>
    <row r="9" spans="1:4" x14ac:dyDescent="0.25">
      <c r="A9" s="4" t="str">
        <f>+codebook!D9</f>
        <v>7</v>
      </c>
      <c r="B9" s="4" t="str">
        <f>+codebook!F9</f>
        <v>tGravityAcc-mean()-Y</v>
      </c>
      <c r="C9" s="4" t="str">
        <f>+codebook!Q9</f>
        <v>(Time domain Signal). Gravity acceleration signal, derivated by applying an additional low pass butterworth filter with a corner frequency of 30Hz to the tAcc value. Mean estimated from the signals on the 'Y' axis.</v>
      </c>
      <c r="D9" s="4" t="str">
        <f t="shared" si="0"/>
        <v>7 | tGravityAcc-mean()-Y | (Time domain Signal). Gravity acceleration signal, derivated by applying an additional low pass butterworth filter with a corner frequency of 30Hz to the tAcc value. Mean estimated from the signals on the 'Y' axis.</v>
      </c>
    </row>
    <row r="10" spans="1:4" x14ac:dyDescent="0.25">
      <c r="A10" s="4" t="str">
        <f>+codebook!D10</f>
        <v>8</v>
      </c>
      <c r="B10" s="4" t="str">
        <f>+codebook!F10</f>
        <v>tGravityAcc-mean()-Z</v>
      </c>
      <c r="C10" s="4" t="str">
        <f>+codebook!Q10</f>
        <v>(Time domain Signal). Gravity acceleration signal, derivated by applying an additional low pass butterworth filter with a corner frequency of 30Hz to the tAcc value. Mean estimated from the signals on the 'Z' axis.</v>
      </c>
      <c r="D10" s="4" t="str">
        <f t="shared" si="0"/>
        <v>8 | tGravityAcc-mean()-Z | (Time domain Signal). Gravity acceleration signal, derivated by applying an additional low pass butterworth filter with a corner frequency of 30Hz to the tAcc value. Mean estimated from the signals on the 'Z' axis.</v>
      </c>
    </row>
    <row r="11" spans="1:4" x14ac:dyDescent="0.25">
      <c r="A11" s="4" t="str">
        <f>+codebook!D11</f>
        <v>9</v>
      </c>
      <c r="B11" s="4" t="str">
        <f>+codebook!F11</f>
        <v>tBodyAccJerk-mean()-X</v>
      </c>
      <c r="C11" s="4" t="str">
        <f>+codebook!Q11</f>
        <v>(Time domain Signal). Jerk signals, obtained by deriving linear acceleration and angular velocity in time over the tAcc value. Mean estimated from the signals on the 'X' axis.</v>
      </c>
      <c r="D11" s="4" t="str">
        <f t="shared" si="0"/>
        <v>9 | tBodyAccJerk-mean()-X | (Time domain Signal). Jerk signals, obtained by deriving linear acceleration and angular velocity in time over the tAcc value. Mean estimated from the signals on the 'X' axis.</v>
      </c>
    </row>
    <row r="12" spans="1:4" x14ac:dyDescent="0.25">
      <c r="A12" s="4" t="str">
        <f>+codebook!D12</f>
        <v>10</v>
      </c>
      <c r="B12" s="4" t="str">
        <f>+codebook!F12</f>
        <v>tBodyAccJerk-mean()-Y</v>
      </c>
      <c r="C12" s="4" t="str">
        <f>+codebook!Q12</f>
        <v>(Time domain Signal). Jerk signals, obtained by deriving linear acceleration and angular velocity in time over the tAcc value. Mean estimated from the signals on the 'Y' axis.</v>
      </c>
      <c r="D12" s="4" t="str">
        <f t="shared" si="0"/>
        <v>10 | tBodyAccJerk-mean()-Y | (Time domain Signal). Jerk signals, obtained by deriving linear acceleration and angular velocity in time over the tAcc value. Mean estimated from the signals on the 'Y' axis.</v>
      </c>
    </row>
    <row r="13" spans="1:4" x14ac:dyDescent="0.25">
      <c r="A13" s="4" t="str">
        <f>+codebook!D13</f>
        <v>11</v>
      </c>
      <c r="B13" s="4" t="str">
        <f>+codebook!F13</f>
        <v>tBodyAccJerk-mean()-Z</v>
      </c>
      <c r="C13" s="4" t="str">
        <f>+codebook!Q13</f>
        <v>(Time domain Signal). Jerk signals, obtained by deriving linear acceleration and angular velocity in time over the tAcc value. Mean estimated from the signals on the 'Z' axis.</v>
      </c>
      <c r="D13" s="4" t="str">
        <f t="shared" si="0"/>
        <v>11 | tBodyAccJerk-mean()-Z | (Time domain Signal). Jerk signals, obtained by deriving linear acceleration and angular velocity in time over the tAcc value. Mean estimated from the signals on the 'Z' axis.</v>
      </c>
    </row>
    <row r="14" spans="1:4" x14ac:dyDescent="0.25">
      <c r="A14" s="4" t="str">
        <f>+codebook!D14</f>
        <v>12</v>
      </c>
      <c r="B14" s="4" t="str">
        <f>+codebook!F14</f>
        <v>tBodyGyro-mean()-X</v>
      </c>
      <c r="C14" s="4" t="str">
        <f>+codebook!Q14</f>
        <v>(Time domain Signal). Body gyroscope signal, derived from the raw tGyro signal (No additional info was provided). Mean estimated from the signals on the 'X' axis.</v>
      </c>
      <c r="D14" s="4" t="str">
        <f t="shared" si="0"/>
        <v>12 | tBodyGyro-mean()-X | (Time domain Signal). Body gyroscope signal, derived from the raw tGyro signal (No additional info was provided). Mean estimated from the signals on the 'X' axis.</v>
      </c>
    </row>
    <row r="15" spans="1:4" x14ac:dyDescent="0.25">
      <c r="A15" s="4" t="str">
        <f>+codebook!D15</f>
        <v>13</v>
      </c>
      <c r="B15" s="4" t="str">
        <f>+codebook!F15</f>
        <v>tBodyGyro-mean()-Y</v>
      </c>
      <c r="C15" s="4" t="str">
        <f>+codebook!Q15</f>
        <v>(Time domain Signal). Body gyroscope signal, derived from the raw tGyro signal (No additional info was provided). Mean estimated from the signals on the 'Y' axis.</v>
      </c>
      <c r="D15" s="4" t="str">
        <f t="shared" si="0"/>
        <v>13 | tBodyGyro-mean()-Y | (Time domain Signal). Body gyroscope signal, derived from the raw tGyro signal (No additional info was provided). Mean estimated from the signals on the 'Y' axis.</v>
      </c>
    </row>
    <row r="16" spans="1:4" x14ac:dyDescent="0.25">
      <c r="A16" s="4" t="str">
        <f>+codebook!D16</f>
        <v>14</v>
      </c>
      <c r="B16" s="4" t="str">
        <f>+codebook!F16</f>
        <v>tBodyGyro-mean()-Z</v>
      </c>
      <c r="C16" s="4" t="str">
        <f>+codebook!Q16</f>
        <v>(Time domain Signal). Body gyroscope signal, derived from the raw tGyro signal (No additional info was provided). Mean estimated from the signals on the 'Z' axis.</v>
      </c>
      <c r="D16" s="4" t="str">
        <f t="shared" si="0"/>
        <v>14 | tBodyGyro-mean()-Z | (Time domain Signal). Body gyroscope signal, derived from the raw tGyro signal (No additional info was provided). Mean estimated from the signals on the 'Z' axis.</v>
      </c>
    </row>
    <row r="17" spans="1:4" x14ac:dyDescent="0.25">
      <c r="A17" s="4" t="str">
        <f>+codebook!D17</f>
        <v>15</v>
      </c>
      <c r="B17" s="4" t="str">
        <f>+codebook!F17</f>
        <v>tBodyGyroJerk-mean()-X</v>
      </c>
      <c r="C17" s="4" t="str">
        <f>+codebook!Q17</f>
        <v>(Time domain Signal). Jerk signals, obtained by deriving linear acceleration and angular velocity in time from the tGyro value. Mean estimated from the signals on the 'X' axis.</v>
      </c>
      <c r="D17" s="4" t="str">
        <f t="shared" si="0"/>
        <v>15 | tBodyGyroJerk-mean()-X | (Time domain Signal). Jerk signals, obtained by deriving linear acceleration and angular velocity in time from the tGyro value. Mean estimated from the signals on the 'X' axis.</v>
      </c>
    </row>
    <row r="18" spans="1:4" x14ac:dyDescent="0.25">
      <c r="A18" s="4" t="str">
        <f>+codebook!D18</f>
        <v>16</v>
      </c>
      <c r="B18" s="4" t="str">
        <f>+codebook!F18</f>
        <v>tBodyGyroJerk-mean()-Y</v>
      </c>
      <c r="C18" s="4" t="str">
        <f>+codebook!Q18</f>
        <v>(Time domain Signal). Jerk signals, obtained by deriving linear acceleration and angular velocity in time from the tGyro value. Mean estimated from the signals on the 'Y' axis.</v>
      </c>
      <c r="D18" s="4" t="str">
        <f t="shared" si="0"/>
        <v>16 | tBodyGyroJerk-mean()-Y | (Time domain Signal). Jerk signals, obtained by deriving linear acceleration and angular velocity in time from the tGyro value. Mean estimated from the signals on the 'Y' axis.</v>
      </c>
    </row>
    <row r="19" spans="1:4" x14ac:dyDescent="0.25">
      <c r="A19" s="4" t="str">
        <f>+codebook!D19</f>
        <v>17</v>
      </c>
      <c r="B19" s="4" t="str">
        <f>+codebook!F19</f>
        <v>tBodyGyroJerk-mean()-Z</v>
      </c>
      <c r="C19" s="4" t="str">
        <f>+codebook!Q19</f>
        <v>(Time domain Signal). Jerk signals, obtained by deriving linear acceleration and angular velocity in time from the tGyro value. Mean estimated from the signals on the 'Z' axis.</v>
      </c>
      <c r="D19" s="4" t="str">
        <f t="shared" si="0"/>
        <v>17 | tBodyGyroJerk-mean()-Z | (Time domain Signal). Jerk signals, obtained by deriving linear acceleration and angular velocity in time from the tGyro value. Mean estimated from the signals on the 'Z' axis.</v>
      </c>
    </row>
    <row r="20" spans="1:4" x14ac:dyDescent="0.25">
      <c r="A20" s="4" t="str">
        <f>+codebook!D20</f>
        <v>18</v>
      </c>
      <c r="B20" s="4" t="str">
        <f>+codebook!F20</f>
        <v>tBodyAccMag-mean()</v>
      </c>
      <c r="C20" s="4" t="str">
        <f>+codebook!Q20</f>
        <v>(Time domain Signal). Magnitude of signal, calculated using the Euclidean norm over the tBodyAcc value. Mean estimated from the signals</v>
      </c>
      <c r="D20" s="4" t="str">
        <f t="shared" si="0"/>
        <v>18 | tBodyAccMag-mean() | (Time domain Signal). Magnitude of signal, calculated using the Euclidean norm over the tBodyAcc value. Mean estimated from the signals</v>
      </c>
    </row>
    <row r="21" spans="1:4" x14ac:dyDescent="0.25">
      <c r="A21" s="4" t="str">
        <f>+codebook!D21</f>
        <v>19</v>
      </c>
      <c r="B21" s="4" t="str">
        <f>+codebook!F21</f>
        <v>tGravityAccMag-mean()</v>
      </c>
      <c r="C21" s="4" t="str">
        <f>+codebook!Q21</f>
        <v>(Time domain Signal). Magnitude of signal, calculated using the Euclidean norm over the tGravityAcc value. Mean estimated from the signals</v>
      </c>
      <c r="D21" s="4" t="str">
        <f t="shared" si="0"/>
        <v>19 | tGravityAccMag-mean() | (Time domain Signal). Magnitude of signal, calculated using the Euclidean norm over the tGravityAcc value. Mean estimated from the signals</v>
      </c>
    </row>
    <row r="22" spans="1:4" x14ac:dyDescent="0.25">
      <c r="A22" s="4" t="str">
        <f>+codebook!D22</f>
        <v>20</v>
      </c>
      <c r="B22" s="4" t="str">
        <f>+codebook!F22</f>
        <v>tBodyAccJerkMag-mean()</v>
      </c>
      <c r="C22" s="4" t="str">
        <f>+codebook!Q22</f>
        <v>(Time domain Signal). Magnitude of signal, calculated using the Euclidean norm over the tBodyAccjerk value. Mean estimated from the signals</v>
      </c>
      <c r="D22" s="4" t="str">
        <f t="shared" si="0"/>
        <v>20 | tBodyAccJerkMag-mean() | (Time domain Signal). Magnitude of signal, calculated using the Euclidean norm over the tBodyAccjerk value. Mean estimated from the signals</v>
      </c>
    </row>
    <row r="23" spans="1:4" x14ac:dyDescent="0.25">
      <c r="A23" s="4" t="str">
        <f>+codebook!D23</f>
        <v>21</v>
      </c>
      <c r="B23" s="4" t="str">
        <f>+codebook!F23</f>
        <v>tBodyGyroMag-mean()</v>
      </c>
      <c r="C23" s="4" t="str">
        <f>+codebook!Q23</f>
        <v>(Time domain Signal). Magnitude of signal, calculated using the Euclidean norm over the tGyro signal. Mean estimated from the signals</v>
      </c>
      <c r="D23" s="4" t="str">
        <f t="shared" si="0"/>
        <v>21 | tBodyGyroMag-mean() | (Time domain Signal). Magnitude of signal, calculated using the Euclidean norm over the tGyro signal. Mean estimated from the signals</v>
      </c>
    </row>
    <row r="24" spans="1:4" x14ac:dyDescent="0.25">
      <c r="A24" s="4" t="str">
        <f>+codebook!D24</f>
        <v>22</v>
      </c>
      <c r="B24" s="4" t="str">
        <f>+codebook!F24</f>
        <v>tBodyGyroJerkMag-mean()</v>
      </c>
      <c r="C24" s="4" t="str">
        <f>+codebook!Q24</f>
        <v>(Time domain Signal). Magnitude of signal, calculated using the Euclidean norm over the tBodyGyroJerk-XYZ value. Mean estimated from the signals</v>
      </c>
      <c r="D24" s="4" t="str">
        <f t="shared" si="0"/>
        <v>22 | tBodyGyroJerkMag-mean() | (Time domain Signal). Magnitude of signal, calculated using the Euclidean norm over the tBodyGyroJerk-XYZ value. Mean estimated from the signals</v>
      </c>
    </row>
    <row r="25" spans="1:4" x14ac:dyDescent="0.25">
      <c r="A25" s="4" t="str">
        <f>+codebook!D25</f>
        <v>23</v>
      </c>
      <c r="B25" s="4" t="str">
        <f>+codebook!F25</f>
        <v>fBodyAcc-mean()-X</v>
      </c>
      <c r="C25" s="4" t="str">
        <f>+codebook!Q25</f>
        <v>(Frequency domain signal). Body acceleration signal, derivated by applying an additional low pass butterworth filter with a corner frequency of 30Hz to the tAcc value. Mean estimated from the signals on the 'X' axis.</v>
      </c>
      <c r="D25" s="4" t="str">
        <f t="shared" si="0"/>
        <v>23 | fBodyAcc-mean()-X | (Frequency domain signal). Body acceleration signal, derivated by applying an additional low pass butterworth filter with a corner frequency of 30Hz to the tAcc value. Mean estimated from the signals on the 'X' axis.</v>
      </c>
    </row>
    <row r="26" spans="1:4" x14ac:dyDescent="0.25">
      <c r="A26" s="4" t="str">
        <f>+codebook!D26</f>
        <v>24</v>
      </c>
      <c r="B26" s="4" t="str">
        <f>+codebook!F26</f>
        <v>fBodyAcc-mean()-Y</v>
      </c>
      <c r="C26" s="4" t="str">
        <f>+codebook!Q26</f>
        <v>(Frequency domain signal). Body acceleration signal, derivated by applying an additional low pass butterworth filter with a corner frequency of 30Hz to the tAcc value. Mean estimated from the signals on the 'Y' axis.</v>
      </c>
      <c r="D26" s="4" t="str">
        <f t="shared" si="0"/>
        <v>24 | fBodyAcc-mean()-Y | (Frequency domain signal). Body acceleration signal, derivated by applying an additional low pass butterworth filter with a corner frequency of 30Hz to the tAcc value. Mean estimated from the signals on the 'Y' axis.</v>
      </c>
    </row>
    <row r="27" spans="1:4" x14ac:dyDescent="0.25">
      <c r="A27" s="4" t="str">
        <f>+codebook!D27</f>
        <v>25</v>
      </c>
      <c r="B27" s="4" t="str">
        <f>+codebook!F27</f>
        <v>fBodyAcc-mean()-Z</v>
      </c>
      <c r="C27" s="4" t="str">
        <f>+codebook!Q27</f>
        <v>(Frequency domain signal). Body acceleration signal, derivated by applying an additional low pass butterworth filter with a corner frequency of 30Hz to the tAcc value. Mean estimated from the signals on the 'Z' axis.</v>
      </c>
      <c r="D27" s="4" t="str">
        <f t="shared" si="0"/>
        <v>25 | fBodyAcc-mean()-Z | (Frequency domain signal). Body acceleration signal, derivated by applying an additional low pass butterworth filter with a corner frequency of 30Hz to the tAcc value. Mean estimated from the signals on the 'Z' axis.</v>
      </c>
    </row>
    <row r="28" spans="1:4" x14ac:dyDescent="0.25">
      <c r="A28" s="4" t="str">
        <f>+codebook!D28</f>
        <v>26</v>
      </c>
      <c r="B28" s="4" t="str">
        <f>+codebook!F28</f>
        <v>fBodyAcc-meanFreq()-X</v>
      </c>
      <c r="C28" s="4" t="str">
        <f>+codebook!Q28</f>
        <v>(Frequency domain signal). Body acceleration signal, derivated by applying an additional low pass butterworth filter with a corner frequency of 30Hz to the tAcc value. Weighted average of the frequency components to obtain a mean frequency on the 'X' axis.</v>
      </c>
      <c r="D28" s="4" t="str">
        <f t="shared" si="0"/>
        <v>26 | fBodyAcc-meanFreq()-X | (Frequency domain signal). Body acceleration signal, derivated by applying an additional low pass butterworth filter with a corner frequency of 30Hz to the tAcc value. Weighted average of the frequency components to obtain a mean frequency on the 'X' axis.</v>
      </c>
    </row>
    <row r="29" spans="1:4" x14ac:dyDescent="0.25">
      <c r="A29" s="4" t="str">
        <f>+codebook!D29</f>
        <v>27</v>
      </c>
      <c r="B29" s="4" t="str">
        <f>+codebook!F29</f>
        <v>fBodyAcc-meanFreq()-Y</v>
      </c>
      <c r="C29" s="4" t="str">
        <f>+codebook!Q29</f>
        <v>(Frequency domain signal). Body acceleration signal, derivated by applying an additional low pass butterworth filter with a corner frequency of 30Hz to the tAcc value. Weighted average of the frequency components to obtain a mean frequency on the 'Y' axis.</v>
      </c>
      <c r="D29" s="4" t="str">
        <f t="shared" si="0"/>
        <v>27 | fBodyAcc-meanFreq()-Y | (Frequency domain signal). Body acceleration signal, derivated by applying an additional low pass butterworth filter with a corner frequency of 30Hz to the tAcc value. Weighted average of the frequency components to obtain a mean frequency on the 'Y' axis.</v>
      </c>
    </row>
    <row r="30" spans="1:4" x14ac:dyDescent="0.25">
      <c r="A30" s="4" t="str">
        <f>+codebook!D30</f>
        <v>28</v>
      </c>
      <c r="B30" s="4" t="str">
        <f>+codebook!F30</f>
        <v>fBodyAcc-meanFreq()-Z</v>
      </c>
      <c r="C30" s="4" t="str">
        <f>+codebook!Q30</f>
        <v>(Frequency domain signal). Body acceleration signal, derivated by applying an additional low pass butterworth filter with a corner frequency of 30Hz to the tAcc value. Weighted average of the frequency components to obtain a mean frequency on the 'Z' axis.</v>
      </c>
      <c r="D30" s="4" t="str">
        <f t="shared" si="0"/>
        <v>28 | fBodyAcc-meanFreq()-Z | (Frequency domain signal). Body acceleration signal, derivated by applying an additional low pass butterworth filter with a corner frequency of 30Hz to the tAcc value. Weighted average of the frequency components to obtain a mean frequency on the 'Z' axis.</v>
      </c>
    </row>
    <row r="31" spans="1:4" x14ac:dyDescent="0.25">
      <c r="A31" s="4" t="str">
        <f>+codebook!D31</f>
        <v>29</v>
      </c>
      <c r="B31" s="4" t="str">
        <f>+codebook!F31</f>
        <v>fBodyAccJerk-mean()-X</v>
      </c>
      <c r="C31" s="4" t="str">
        <f>+codebook!Q31</f>
        <v>(Frequency domain signal). obtained by applying a Fast Fourier Transform to the tBodyAccJerk signal. Mean estimated from the signals on the 'X' axis.</v>
      </c>
      <c r="D31" s="4" t="str">
        <f t="shared" si="0"/>
        <v>29 | fBodyAccJerk-mean()-X | (Frequency domain signal). obtained by applying a Fast Fourier Transform to the tBodyAccJerk signal. Mean estimated from the signals on the 'X' axis.</v>
      </c>
    </row>
    <row r="32" spans="1:4" x14ac:dyDescent="0.25">
      <c r="A32" s="4" t="str">
        <f>+codebook!D32</f>
        <v>30</v>
      </c>
      <c r="B32" s="4" t="str">
        <f>+codebook!F32</f>
        <v>fBodyAccJerk-mean()-Y</v>
      </c>
      <c r="C32" s="4" t="str">
        <f>+codebook!Q32</f>
        <v>(Frequency domain signal). obtained by applying a Fast Fourier Transform to the tBodyAccJerk signal. Mean estimated from the signals on the 'Y' axis.</v>
      </c>
      <c r="D32" s="4" t="str">
        <f t="shared" si="0"/>
        <v>30 | fBodyAccJerk-mean()-Y | (Frequency domain signal). obtained by applying a Fast Fourier Transform to the tBodyAccJerk signal. Mean estimated from the signals on the 'Y' axis.</v>
      </c>
    </row>
    <row r="33" spans="1:4" x14ac:dyDescent="0.25">
      <c r="A33" s="4" t="str">
        <f>+codebook!D33</f>
        <v>31</v>
      </c>
      <c r="B33" s="4" t="str">
        <f>+codebook!F33</f>
        <v>fBodyAccJerk-mean()-Z</v>
      </c>
      <c r="C33" s="4" t="str">
        <f>+codebook!Q33</f>
        <v>(Frequency domain signal). obtained by applying a Fast Fourier Transform to the tBodyAccJerk signal. Mean estimated from the signals on the 'Z' axis.</v>
      </c>
      <c r="D33" s="4" t="str">
        <f t="shared" si="0"/>
        <v>31 | fBodyAccJerk-mean()-Z | (Frequency domain signal). obtained by applying a Fast Fourier Transform to the tBodyAccJerk signal. Mean estimated from the signals on the 'Z' axis.</v>
      </c>
    </row>
    <row r="34" spans="1:4" x14ac:dyDescent="0.25">
      <c r="A34" s="4" t="str">
        <f>+codebook!D34</f>
        <v>32</v>
      </c>
      <c r="B34" s="4" t="str">
        <f>+codebook!F34</f>
        <v>fBodyAccJerk-meanFreq()-X</v>
      </c>
      <c r="C34" s="4" t="str">
        <f>+codebook!Q34</f>
        <v>(Frequency domain signal). obtained by applying a Fast Fourier Transform to the tBodyAccJerk signal. Weighted average of the frequency components to obtain a mean frequency on the 'X' axis.</v>
      </c>
      <c r="D34" s="4" t="str">
        <f t="shared" si="0"/>
        <v>32 | fBodyAccJerk-meanFreq()-X | (Frequency domain signal). obtained by applying a Fast Fourier Transform to the tBodyAccJerk signal. Weighted average of the frequency components to obtain a mean frequency on the 'X' axis.</v>
      </c>
    </row>
    <row r="35" spans="1:4" x14ac:dyDescent="0.25">
      <c r="A35" s="4" t="str">
        <f>+codebook!D35</f>
        <v>33</v>
      </c>
      <c r="B35" s="4" t="str">
        <f>+codebook!F35</f>
        <v>fBodyAccJerk-meanFreq()-Y</v>
      </c>
      <c r="C35" s="4" t="str">
        <f>+codebook!Q35</f>
        <v>(Frequency domain signal). obtained by applying a Fast Fourier Transform to the tBodyAccJerk signal. Weighted average of the frequency components to obtain a mean frequency on the 'Y' axis.</v>
      </c>
      <c r="D35" s="4" t="str">
        <f t="shared" si="0"/>
        <v>33 | fBodyAccJerk-meanFreq()-Y | (Frequency domain signal). obtained by applying a Fast Fourier Transform to the tBodyAccJerk signal. Weighted average of the frequency components to obtain a mean frequency on the 'Y' axis.</v>
      </c>
    </row>
    <row r="36" spans="1:4" x14ac:dyDescent="0.25">
      <c r="A36" s="4" t="str">
        <f>+codebook!D36</f>
        <v>34</v>
      </c>
      <c r="B36" s="4" t="str">
        <f>+codebook!F36</f>
        <v>fBodyAccJerk-meanFreq()-Z</v>
      </c>
      <c r="C36" s="4" t="str">
        <f>+codebook!Q36</f>
        <v>(Frequency domain signal). obtained by applying a Fast Fourier Transform to the tBodyAccJerk signal. Weighted average of the frequency components to obtain a mean frequency on the 'Z' axis.</v>
      </c>
      <c r="D36" s="4" t="str">
        <f t="shared" si="0"/>
        <v>34 | fBodyAccJerk-meanFreq()-Z | (Frequency domain signal). obtained by applying a Fast Fourier Transform to the tBodyAccJerk signal. Weighted average of the frequency components to obtain a mean frequency on the 'Z' axis.</v>
      </c>
    </row>
    <row r="37" spans="1:4" x14ac:dyDescent="0.25">
      <c r="A37" s="4" t="str">
        <f>+codebook!D37</f>
        <v>35</v>
      </c>
      <c r="B37" s="4" t="str">
        <f>+codebook!F37</f>
        <v>fBodyGyro-mean()-X</v>
      </c>
      <c r="C37" s="4" t="str">
        <f>+codebook!Q37</f>
        <v>(Frequency domain signal). obtained by applying a Fast Fourier Transform to the tGyro value. Mean estimated from the signals on the 'X' axis.</v>
      </c>
      <c r="D37" s="4" t="str">
        <f t="shared" si="0"/>
        <v>35 | fBodyGyro-mean()-X | (Frequency domain signal). obtained by applying a Fast Fourier Transform to the tGyro value. Mean estimated from the signals on the 'X' axis.</v>
      </c>
    </row>
    <row r="38" spans="1:4" x14ac:dyDescent="0.25">
      <c r="A38" s="4" t="str">
        <f>+codebook!D38</f>
        <v>36</v>
      </c>
      <c r="B38" s="4" t="str">
        <f>+codebook!F38</f>
        <v>fBodyGyro-mean()-Y</v>
      </c>
      <c r="C38" s="4" t="str">
        <f>+codebook!Q38</f>
        <v>(Frequency domain signal). obtained by applying a Fast Fourier Transform to the tGyro value. Mean estimated from the signals on the 'Y' axis.</v>
      </c>
      <c r="D38" s="4" t="str">
        <f t="shared" si="0"/>
        <v>36 | fBodyGyro-mean()-Y | (Frequency domain signal). obtained by applying a Fast Fourier Transform to the tGyro value. Mean estimated from the signals on the 'Y' axis.</v>
      </c>
    </row>
    <row r="39" spans="1:4" x14ac:dyDescent="0.25">
      <c r="A39" s="4" t="str">
        <f>+codebook!D39</f>
        <v>37</v>
      </c>
      <c r="B39" s="4" t="str">
        <f>+codebook!F39</f>
        <v>fBodyGyro-mean()-Z</v>
      </c>
      <c r="C39" s="4" t="str">
        <f>+codebook!Q39</f>
        <v>(Frequency domain signal). obtained by applying a Fast Fourier Transform to the tGyro value. Mean estimated from the signals on the 'Z' axis.</v>
      </c>
      <c r="D39" s="4" t="str">
        <f t="shared" si="0"/>
        <v>37 | fBodyGyro-mean()-Z | (Frequency domain signal). obtained by applying a Fast Fourier Transform to the tGyro value. Mean estimated from the signals on the 'Z' axis.</v>
      </c>
    </row>
    <row r="40" spans="1:4" x14ac:dyDescent="0.25">
      <c r="A40" s="4" t="str">
        <f>+codebook!D40</f>
        <v>38</v>
      </c>
      <c r="B40" s="4" t="str">
        <f>+codebook!F40</f>
        <v>fBodyGyro-meanFreq()-X</v>
      </c>
      <c r="C40" s="4" t="str">
        <f>+codebook!Q40</f>
        <v>(Frequency domain signal). obtained by applying a Fast Fourier Transform to the tGyro value. Weighted average of the frequency components to obtain a mean frequency on the 'X' axis.</v>
      </c>
      <c r="D40" s="4" t="str">
        <f t="shared" si="0"/>
        <v>38 | fBodyGyro-meanFreq()-X | (Frequency domain signal). obtained by applying a Fast Fourier Transform to the tGyro value. Weighted average of the frequency components to obtain a mean frequency on the 'X' axis.</v>
      </c>
    </row>
    <row r="41" spans="1:4" x14ac:dyDescent="0.25">
      <c r="A41" s="4" t="str">
        <f>+codebook!D41</f>
        <v>39</v>
      </c>
      <c r="B41" s="4" t="str">
        <f>+codebook!F41</f>
        <v>fBodyGyro-meanFreq()-Y</v>
      </c>
      <c r="C41" s="4" t="str">
        <f>+codebook!Q41</f>
        <v>(Frequency domain signal). obtained by applying a Fast Fourier Transform to the tGyro value. Weighted average of the frequency components to obtain a mean frequency on the 'Y' axis.</v>
      </c>
      <c r="D41" s="4" t="str">
        <f t="shared" si="0"/>
        <v>39 | fBodyGyro-meanFreq()-Y | (Frequency domain signal). obtained by applying a Fast Fourier Transform to the tGyro value. Weighted average of the frequency components to obtain a mean frequency on the 'Y' axis.</v>
      </c>
    </row>
    <row r="42" spans="1:4" x14ac:dyDescent="0.25">
      <c r="A42" s="4" t="str">
        <f>+codebook!D42</f>
        <v>40</v>
      </c>
      <c r="B42" s="4" t="str">
        <f>+codebook!F42</f>
        <v>fBodyGyro-meanFreq()-Z</v>
      </c>
      <c r="C42" s="4" t="str">
        <f>+codebook!Q42</f>
        <v>(Frequency domain signal). obtained by applying a Fast Fourier Transform to the tGyro value. Weighted average of the frequency components to obtain a mean frequency on the 'Z' axis.</v>
      </c>
      <c r="D42" s="4" t="str">
        <f t="shared" si="0"/>
        <v>40 | fBodyGyro-meanFreq()-Z | (Frequency domain signal). obtained by applying a Fast Fourier Transform to the tGyro value. Weighted average of the frequency components to obtain a mean frequency on the 'Z' axis.</v>
      </c>
    </row>
    <row r="43" spans="1:4" x14ac:dyDescent="0.25">
      <c r="A43" s="4" t="str">
        <f>+codebook!D43</f>
        <v>41</v>
      </c>
      <c r="B43" s="4" t="str">
        <f>+codebook!F43</f>
        <v>fBodyAccMag-mean()</v>
      </c>
      <c r="C43" s="4" t="str">
        <f>+codebook!Q43</f>
        <v>(Frequency domain signal). obtained by applying a Fast Fourier Transform to the tBodyAcc signal. Mean estimated from the signals</v>
      </c>
      <c r="D43" s="4" t="str">
        <f t="shared" si="0"/>
        <v>41 | fBodyAccMag-mean() | (Frequency domain signal). obtained by applying a Fast Fourier Transform to the tBodyAcc signal. Mean estimated from the signals</v>
      </c>
    </row>
    <row r="44" spans="1:4" x14ac:dyDescent="0.25">
      <c r="A44" s="4" t="str">
        <f>+codebook!D44</f>
        <v>42</v>
      </c>
      <c r="B44" s="4" t="str">
        <f>+codebook!F44</f>
        <v>fBodyAccMag-meanFreq()</v>
      </c>
      <c r="C44" s="4" t="str">
        <f>+codebook!Q44</f>
        <v>(Frequency domain signal). obtained by applying a Fast Fourier Transform to the tBodyAcc signal. Weighted average of the frequency components to obtain a mean frequency</v>
      </c>
      <c r="D44" s="4" t="str">
        <f t="shared" si="0"/>
        <v>42 | fBodyAccMag-meanFreq() | (Frequency domain signal). obtained by applying a Fast Fourier Transform to the tBodyAcc signal. Weighted average of the frequency components to obtain a mean frequency</v>
      </c>
    </row>
    <row r="45" spans="1:4" x14ac:dyDescent="0.25">
      <c r="A45" s="4" t="str">
        <f>+codebook!D45</f>
        <v>43</v>
      </c>
      <c r="B45" s="4" t="str">
        <f>+codebook!F45</f>
        <v>fBodyBodyAccJerkMag-mean()</v>
      </c>
      <c r="C45" s="4" t="str">
        <f>+codebook!Q45</f>
        <v>(Frequency domain signal). Magnitude of signal, calculated using the Euclidean norm over the fBodyAccJerk value. Mean estimated from the signals</v>
      </c>
      <c r="D45" s="4" t="str">
        <f t="shared" si="0"/>
        <v>43 | fBodyBodyAccJerkMag-mean() | (Frequency domain signal). Magnitude of signal, calculated using the Euclidean norm over the fBodyAccJerk value. Mean estimated from the signals</v>
      </c>
    </row>
    <row r="46" spans="1:4" x14ac:dyDescent="0.25">
      <c r="A46" s="4" t="str">
        <f>+codebook!D46</f>
        <v>44</v>
      </c>
      <c r="B46" s="4" t="str">
        <f>+codebook!F46</f>
        <v>fBodyBodyAccJerkMag-meanFreq()</v>
      </c>
      <c r="C46" s="4" t="str">
        <f>+codebook!Q46</f>
        <v>(Frequency domain signal). Magnitude of signal, calculated using the Euclidean norm over the fBodyAccJerk value. Weighted average of the frequency components to obtain a mean frequency</v>
      </c>
      <c r="D46" s="4" t="str">
        <f t="shared" si="0"/>
        <v>44 | fBodyBodyAccJerkMag-meanFreq() | (Frequency domain signal). Magnitude of signal, calculated using the Euclidean norm over the fBodyAccJerk value. Weighted average of the frequency components to obtain a mean frequency</v>
      </c>
    </row>
    <row r="47" spans="1:4" x14ac:dyDescent="0.25">
      <c r="A47" s="4" t="str">
        <f>+codebook!D47</f>
        <v>45</v>
      </c>
      <c r="B47" s="4" t="str">
        <f>+codebook!F47</f>
        <v>fBodyBodyGyroMag-mean()</v>
      </c>
      <c r="C47" s="4" t="str">
        <f>+codebook!Q47</f>
        <v>(Frequency domain signal). obtained by applying a Fast Fourier Transform to the tBodyGyroMag value. Mean estimated from the signals</v>
      </c>
      <c r="D47" s="4" t="str">
        <f t="shared" si="0"/>
        <v>45 | fBodyBodyGyroMag-mean() | (Frequency domain signal). obtained by applying a Fast Fourier Transform to the tBodyGyroMag value. Mean estimated from the signals</v>
      </c>
    </row>
    <row r="48" spans="1:4" x14ac:dyDescent="0.25">
      <c r="A48" s="4" t="str">
        <f>+codebook!D48</f>
        <v>46</v>
      </c>
      <c r="B48" s="4" t="str">
        <f>+codebook!F48</f>
        <v>fBodyBodyGyroMag-meanFreq()</v>
      </c>
      <c r="C48" s="4" t="str">
        <f>+codebook!Q48</f>
        <v>(Frequency domain signal). obtained by applying a Fast Fourier Transform to the tBodyGyroMag value. Weighted average of the frequency components to obtain a mean frequency</v>
      </c>
      <c r="D48" s="4" t="str">
        <f t="shared" si="0"/>
        <v>46 | fBodyBodyGyroMag-meanFreq() | (Frequency domain signal). obtained by applying a Fast Fourier Transform to the tBodyGyroMag value. Weighted average of the frequency components to obtain a mean frequency</v>
      </c>
    </row>
    <row r="49" spans="1:4" x14ac:dyDescent="0.25">
      <c r="A49" s="4" t="str">
        <f>+codebook!D49</f>
        <v>47</v>
      </c>
      <c r="B49" s="4" t="str">
        <f>+codebook!F49</f>
        <v>fBodyBodyGyroJerkMag-mean()</v>
      </c>
      <c r="C49" s="4" t="str">
        <f>+codebook!Q49</f>
        <v>(Frequency domain signal). obtained by applying a Fast Fourier Transform to tBodyGyroJerkMag value. Mean estimated from the signals</v>
      </c>
      <c r="D49" s="4" t="str">
        <f t="shared" si="0"/>
        <v>47 | fBodyBodyGyroJerkMag-mean() | (Frequency domain signal). obtained by applying a Fast Fourier Transform to tBodyGyroJerkMag value. Mean estimated from the signals</v>
      </c>
    </row>
    <row r="50" spans="1:4" x14ac:dyDescent="0.25">
      <c r="A50" s="4" t="str">
        <f>+codebook!D50</f>
        <v>48</v>
      </c>
      <c r="B50" s="4" t="str">
        <f>+codebook!F50</f>
        <v>fBodyBodyGyroJerkMag-meanFreq()</v>
      </c>
      <c r="C50" s="4" t="str">
        <f>+codebook!Q50</f>
        <v>(Frequency domain signal). obtained by applying a Fast Fourier Transform to tBodyGyroJerkMag value. Weighted average of the frequency components to obtain a mean frequency</v>
      </c>
      <c r="D50" s="4" t="str">
        <f t="shared" si="0"/>
        <v>48 | fBodyBodyGyroJerkMag-meanFreq() | (Frequency domain signal). obtained by applying a Fast Fourier Transform to tBodyGyroJerkMag value. Weighted average of the frequency components to obtain a mean frequency</v>
      </c>
    </row>
    <row r="51" spans="1:4" x14ac:dyDescent="0.25">
      <c r="A51" s="4" t="str">
        <f>+codebook!D51</f>
        <v>49</v>
      </c>
      <c r="B51" s="4" t="str">
        <f>+codebook!F51</f>
        <v>angle(tBodyAccMeangravity)</v>
      </c>
      <c r="C51" s="4" t="str">
        <f>+codebook!Q51</f>
        <v xml:space="preserve">Angle . Vector obtained by averaging the signals in a signal window sample. </v>
      </c>
      <c r="D51" s="4" t="str">
        <f t="shared" si="0"/>
        <v xml:space="preserve">49 | angle(tBodyAccMeangravity) | Angle . Vector obtained by averaging the signals in a signal window sample. </v>
      </c>
    </row>
    <row r="52" spans="1:4" x14ac:dyDescent="0.25">
      <c r="A52" s="4" t="str">
        <f>+codebook!D52</f>
        <v>50</v>
      </c>
      <c r="B52" s="4" t="str">
        <f>+codebook!F52</f>
        <v>angle(tBodyAccJerkMean)gravityMean)</v>
      </c>
      <c r="C52" s="4" t="str">
        <f>+codebook!Q52</f>
        <v xml:space="preserve">Angle . Vector obtained by averaging the signals in a signal window sample. </v>
      </c>
      <c r="D52" s="4" t="str">
        <f t="shared" si="0"/>
        <v xml:space="preserve">50 | angle(tBodyAccJerkMean)gravityMean) | Angle . Vector obtained by averaging the signals in a signal window sample. </v>
      </c>
    </row>
    <row r="53" spans="1:4" x14ac:dyDescent="0.25">
      <c r="A53" s="4" t="str">
        <f>+codebook!D53</f>
        <v>51</v>
      </c>
      <c r="B53" s="4" t="str">
        <f>+codebook!F53</f>
        <v>angle(tBodyGyroMeangravityMean)</v>
      </c>
      <c r="C53" s="4" t="str">
        <f>+codebook!Q53</f>
        <v xml:space="preserve">Angle . Vector obtained by averaging the signals in a signal window sample. </v>
      </c>
      <c r="D53" s="4" t="str">
        <f t="shared" si="0"/>
        <v xml:space="preserve">51 | angle(tBodyGyroMeangravityMean) | Angle . Vector obtained by averaging the signals in a signal window sample. </v>
      </c>
    </row>
    <row r="54" spans="1:4" x14ac:dyDescent="0.25">
      <c r="A54" s="4" t="str">
        <f>+codebook!D54</f>
        <v>52</v>
      </c>
      <c r="B54" s="4" t="str">
        <f>+codebook!F54</f>
        <v>angle(tBodyGyroJerkMeangravityMean)</v>
      </c>
      <c r="C54" s="4" t="str">
        <f>+codebook!Q54</f>
        <v xml:space="preserve">Angle . Vector obtained by averaging the signals in a signal window sample. </v>
      </c>
      <c r="D54" s="4" t="str">
        <f t="shared" si="0"/>
        <v xml:space="preserve">52 | angle(tBodyGyroJerkMeangravityMean) | Angle . Vector obtained by averaging the signals in a signal window sample. </v>
      </c>
    </row>
    <row r="55" spans="1:4" x14ac:dyDescent="0.25">
      <c r="A55" s="4" t="str">
        <f>+codebook!D55</f>
        <v>53</v>
      </c>
      <c r="B55" s="4" t="str">
        <f>+codebook!F55</f>
        <v>angle(XgravityMean)</v>
      </c>
      <c r="C55" s="4" t="str">
        <f>+codebook!Q55</f>
        <v xml:space="preserve">Angle . Vector obtained by averaging the signals in a signal window sample. </v>
      </c>
      <c r="D55" s="4" t="str">
        <f t="shared" si="0"/>
        <v xml:space="preserve">53 | angle(XgravityMean) | Angle . Vector obtained by averaging the signals in a signal window sample. </v>
      </c>
    </row>
    <row r="56" spans="1:4" x14ac:dyDescent="0.25">
      <c r="A56" s="4" t="str">
        <f>+codebook!D56</f>
        <v>54</v>
      </c>
      <c r="B56" s="4" t="str">
        <f>+codebook!F56</f>
        <v>angle(YgravityMean)</v>
      </c>
      <c r="C56" s="4" t="str">
        <f>+codebook!Q56</f>
        <v xml:space="preserve">Angle . Vector obtained by averaging the signals in a signal window sample. </v>
      </c>
      <c r="D56" s="4" t="str">
        <f t="shared" si="0"/>
        <v xml:space="preserve">54 | angle(YgravityMean) | Angle . Vector obtained by averaging the signals in a signal window sample. </v>
      </c>
    </row>
    <row r="57" spans="1:4" x14ac:dyDescent="0.25">
      <c r="A57" s="4" t="str">
        <f>+codebook!D57</f>
        <v>55</v>
      </c>
      <c r="B57" s="4" t="str">
        <f>+codebook!F57</f>
        <v>angle(ZgravityMean)</v>
      </c>
      <c r="C57" s="4" t="str">
        <f>+codebook!Q57</f>
        <v xml:space="preserve">Angle . Vector obtained by averaging the signals in a signal window sample. </v>
      </c>
      <c r="D57" s="4" t="str">
        <f t="shared" si="0"/>
        <v xml:space="preserve">55 | angle(ZgravityMean) | Angle . Vector obtained by averaging the signals in a signal window sample. </v>
      </c>
    </row>
    <row r="58" spans="1:4" x14ac:dyDescent="0.25">
      <c r="A58" s="4" t="str">
        <f>+codebook!D58</f>
        <v>56</v>
      </c>
      <c r="B58" s="4" t="str">
        <f>+codebook!F58</f>
        <v>tBodyAcc-std()-X</v>
      </c>
      <c r="C58" s="4" t="str">
        <f>+codebook!Q58</f>
        <v>(Time domain Signal). Raw accelerometer signal, captured at 50 Hz rate, filtered using a median filter and 3rd order low pass Butterworth filter with a corner frequency of 20Hz to remove noise.. Standard deviation estimated from the signals on the 'X' axis.</v>
      </c>
      <c r="D58" s="4" t="str">
        <f t="shared" si="0"/>
        <v>56 | tBodyAcc-std()-X | (Time domain Signal). Raw accelerometer signal, captured at 50 Hz rate, filtered using a median filter and 3rd order low pass Butterworth filter with a corner frequency of 20Hz to remove noise.. Standard deviation estimated from the signals on the 'X' axis.</v>
      </c>
    </row>
    <row r="59" spans="1:4" x14ac:dyDescent="0.25">
      <c r="A59" s="4" t="str">
        <f>+codebook!D59</f>
        <v>57</v>
      </c>
      <c r="B59" s="4" t="str">
        <f>+codebook!F59</f>
        <v>tBodyAcc-std()-Y</v>
      </c>
      <c r="C59" s="4" t="str">
        <f>+codebook!Q59</f>
        <v>(Time domain Signal). Raw accelerometer signal, captured at 50 Hz rate, filtered using a median filter and 3rd order low pass Butterworth filter with a corner frequency of 20Hz to remove noise.. Standard deviation estimated from the signals on the 'Y' axis.</v>
      </c>
      <c r="D59" s="4" t="str">
        <f t="shared" si="0"/>
        <v>57 | tBodyAcc-std()-Y | (Time domain Signal). Raw accelerometer signal, captured at 50 Hz rate, filtered using a median filter and 3rd order low pass Butterworth filter with a corner frequency of 20Hz to remove noise.. Standard deviation estimated from the signals on the 'Y' axis.</v>
      </c>
    </row>
    <row r="60" spans="1:4" x14ac:dyDescent="0.25">
      <c r="A60" s="4" t="str">
        <f>+codebook!D60</f>
        <v>58</v>
      </c>
      <c r="B60" s="4" t="str">
        <f>+codebook!F60</f>
        <v>tBodyAcc-std()-Z</v>
      </c>
      <c r="C60" s="4" t="str">
        <f>+codebook!Q60</f>
        <v>(Time domain Signal). Raw accelerometer signal, captured at 50 Hz rate, filtered using a median filter and 3rd order low pass Butterworth filter with a corner frequency of 20Hz to remove noise.. Standard deviation estimated from the signals on the 'Z' axis.</v>
      </c>
      <c r="D60" s="4" t="str">
        <f t="shared" si="0"/>
        <v>58 | tBodyAcc-std()-Z | (Time domain Signal). Raw accelerometer signal, captured at 50 Hz rate, filtered using a median filter and 3rd order low pass Butterworth filter with a corner frequency of 20Hz to remove noise.. Standard deviation estimated from the signals on the 'Z' axis.</v>
      </c>
    </row>
    <row r="61" spans="1:4" x14ac:dyDescent="0.25">
      <c r="A61" s="4" t="str">
        <f>+codebook!D61</f>
        <v>59</v>
      </c>
      <c r="B61" s="4" t="str">
        <f>+codebook!F61</f>
        <v>tGravityAcc-std()-X</v>
      </c>
      <c r="C61" s="4" t="str">
        <f>+codebook!Q61</f>
        <v>(Time domain Signal). Gravity acceleration signal, derivated by applying an additional low pass butterworth filter with a corner frequency of 30Hz to the tAcc value. Standard deviation estimated from the signals on the 'X' axis.</v>
      </c>
      <c r="D61" s="4" t="str">
        <f t="shared" si="0"/>
        <v>59 | tGravityAcc-std()-X | (Time domain Signal). Gravity acceleration signal, derivated by applying an additional low pass butterworth filter with a corner frequency of 30Hz to the tAcc value. Standard deviation estimated from the signals on the 'X' axis.</v>
      </c>
    </row>
    <row r="62" spans="1:4" x14ac:dyDescent="0.25">
      <c r="A62" s="4" t="str">
        <f>+codebook!D62</f>
        <v>60</v>
      </c>
      <c r="B62" s="4" t="str">
        <f>+codebook!F62</f>
        <v>tGravityAcc-std()-Y</v>
      </c>
      <c r="C62" s="4" t="str">
        <f>+codebook!Q62</f>
        <v>(Time domain Signal). Gravity acceleration signal, derivated by applying an additional low pass butterworth filter with a corner frequency of 30Hz to the tAcc value. Standard deviation estimated from the signals on the 'Y' axis.</v>
      </c>
      <c r="D62" s="4" t="str">
        <f t="shared" si="0"/>
        <v>60 | tGravityAcc-std()-Y | (Time domain Signal). Gravity acceleration signal, derivated by applying an additional low pass butterworth filter with a corner frequency of 30Hz to the tAcc value. Standard deviation estimated from the signals on the 'Y' axis.</v>
      </c>
    </row>
    <row r="63" spans="1:4" x14ac:dyDescent="0.25">
      <c r="A63" s="4" t="str">
        <f>+codebook!D63</f>
        <v>61</v>
      </c>
      <c r="B63" s="4" t="str">
        <f>+codebook!F63</f>
        <v>tGravityAcc-std()-Z</v>
      </c>
      <c r="C63" s="4" t="str">
        <f>+codebook!Q63</f>
        <v>(Time domain Signal). Gravity acceleration signal, derivated by applying an additional low pass butterworth filter with a corner frequency of 30Hz to the tAcc value. Standard deviation estimated from the signals on the 'Z' axis.</v>
      </c>
      <c r="D63" s="4" t="str">
        <f t="shared" si="0"/>
        <v>61 | tGravityAcc-std()-Z | (Time domain Signal). Gravity acceleration signal, derivated by applying an additional low pass butterworth filter with a corner frequency of 30Hz to the tAcc value. Standard deviation estimated from the signals on the 'Z' axis.</v>
      </c>
    </row>
    <row r="64" spans="1:4" x14ac:dyDescent="0.25">
      <c r="A64" s="4" t="str">
        <f>+codebook!D64</f>
        <v>62</v>
      </c>
      <c r="B64" s="4" t="str">
        <f>+codebook!F64</f>
        <v>tBodyAccJerk-std()-X</v>
      </c>
      <c r="C64" s="4" t="str">
        <f>+codebook!Q64</f>
        <v>(Time domain Signal). Jerk signals, obtained by deriving linear acceleration and angular velocity in time over the tAcc value. Standard deviation estimated from the signals on the 'X' axis.</v>
      </c>
      <c r="D64" s="4" t="str">
        <f t="shared" si="0"/>
        <v>62 | tBodyAccJerk-std()-X | (Time domain Signal). Jerk signals, obtained by deriving linear acceleration and angular velocity in time over the tAcc value. Standard deviation estimated from the signals on the 'X' axis.</v>
      </c>
    </row>
    <row r="65" spans="1:4" x14ac:dyDescent="0.25">
      <c r="A65" s="4" t="str">
        <f>+codebook!D65</f>
        <v>63</v>
      </c>
      <c r="B65" s="4" t="str">
        <f>+codebook!F65</f>
        <v>tBodyAccJerk-std()-Y</v>
      </c>
      <c r="C65" s="4" t="str">
        <f>+codebook!Q65</f>
        <v>(Time domain Signal). Jerk signals, obtained by deriving linear acceleration and angular velocity in time over the tAcc value. Standard deviation estimated from the signals on the 'Y' axis.</v>
      </c>
      <c r="D65" s="4" t="str">
        <f t="shared" si="0"/>
        <v>63 | tBodyAccJerk-std()-Y | (Time domain Signal). Jerk signals, obtained by deriving linear acceleration and angular velocity in time over the tAcc value. Standard deviation estimated from the signals on the 'Y' axis.</v>
      </c>
    </row>
    <row r="66" spans="1:4" x14ac:dyDescent="0.25">
      <c r="A66" s="4" t="str">
        <f>+codebook!D66</f>
        <v>64</v>
      </c>
      <c r="B66" s="4" t="str">
        <f>+codebook!F66</f>
        <v>tBodyAccJerk-std()-Z</v>
      </c>
      <c r="C66" s="4" t="str">
        <f>+codebook!Q66</f>
        <v>(Time domain Signal). Jerk signals, obtained by deriving linear acceleration and angular velocity in time over the tAcc value. Standard deviation estimated from the signals on the 'Z' axis.</v>
      </c>
      <c r="D66" s="4" t="str">
        <f t="shared" ref="D66:D89" si="1">+CONCATENATE(A66," | ",B66," | ",C66)</f>
        <v>64 | tBodyAccJerk-std()-Z | (Time domain Signal). Jerk signals, obtained by deriving linear acceleration and angular velocity in time over the tAcc value. Standard deviation estimated from the signals on the 'Z' axis.</v>
      </c>
    </row>
    <row r="67" spans="1:4" x14ac:dyDescent="0.25">
      <c r="A67" s="4" t="str">
        <f>+codebook!D67</f>
        <v>65</v>
      </c>
      <c r="B67" s="4" t="str">
        <f>+codebook!F67</f>
        <v>tBodyGyro-std()-X</v>
      </c>
      <c r="C67" s="4" t="str">
        <f>+codebook!Q67</f>
        <v>(Time domain Signal). Body gyroscope signal, derived from the raw tGyro signal (No additional info was provided). Standard deviation estimated from the signals on the 'X' axis.</v>
      </c>
      <c r="D67" s="4" t="str">
        <f t="shared" si="1"/>
        <v>65 | tBodyGyro-std()-X | (Time domain Signal). Body gyroscope signal, derived from the raw tGyro signal (No additional info was provided). Standard deviation estimated from the signals on the 'X' axis.</v>
      </c>
    </row>
    <row r="68" spans="1:4" x14ac:dyDescent="0.25">
      <c r="A68" s="4" t="str">
        <f>+codebook!D68</f>
        <v>66</v>
      </c>
      <c r="B68" s="4" t="str">
        <f>+codebook!F68</f>
        <v>tBodyGyro-std()-Y</v>
      </c>
      <c r="C68" s="4" t="str">
        <f>+codebook!Q68</f>
        <v>(Time domain Signal). Body gyroscope signal, derived from the raw tGyro signal (No additional info was provided). Standard deviation estimated from the signals on the 'Y' axis.</v>
      </c>
      <c r="D68" s="4" t="str">
        <f t="shared" si="1"/>
        <v>66 | tBodyGyro-std()-Y | (Time domain Signal). Body gyroscope signal, derived from the raw tGyro signal (No additional info was provided). Standard deviation estimated from the signals on the 'Y' axis.</v>
      </c>
    </row>
    <row r="69" spans="1:4" x14ac:dyDescent="0.25">
      <c r="A69" s="4" t="str">
        <f>+codebook!D69</f>
        <v>67</v>
      </c>
      <c r="B69" s="4" t="str">
        <f>+codebook!F69</f>
        <v>tBodyGyro-std()-Z</v>
      </c>
      <c r="C69" s="4" t="str">
        <f>+codebook!Q69</f>
        <v>(Time domain Signal). Body gyroscope signal, derived from the raw tGyro signal (No additional info was provided). Standard deviation estimated from the signals on the 'Z' axis.</v>
      </c>
      <c r="D69" s="4" t="str">
        <f t="shared" si="1"/>
        <v>67 | tBodyGyro-std()-Z | (Time domain Signal). Body gyroscope signal, derived from the raw tGyro signal (No additional info was provided). Standard deviation estimated from the signals on the 'Z' axis.</v>
      </c>
    </row>
    <row r="70" spans="1:4" x14ac:dyDescent="0.25">
      <c r="A70" s="4" t="str">
        <f>+codebook!D70</f>
        <v>68</v>
      </c>
      <c r="B70" s="4" t="str">
        <f>+codebook!F70</f>
        <v>tBodyGyroJerk-std()-X</v>
      </c>
      <c r="C70" s="4" t="str">
        <f>+codebook!Q70</f>
        <v>(Time domain Signal). Jerk signals, obtained by deriving linear acceleration and angular velocity in time from the tGyro value. Standard deviation estimated from the signals on the 'X' axis.</v>
      </c>
      <c r="D70" s="4" t="str">
        <f t="shared" si="1"/>
        <v>68 | tBodyGyroJerk-std()-X | (Time domain Signal). Jerk signals, obtained by deriving linear acceleration and angular velocity in time from the tGyro value. Standard deviation estimated from the signals on the 'X' axis.</v>
      </c>
    </row>
    <row r="71" spans="1:4" x14ac:dyDescent="0.25">
      <c r="A71" s="4" t="str">
        <f>+codebook!D71</f>
        <v>69</v>
      </c>
      <c r="B71" s="4" t="str">
        <f>+codebook!F71</f>
        <v>tBodyGyroJerk-std()-Y</v>
      </c>
      <c r="C71" s="4" t="str">
        <f>+codebook!Q71</f>
        <v>(Time domain Signal). Jerk signals, obtained by deriving linear acceleration and angular velocity in time from the tGyro value. Standard deviation estimated from the signals on the 'Y' axis.</v>
      </c>
      <c r="D71" s="4" t="str">
        <f t="shared" si="1"/>
        <v>69 | tBodyGyroJerk-std()-Y | (Time domain Signal). Jerk signals, obtained by deriving linear acceleration and angular velocity in time from the tGyro value. Standard deviation estimated from the signals on the 'Y' axis.</v>
      </c>
    </row>
    <row r="72" spans="1:4" x14ac:dyDescent="0.25">
      <c r="A72" s="4" t="str">
        <f>+codebook!D72</f>
        <v>70</v>
      </c>
      <c r="B72" s="4" t="str">
        <f>+codebook!F72</f>
        <v>tBodyGyroJerk-std()-Z</v>
      </c>
      <c r="C72" s="4" t="str">
        <f>+codebook!Q72</f>
        <v>(Time domain Signal). Jerk signals, obtained by deriving linear acceleration and angular velocity in time from the tGyro value. Standard deviation estimated from the signals on the 'Z' axis.</v>
      </c>
      <c r="D72" s="4" t="str">
        <f t="shared" si="1"/>
        <v>70 | tBodyGyroJerk-std()-Z | (Time domain Signal). Jerk signals, obtained by deriving linear acceleration and angular velocity in time from the tGyro value. Standard deviation estimated from the signals on the 'Z' axis.</v>
      </c>
    </row>
    <row r="73" spans="1:4" x14ac:dyDescent="0.25">
      <c r="A73" s="4" t="str">
        <f>+codebook!D73</f>
        <v>71</v>
      </c>
      <c r="B73" s="4" t="str">
        <f>+codebook!F73</f>
        <v>tBodyAccMag-std()</v>
      </c>
      <c r="C73" s="4" t="str">
        <f>+codebook!Q73</f>
        <v>(Time domain Signal). Magnitude of signal, calculated using the Euclidean norm over the tBodyAcc value. Standard deviation estimated from the signals</v>
      </c>
      <c r="D73" s="4" t="str">
        <f t="shared" si="1"/>
        <v>71 | tBodyAccMag-std() | (Time domain Signal). Magnitude of signal, calculated using the Euclidean norm over the tBodyAcc value. Standard deviation estimated from the signals</v>
      </c>
    </row>
    <row r="74" spans="1:4" x14ac:dyDescent="0.25">
      <c r="A74" s="4" t="str">
        <f>+codebook!D74</f>
        <v>72</v>
      </c>
      <c r="B74" s="4" t="str">
        <f>+codebook!F74</f>
        <v>tGravityAccMag-std()</v>
      </c>
      <c r="C74" s="4" t="str">
        <f>+codebook!Q74</f>
        <v>(Time domain Signal). Magnitude of signal, calculated using the Euclidean norm over the tGravityAcc value. Standard deviation estimated from the signals</v>
      </c>
      <c r="D74" s="4" t="str">
        <f t="shared" si="1"/>
        <v>72 | tGravityAccMag-std() | (Time domain Signal). Magnitude of signal, calculated using the Euclidean norm over the tGravityAcc value. Standard deviation estimated from the signals</v>
      </c>
    </row>
    <row r="75" spans="1:4" x14ac:dyDescent="0.25">
      <c r="A75" s="4" t="str">
        <f>+codebook!D75</f>
        <v>73</v>
      </c>
      <c r="B75" s="4" t="str">
        <f>+codebook!F75</f>
        <v>tBodyAccJerkMag-std()</v>
      </c>
      <c r="C75" s="4" t="str">
        <f>+codebook!Q75</f>
        <v>(Time domain Signal). Magnitude of signal, calculated using the Euclidean norm over the tBodyAccjerk value. Standard deviation estimated from the signals</v>
      </c>
      <c r="D75" s="4" t="str">
        <f t="shared" si="1"/>
        <v>73 | tBodyAccJerkMag-std() | (Time domain Signal). Magnitude of signal, calculated using the Euclidean norm over the tBodyAccjerk value. Standard deviation estimated from the signals</v>
      </c>
    </row>
    <row r="76" spans="1:4" x14ac:dyDescent="0.25">
      <c r="A76" s="4" t="str">
        <f>+codebook!D76</f>
        <v>74</v>
      </c>
      <c r="B76" s="4" t="str">
        <f>+codebook!F76</f>
        <v>tBodyGyroMag-std()</v>
      </c>
      <c r="C76" s="4" t="str">
        <f>+codebook!Q76</f>
        <v>(Time domain Signal). Magnitude of signal, calculated using the Euclidean norm over the tGyro signal. Standard deviation estimated from the signals</v>
      </c>
      <c r="D76" s="4" t="str">
        <f t="shared" si="1"/>
        <v>74 | tBodyGyroMag-std() | (Time domain Signal). Magnitude of signal, calculated using the Euclidean norm over the tGyro signal. Standard deviation estimated from the signals</v>
      </c>
    </row>
    <row r="77" spans="1:4" x14ac:dyDescent="0.25">
      <c r="A77" s="4" t="str">
        <f>+codebook!D77</f>
        <v>75</v>
      </c>
      <c r="B77" s="4" t="str">
        <f>+codebook!F77</f>
        <v>tBodyGyroJerkMag-std()</v>
      </c>
      <c r="C77" s="4" t="str">
        <f>+codebook!Q77</f>
        <v>(Time domain Signal). Magnitude of signal, calculated using the Euclidean norm over the tBodyGyroJerk-XYZ value. Standard deviation estimated from the signals</v>
      </c>
      <c r="D77" s="4" t="str">
        <f t="shared" si="1"/>
        <v>75 | tBodyGyroJerkMag-std() | (Time domain Signal). Magnitude of signal, calculated using the Euclidean norm over the tBodyGyroJerk-XYZ value. Standard deviation estimated from the signals</v>
      </c>
    </row>
    <row r="78" spans="1:4" x14ac:dyDescent="0.25">
      <c r="A78" s="4" t="str">
        <f>+codebook!D78</f>
        <v>76</v>
      </c>
      <c r="B78" s="4" t="str">
        <f>+codebook!F78</f>
        <v>fBodyAcc-std()-X</v>
      </c>
      <c r="C78" s="4" t="str">
        <f>+codebook!Q78</f>
        <v>(Frequency domain signal). Body acceleration signal, derivated by applying an additional low pass butterworth filter with a corner frequency of 30Hz to the tAcc value. Standard deviation estimated from the signals on the 'X' axis.</v>
      </c>
      <c r="D78" s="4" t="str">
        <f t="shared" si="1"/>
        <v>76 | fBodyAcc-std()-X | (Frequency domain signal). Body acceleration signal, derivated by applying an additional low pass butterworth filter with a corner frequency of 30Hz to the tAcc value. Standard deviation estimated from the signals on the 'X' axis.</v>
      </c>
    </row>
    <row r="79" spans="1:4" x14ac:dyDescent="0.25">
      <c r="A79" s="4" t="str">
        <f>+codebook!D79</f>
        <v>77</v>
      </c>
      <c r="B79" s="4" t="str">
        <f>+codebook!F79</f>
        <v>fBodyAcc-std()-Y</v>
      </c>
      <c r="C79" s="4" t="str">
        <f>+codebook!Q79</f>
        <v>(Frequency domain signal). Body acceleration signal, derivated by applying an additional low pass butterworth filter with a corner frequency of 30Hz to the tAcc value. Standard deviation estimated from the signals on the 'Y' axis.</v>
      </c>
      <c r="D79" s="4" t="str">
        <f t="shared" si="1"/>
        <v>77 | fBodyAcc-std()-Y | (Frequency domain signal). Body acceleration signal, derivated by applying an additional low pass butterworth filter with a corner frequency of 30Hz to the tAcc value. Standard deviation estimated from the signals on the 'Y' axis.</v>
      </c>
    </row>
    <row r="80" spans="1:4" x14ac:dyDescent="0.25">
      <c r="A80" s="4" t="str">
        <f>+codebook!D80</f>
        <v>78</v>
      </c>
      <c r="B80" s="4" t="str">
        <f>+codebook!F80</f>
        <v>fBodyAcc-std()-Z</v>
      </c>
      <c r="C80" s="4" t="str">
        <f>+codebook!Q80</f>
        <v>(Frequency domain signal). Body acceleration signal, derivated by applying an additional low pass butterworth filter with a corner frequency of 30Hz to the tAcc value. Standard deviation estimated from the signals on the 'Z' axis.</v>
      </c>
      <c r="D80" s="4" t="str">
        <f t="shared" si="1"/>
        <v>78 | fBodyAcc-std()-Z | (Frequency domain signal). Body acceleration signal, derivated by applying an additional low pass butterworth filter with a corner frequency of 30Hz to the tAcc value. Standard deviation estimated from the signals on the 'Z' axis.</v>
      </c>
    </row>
    <row r="81" spans="1:4" x14ac:dyDescent="0.25">
      <c r="A81" s="4" t="str">
        <f>+codebook!D81</f>
        <v>79</v>
      </c>
      <c r="B81" s="4" t="str">
        <f>+codebook!F81</f>
        <v>fBodyAccJerk-std()-X</v>
      </c>
      <c r="C81" s="4" t="str">
        <f>+codebook!Q81</f>
        <v>(Frequency domain signal). obtained by applying a Fast Fourier Transform to the tBodyAccJerk signal. Standard deviation estimated from the signals on the 'X' axis.</v>
      </c>
      <c r="D81" s="4" t="str">
        <f t="shared" si="1"/>
        <v>79 | fBodyAccJerk-std()-X | (Frequency domain signal). obtained by applying a Fast Fourier Transform to the tBodyAccJerk signal. Standard deviation estimated from the signals on the 'X' axis.</v>
      </c>
    </row>
    <row r="82" spans="1:4" x14ac:dyDescent="0.25">
      <c r="A82" s="4" t="str">
        <f>+codebook!D82</f>
        <v>80</v>
      </c>
      <c r="B82" s="4" t="str">
        <f>+codebook!F82</f>
        <v>fBodyAccJerk-std()-Y</v>
      </c>
      <c r="C82" s="4" t="str">
        <f>+codebook!Q82</f>
        <v>(Frequency domain signal). obtained by applying a Fast Fourier Transform to the tBodyAccJerk signal. Standard deviation estimated from the signals on the 'Y' axis.</v>
      </c>
      <c r="D82" s="4" t="str">
        <f t="shared" si="1"/>
        <v>80 | fBodyAccJerk-std()-Y | (Frequency domain signal). obtained by applying a Fast Fourier Transform to the tBodyAccJerk signal. Standard deviation estimated from the signals on the 'Y' axis.</v>
      </c>
    </row>
    <row r="83" spans="1:4" x14ac:dyDescent="0.25">
      <c r="A83" s="4" t="str">
        <f>+codebook!D83</f>
        <v>81</v>
      </c>
      <c r="B83" s="4" t="str">
        <f>+codebook!F83</f>
        <v>fBodyAccJerk-std()-Z</v>
      </c>
      <c r="C83" s="4" t="str">
        <f>+codebook!Q83</f>
        <v>(Frequency domain signal). obtained by applying a Fast Fourier Transform to the tBodyAccJerk signal. Standard deviation estimated from the signals on the 'Z' axis.</v>
      </c>
      <c r="D83" s="4" t="str">
        <f t="shared" si="1"/>
        <v>81 | fBodyAccJerk-std()-Z | (Frequency domain signal). obtained by applying a Fast Fourier Transform to the tBodyAccJerk signal. Standard deviation estimated from the signals on the 'Z' axis.</v>
      </c>
    </row>
    <row r="84" spans="1:4" x14ac:dyDescent="0.25">
      <c r="A84" s="4" t="str">
        <f>+codebook!D84</f>
        <v>82</v>
      </c>
      <c r="B84" s="4" t="str">
        <f>+codebook!F84</f>
        <v>fBodyGyro-std()-X</v>
      </c>
      <c r="C84" s="4" t="str">
        <f>+codebook!Q84</f>
        <v>(Frequency domain signal). obtained by applying a Fast Fourier Transform to the tGyro value. Standard deviation estimated from the signals on the 'X' axis.</v>
      </c>
      <c r="D84" s="4" t="str">
        <f t="shared" si="1"/>
        <v>82 | fBodyGyro-std()-X | (Frequency domain signal). obtained by applying a Fast Fourier Transform to the tGyro value. Standard deviation estimated from the signals on the 'X' axis.</v>
      </c>
    </row>
    <row r="85" spans="1:4" x14ac:dyDescent="0.25">
      <c r="A85" s="4" t="str">
        <f>+codebook!D85</f>
        <v>83</v>
      </c>
      <c r="B85" s="4" t="str">
        <f>+codebook!F85</f>
        <v>fBodyGyro-std()-Y</v>
      </c>
      <c r="C85" s="4" t="str">
        <f>+codebook!Q85</f>
        <v>(Frequency domain signal). obtained by applying a Fast Fourier Transform to the tGyro value. Standard deviation estimated from the signals on the 'Y' axis.</v>
      </c>
      <c r="D85" s="4" t="str">
        <f t="shared" si="1"/>
        <v>83 | fBodyGyro-std()-Y | (Frequency domain signal). obtained by applying a Fast Fourier Transform to the tGyro value. Standard deviation estimated from the signals on the 'Y' axis.</v>
      </c>
    </row>
    <row r="86" spans="1:4" x14ac:dyDescent="0.25">
      <c r="A86" s="4" t="str">
        <f>+codebook!D86</f>
        <v>84</v>
      </c>
      <c r="B86" s="4" t="str">
        <f>+codebook!F86</f>
        <v>fBodyGyro-std()-Z</v>
      </c>
      <c r="C86" s="4" t="str">
        <f>+codebook!Q86</f>
        <v>(Frequency domain signal). obtained by applying a Fast Fourier Transform to the tGyro value. Standard deviation estimated from the signals on the 'Z' axis.</v>
      </c>
      <c r="D86" s="4" t="str">
        <f t="shared" si="1"/>
        <v>84 | fBodyGyro-std()-Z | (Frequency domain signal). obtained by applying a Fast Fourier Transform to the tGyro value. Standard deviation estimated from the signals on the 'Z' axis.</v>
      </c>
    </row>
    <row r="87" spans="1:4" x14ac:dyDescent="0.25">
      <c r="A87" s="4" t="str">
        <f>+codebook!D87</f>
        <v>85</v>
      </c>
      <c r="B87" s="4" t="str">
        <f>+codebook!F87</f>
        <v>fBodyAccMag-std()</v>
      </c>
      <c r="C87" s="4" t="str">
        <f>+codebook!Q87</f>
        <v>(Frequency domain signal). obtained by applying a Fast Fourier Transform to the tBodyAcc signal. Standard deviation estimated from the signals</v>
      </c>
      <c r="D87" s="4" t="str">
        <f t="shared" si="1"/>
        <v>85 | fBodyAccMag-std() | (Frequency domain signal). obtained by applying a Fast Fourier Transform to the tBodyAcc signal. Standard deviation estimated from the signals</v>
      </c>
    </row>
    <row r="88" spans="1:4" x14ac:dyDescent="0.25">
      <c r="A88" s="4" t="str">
        <f>+codebook!D88</f>
        <v>86</v>
      </c>
      <c r="B88" s="4" t="str">
        <f>+codebook!F88</f>
        <v>fBodyBodyAccJerkMag-std()</v>
      </c>
      <c r="C88" s="4" t="str">
        <f>+codebook!Q88</f>
        <v>(Frequency domain signal). Magnitude of signal, calculated using the Euclidean norm over the fBodyAccJerk value. Standard deviation estimated from the signals</v>
      </c>
      <c r="D88" s="4" t="str">
        <f t="shared" si="1"/>
        <v>86 | fBodyBodyAccJerkMag-std() | (Frequency domain signal). Magnitude of signal, calculated using the Euclidean norm over the fBodyAccJerk value. Standard deviation estimated from the signals</v>
      </c>
    </row>
    <row r="89" spans="1:4" x14ac:dyDescent="0.25">
      <c r="A89" s="4" t="str">
        <f>+codebook!D89</f>
        <v>87</v>
      </c>
      <c r="B89" s="4" t="str">
        <f>+codebook!F89</f>
        <v>fBodyBodyGyroMag-std()</v>
      </c>
      <c r="C89" s="4" t="str">
        <f>+codebook!Q89</f>
        <v>(Frequency domain signal). obtained by applying a Fast Fourier Transform to the tBodyGyroMag value. Standard deviation estimated from the signals</v>
      </c>
      <c r="D89" s="4" t="str">
        <f t="shared" si="1"/>
        <v>87 | fBodyBodyGyroMag-std() | (Frequency domain signal). obtained by applying a Fast Fourier Transform to the tBodyGyroMag value. Standard deviation estimated from the signals</v>
      </c>
    </row>
    <row r="90" spans="1:4" x14ac:dyDescent="0.25">
      <c r="A90" s="4" t="str">
        <f>+codebook!D90</f>
        <v>88</v>
      </c>
      <c r="B90" s="4" t="str">
        <f>+codebook!F90</f>
        <v>fBodyBodyGyroJerkMag-std()</v>
      </c>
      <c r="C90" s="4" t="str">
        <f>+codebook!Q90</f>
        <v>(Frequency domain signal). obtained by applying a Fast Fourier Transform to tBodyGyroJerkMag value. Standard deviation estimated from the signals</v>
      </c>
      <c r="D90" s="4" t="str">
        <f t="shared" ref="D90" si="2">+CONCATENATE(A90," | ",B90," | ",C90)</f>
        <v>88 | fBodyBodyGyroJerkMag-std() | (Frequency domain signal). obtained by applying a Fast Fourier Transform to tBodyGyroJerkMag value. Standard deviation estimated from the signals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codebook.xlsx</vt:lpstr>
      <vt:lpstr>codebook</vt:lpstr>
      <vt:lpstr>Mkdown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2015-06-14T03:47:53Z</dcterms:created>
  <dcterms:modified xsi:type="dcterms:W3CDTF">2015-06-16T06:40:52Z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6e08ff81-a106-40f2-ba91-96e6e43c560b</vt:lpwstr>
  </property>
</Properties>
</file>