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2193b1ec0d8b8ec2/Desktop/"/>
    </mc:Choice>
  </mc:AlternateContent>
  <xr:revisionPtr revIDLastSave="0" documentId="8_{55AF4DFC-7066-424F-81E5-249163A734B6}" xr6:coauthVersionLast="47" xr6:coauthVersionMax="47" xr10:uidLastSave="{00000000-0000-0000-0000-000000000000}"/>
  <bookViews>
    <workbookView xWindow="-120" yWindow="-120" windowWidth="38640" windowHeight="15990" xr2:uid="{00000000-000D-0000-FFFF-FFFF00000000}"/>
  </bookViews>
  <sheets>
    <sheet name="Sheet1" sheetId="1" r:id="rId1"/>
  </sheets>
  <definedNames>
    <definedName name="_xlnm._FilterDatabase" localSheetId="0" hidden="1">Sheet1!$C$1:$C$71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3" i="1" l="1"/>
  <c r="N42" i="1"/>
  <c r="N41" i="1"/>
  <c r="N40" i="1"/>
  <c r="N39" i="1"/>
  <c r="N38" i="1"/>
  <c r="N37" i="1"/>
  <c r="N36" i="1"/>
  <c r="N35" i="1"/>
  <c r="N34" i="1"/>
  <c r="N11" i="1"/>
  <c r="N10" i="1"/>
  <c r="N9" i="1"/>
  <c r="N8" i="1"/>
  <c r="N7" i="1"/>
  <c r="N6" i="1"/>
  <c r="N5" i="1"/>
  <c r="N4" i="1"/>
  <c r="N3" i="1"/>
  <c r="N2" i="1"/>
  <c r="M3" i="1"/>
  <c r="M4" i="1"/>
  <c r="M5" i="1"/>
  <c r="O5" i="1" s="1"/>
  <c r="M6" i="1"/>
  <c r="O6" i="1" s="1"/>
  <c r="M7" i="1"/>
  <c r="M8" i="1"/>
  <c r="M9" i="1"/>
  <c r="O9" i="1" s="1"/>
  <c r="M10" i="1"/>
  <c r="O10" i="1" s="1"/>
  <c r="M11" i="1"/>
  <c r="M12" i="1"/>
  <c r="M13" i="1"/>
  <c r="P13" i="1" s="1"/>
  <c r="M14" i="1"/>
  <c r="P14" i="1" s="1"/>
  <c r="M15" i="1"/>
  <c r="M16" i="1"/>
  <c r="M17" i="1"/>
  <c r="P17" i="1" s="1"/>
  <c r="M18" i="1"/>
  <c r="P18" i="1" s="1"/>
  <c r="M19" i="1"/>
  <c r="M20" i="1"/>
  <c r="P20" i="1" s="1"/>
  <c r="M21" i="1"/>
  <c r="P21" i="1" s="1"/>
  <c r="M22" i="1"/>
  <c r="Q22" i="1" s="1"/>
  <c r="M23" i="1"/>
  <c r="M24" i="1"/>
  <c r="Q24" i="1" s="1"/>
  <c r="M25" i="1"/>
  <c r="Q25" i="1" s="1"/>
  <c r="M26" i="1"/>
  <c r="Q26" i="1" s="1"/>
  <c r="M27" i="1"/>
  <c r="M28" i="1"/>
  <c r="M29" i="1"/>
  <c r="Q29" i="1" s="1"/>
  <c r="M30" i="1"/>
  <c r="Q30" i="1" s="1"/>
  <c r="M31" i="1"/>
  <c r="M32" i="1"/>
  <c r="M33" i="1"/>
  <c r="M34" i="1"/>
  <c r="O34" i="1" s="1"/>
  <c r="M35" i="1"/>
  <c r="M36" i="1"/>
  <c r="M37" i="1"/>
  <c r="O37" i="1" s="1"/>
  <c r="M38" i="1"/>
  <c r="O38" i="1" s="1"/>
  <c r="M39" i="1"/>
  <c r="M40" i="1"/>
  <c r="M41" i="1"/>
  <c r="O41" i="1" s="1"/>
  <c r="M42" i="1"/>
  <c r="O42" i="1" s="1"/>
  <c r="M43" i="1"/>
  <c r="M44" i="1"/>
  <c r="M45" i="1"/>
  <c r="P45" i="1" s="1"/>
  <c r="M46" i="1"/>
  <c r="P46" i="1" s="1"/>
  <c r="M47" i="1"/>
  <c r="M48" i="1"/>
  <c r="P48" i="1" s="1"/>
  <c r="M49" i="1"/>
  <c r="P49" i="1" s="1"/>
  <c r="M50" i="1"/>
  <c r="P50" i="1" s="1"/>
  <c r="M51" i="1"/>
  <c r="P51" i="1" s="1"/>
  <c r="M52" i="1"/>
  <c r="M53" i="1"/>
  <c r="M54" i="1"/>
  <c r="Q54" i="1" s="1"/>
  <c r="M55" i="1"/>
  <c r="M56" i="1"/>
  <c r="Q56" i="1" s="1"/>
  <c r="M57" i="1"/>
  <c r="Q57" i="1" s="1"/>
  <c r="M58" i="1"/>
  <c r="Q58" i="1" s="1"/>
  <c r="M59" i="1"/>
  <c r="Q59" i="1" s="1"/>
  <c r="M60" i="1"/>
  <c r="Q60" i="1" s="1"/>
  <c r="M61" i="1"/>
  <c r="Q61" i="1" s="1"/>
  <c r="M62" i="1"/>
  <c r="Q62" i="1" s="1"/>
  <c r="M63" i="1"/>
  <c r="M2" i="1"/>
  <c r="O2" i="1" s="1"/>
  <c r="Q63" i="1"/>
  <c r="Q55" i="1"/>
  <c r="Q31" i="1"/>
  <c r="Q28" i="1"/>
  <c r="Q27" i="1"/>
  <c r="Q23" i="1"/>
  <c r="P53" i="1"/>
  <c r="P52" i="1"/>
  <c r="P47" i="1"/>
  <c r="P44" i="1"/>
  <c r="P19" i="1"/>
  <c r="P16" i="1"/>
  <c r="P15" i="1"/>
  <c r="P12" i="1"/>
  <c r="O43" i="1"/>
  <c r="O40" i="1"/>
  <c r="O39" i="1"/>
  <c r="O36" i="1"/>
  <c r="O35" i="1"/>
  <c r="O11" i="1"/>
  <c r="O8" i="1"/>
  <c r="O7" i="1"/>
  <c r="O4" i="1"/>
  <c r="O3" i="1"/>
  <c r="N12" i="1"/>
  <c r="R12" i="1" s="1"/>
  <c r="V12" i="1" s="1"/>
  <c r="N13" i="1"/>
  <c r="R13" i="1" s="1"/>
  <c r="U13" i="1" s="1"/>
  <c r="N14" i="1"/>
  <c r="N15" i="1"/>
  <c r="R15" i="1" s="1"/>
  <c r="U15" i="1" s="1"/>
  <c r="N16" i="1"/>
  <c r="N17" i="1"/>
  <c r="R17" i="1" s="1"/>
  <c r="W17" i="1" s="1"/>
  <c r="N18" i="1"/>
  <c r="N19" i="1"/>
  <c r="N20" i="1"/>
  <c r="N21" i="1"/>
  <c r="R21" i="1" s="1"/>
  <c r="W21" i="1" s="1"/>
  <c r="N22" i="1"/>
  <c r="N23" i="1"/>
  <c r="N24" i="1"/>
  <c r="N25" i="1"/>
  <c r="N26" i="1"/>
  <c r="N27" i="1"/>
  <c r="N28" i="1"/>
  <c r="R28" i="1" s="1"/>
  <c r="T28" i="1" s="1"/>
  <c r="N29" i="1"/>
  <c r="R29" i="1" s="1"/>
  <c r="W29" i="1" s="1"/>
  <c r="N30" i="1"/>
  <c r="N31" i="1"/>
  <c r="R39" i="1"/>
  <c r="W39" i="1" s="1"/>
  <c r="N44" i="1"/>
  <c r="R44" i="1" s="1"/>
  <c r="V44" i="1" s="1"/>
  <c r="N45" i="1"/>
  <c r="N46" i="1"/>
  <c r="N47" i="1"/>
  <c r="R47" i="1" s="1"/>
  <c r="W47" i="1" s="1"/>
  <c r="N48" i="1"/>
  <c r="N49" i="1"/>
  <c r="R49" i="1" s="1"/>
  <c r="W49" i="1" s="1"/>
  <c r="N50" i="1"/>
  <c r="N51" i="1"/>
  <c r="N52" i="1"/>
  <c r="N53" i="1"/>
  <c r="R53" i="1" s="1"/>
  <c r="W53" i="1" s="1"/>
  <c r="N54" i="1"/>
  <c r="N55" i="1"/>
  <c r="N56" i="1"/>
  <c r="R56" i="1" s="1"/>
  <c r="T56" i="1" s="1"/>
  <c r="N57" i="1"/>
  <c r="N58" i="1"/>
  <c r="N59" i="1"/>
  <c r="N60" i="1"/>
  <c r="N61" i="1"/>
  <c r="N62" i="1"/>
  <c r="N63" i="1"/>
  <c r="R60" i="1" l="1"/>
  <c r="U60" i="1" s="1"/>
  <c r="R45" i="1"/>
  <c r="W45" i="1" s="1"/>
  <c r="R59" i="1"/>
  <c r="W59" i="1" s="1"/>
  <c r="R52" i="1"/>
  <c r="U52" i="1" s="1"/>
  <c r="R6" i="1"/>
  <c r="V6" i="1" s="1"/>
  <c r="R38" i="1"/>
  <c r="V38" i="1" s="1"/>
  <c r="R9" i="1"/>
  <c r="W9" i="1" s="1"/>
  <c r="R58" i="1"/>
  <c r="V58" i="1" s="1"/>
  <c r="R42" i="1"/>
  <c r="U42" i="1" s="1"/>
  <c r="R34" i="1"/>
  <c r="V34" i="1" s="1"/>
  <c r="R24" i="1"/>
  <c r="U24" i="1" s="1"/>
  <c r="R50" i="1"/>
  <c r="U50" i="1" s="1"/>
  <c r="R26" i="1"/>
  <c r="V26" i="1" s="1"/>
  <c r="R10" i="1"/>
  <c r="T10" i="1" s="1"/>
  <c r="R16" i="1"/>
  <c r="V16" i="1" s="1"/>
  <c r="R57" i="1"/>
  <c r="W57" i="1" s="1"/>
  <c r="R41" i="1"/>
  <c r="U41" i="1" s="1"/>
  <c r="R31" i="1"/>
  <c r="W31" i="1" s="1"/>
  <c r="R23" i="1"/>
  <c r="U23" i="1" s="1"/>
  <c r="R7" i="1"/>
  <c r="W7" i="1" s="1"/>
  <c r="R2" i="1"/>
  <c r="V2" i="1" s="1"/>
  <c r="R40" i="1"/>
  <c r="U40" i="1" s="1"/>
  <c r="R30" i="1"/>
  <c r="T30" i="1" s="1"/>
  <c r="R22" i="1"/>
  <c r="V22" i="1" s="1"/>
  <c r="R14" i="1"/>
  <c r="U14" i="1" s="1"/>
  <c r="R46" i="1"/>
  <c r="T46" i="1" s="1"/>
  <c r="R61" i="1"/>
  <c r="U61" i="1" s="1"/>
  <c r="R37" i="1"/>
  <c r="W37" i="1" s="1"/>
  <c r="R27" i="1"/>
  <c r="W27" i="1" s="1"/>
  <c r="R11" i="1"/>
  <c r="W11" i="1" s="1"/>
  <c r="R3" i="1"/>
  <c r="U3" i="1" s="1"/>
  <c r="R19" i="1"/>
  <c r="W19" i="1" s="1"/>
  <c r="R51" i="1"/>
  <c r="U51" i="1" s="1"/>
  <c r="R20" i="1"/>
  <c r="T20" i="1" s="1"/>
  <c r="R36" i="1"/>
  <c r="T36" i="1" s="1"/>
  <c r="R8" i="1"/>
  <c r="T8" i="1" s="1"/>
  <c r="R48" i="1"/>
  <c r="V48" i="1" s="1"/>
  <c r="R63" i="1"/>
  <c r="W63" i="1" s="1"/>
  <c r="R5" i="1"/>
  <c r="U5" i="1" s="1"/>
  <c r="R55" i="1"/>
  <c r="W55" i="1" s="1"/>
  <c r="R4" i="1"/>
  <c r="U4" i="1" s="1"/>
  <c r="R62" i="1"/>
  <c r="U62" i="1" s="1"/>
  <c r="R54" i="1"/>
  <c r="V54" i="1" s="1"/>
  <c r="R18" i="1"/>
  <c r="T18" i="1" s="1"/>
  <c r="R43" i="1"/>
  <c r="W43" i="1" s="1"/>
  <c r="R35" i="1"/>
  <c r="W35" i="1" s="1"/>
  <c r="R25" i="1"/>
  <c r="U25" i="1" s="1"/>
  <c r="U65" i="1" l="1"/>
  <c r="T65" i="1"/>
  <c r="W65" i="1"/>
  <c r="V65" i="1"/>
  <c r="R65" i="1"/>
</calcChain>
</file>

<file path=xl/sharedStrings.xml><?xml version="1.0" encoding="utf-8"?>
<sst xmlns="http://schemas.openxmlformats.org/spreadsheetml/2006/main" count="140" uniqueCount="80">
  <si>
    <t>STUDIO</t>
    <phoneticPr fontId="1" type="noConversion"/>
  </si>
  <si>
    <t>2BED/1BATH</t>
    <phoneticPr fontId="1" type="noConversion"/>
  </si>
  <si>
    <t>1BED/1BATH</t>
    <phoneticPr fontId="1" type="noConversion"/>
  </si>
  <si>
    <t>2BED/2BATH</t>
    <phoneticPr fontId="1" type="noConversion"/>
  </si>
  <si>
    <t>FAR</t>
    <phoneticPr fontId="1" type="noConversion"/>
  </si>
  <si>
    <t>S.T.AREA</t>
    <phoneticPr fontId="1" type="noConversion"/>
  </si>
  <si>
    <t>Wall center</t>
    <phoneticPr fontId="1" type="noConversion"/>
  </si>
  <si>
    <t>Bay / UNIT</t>
    <phoneticPr fontId="1" type="noConversion"/>
  </si>
  <si>
    <t>Garden Area</t>
    <phoneticPr fontId="1" type="noConversion"/>
  </si>
  <si>
    <t>Garden Price ADD</t>
    <phoneticPr fontId="1" type="noConversion"/>
  </si>
  <si>
    <t>First Floor Price ADD</t>
    <phoneticPr fontId="1" type="noConversion"/>
  </si>
  <si>
    <t>Second Floor Price ADD</t>
    <phoneticPr fontId="1" type="noConversion"/>
  </si>
  <si>
    <t>Ground Floor Price ADD</t>
    <phoneticPr fontId="1" type="noConversion"/>
  </si>
  <si>
    <t>Type</t>
    <phoneticPr fontId="1" type="noConversion"/>
  </si>
  <si>
    <t>Floor</t>
    <phoneticPr fontId="1" type="noConversion"/>
  </si>
  <si>
    <t>Number</t>
    <phoneticPr fontId="1" type="noConversion"/>
  </si>
  <si>
    <t>Total</t>
    <phoneticPr fontId="1" type="noConversion"/>
  </si>
  <si>
    <t>A101</t>
    <phoneticPr fontId="1" type="noConversion"/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</si>
  <si>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</si>
  <si>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</si>
  <si>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</si>
  <si>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</si>
  <si>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</si>
  <si>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</si>
  <si>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</si>
  <si>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</si>
  <si>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</si>
  <si>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A201</t>
    <phoneticPr fontId="1" type="noConversion"/>
  </si>
  <si>
    <t>A202</t>
    <phoneticPr fontId="1" type="noConversion"/>
  </si>
  <si>
    <t>A203</t>
  </si>
  <si>
    <t>A204</t>
  </si>
  <si>
    <t>A205</t>
  </si>
  <si>
    <t>A206</t>
  </si>
  <si>
    <t>A207</t>
  </si>
  <si>
    <t>A208</t>
  </si>
  <si>
    <t>A209</t>
  </si>
  <si>
    <t>A210</t>
    <phoneticPr fontId="1" type="noConversion"/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</si>
  <si>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</si>
  <si>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</si>
  <si>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</si>
  <si>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</si>
  <si>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</si>
  <si>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</si>
  <si>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</si>
  <si>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</si>
  <si>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</si>
  <si>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  <phoneticPr fontId="1" type="noConversion"/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</si>
  <si>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</si>
  <si>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</si>
  <si>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</si>
  <si>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</si>
  <si>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</si>
  <si>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</si>
  <si>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</si>
  <si>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</si>
  <si>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</si>
  <si>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</si>
  <si>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</si>
  <si>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</si>
  <si>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</si>
  <si>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</si>
  <si>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</si>
  <si>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</si>
  <si>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</si>
  <si>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</si>
  <si>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</si>
  <si>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</si>
  <si>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</si>
  <si>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</si>
  <si>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</si>
  <si>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</si>
  <si>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</si>
  <si>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</si>
  <si>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</si>
  <si>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</si>
  <si>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</si>
  <si>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</si>
  <si>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Price Base
Inc.14 %VAT</t>
    <phoneticPr fontId="1" type="noConversion"/>
  </si>
  <si>
    <t>Price Base
Inc 12%Vat</t>
    <phoneticPr fontId="1" type="noConversion"/>
  </si>
  <si>
    <t>Final Price
Inc 12%Vat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</si>
</sst>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_ "/>
    <numFmt numFmtId="166" formatCode="#,##0_);[Red]\(#,##0\)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1" xfId="0" applyNumberFormat="1" applyBorder="1"/>
    <xf numFmtId="166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 wrapText="1"/>
    </xf>
    <xf numFmtId="166" fontId="0" fillId="2" borderId="1" xfId="0" applyNumberFormat="1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1"/>
  <sheetViews>
    <sheetView tabSelected="1" zoomScale="85" zoomScaleNormal="85" workbookViewId="0">
      <pane ySplit="1" topLeftCell="A44" activePane="bottomLeft" state="frozen"/>
      <selection pane="bottomLeft" activeCell="O2" sqref="O2"/>
    </sheetView>
  </sheetViews>
  <sheetFormatPr defaultRowHeight="15"/>
  <cols>
    <col min="2" max="2" width="10.140625" style="1" customWidth="1"/>
    <col min="3" max="3" width="9" style="2"/>
    <col min="4" max="4" width="5.5703125" style="2" customWidth="1"/>
    <col min="5" max="5" width="14.42578125" style="2" customWidth="1"/>
    <col min="6" max="6" width="9" style="2"/>
    <col min="7" max="7" width="9" style="2" customWidth="1"/>
    <col min="8" max="8" width="10.28515625" hidden="1" customWidth="1"/>
    <col min="10" max="11" width="14.85546875" style="10" customWidth="1"/>
    <col min="12" max="12" width="14.85546875" style="12" hidden="1" customWidth="1"/>
    <col min="13" max="13" width="14.85546875" style="12" customWidth="1"/>
    <col min="14" max="14" width="13.42578125" style="11" customWidth="1"/>
    <col min="15" max="15" width="15.28515625" style="11" customWidth="1"/>
    <col min="16" max="16" width="9" style="11"/>
    <col min="17" max="17" width="13.42578125" style="11" customWidth="1"/>
    <col min="18" max="18" width="12" style="11" bestFit="1" customWidth="1"/>
    <col min="19" max="19" width="12.5703125" customWidth="1"/>
    <col min="20" max="20" width="14.5703125" customWidth="1"/>
    <col min="21" max="21" width="14.42578125" customWidth="1"/>
    <col min="22" max="22" width="13.7109375" customWidth="1"/>
    <col min="23" max="23" width="13.5703125" customWidth="1"/>
  </cols>
  <sheetData>
    <row r="1" spans="2:23" ht="28.5" customHeight="1">
      <c r="B1" s="3" t="s">
        <v>15</v>
      </c>
      <c r="C1" s="6" t="s">
        <v>14</v>
      </c>
      <c r="D1" s="18" t="s">
        <v>13</v>
      </c>
      <c r="E1" s="18"/>
      <c r="F1" s="6" t="s">
        <v>4</v>
      </c>
      <c r="G1" s="6" t="s">
        <v>5</v>
      </c>
      <c r="H1" s="6" t="s">
        <v>6</v>
      </c>
      <c r="I1" s="6" t="s">
        <v>7</v>
      </c>
      <c r="J1" s="7" t="s">
        <v>8</v>
      </c>
      <c r="K1" s="7"/>
      <c r="L1" s="14" t="s">
        <v>77</v>
      </c>
      <c r="M1" s="14" t="s">
        <v>78</v>
      </c>
      <c r="N1" s="14" t="s">
        <v>9</v>
      </c>
      <c r="O1" s="14" t="s">
        <v>12</v>
      </c>
      <c r="P1" s="14" t="s">
        <v>10</v>
      </c>
      <c r="Q1" s="14" t="s">
        <v>11</v>
      </c>
      <c r="R1" s="16" t="s">
        <v>79</v>
      </c>
      <c r="T1" s="14" t="s">
        <v>0</v>
      </c>
      <c r="U1" s="6" t="s">
        <v>2</v>
      </c>
      <c r="V1" s="6" t="s">
        <v>1</v>
      </c>
      <c r="W1" s="6" t="s">
        <v>3</v>
      </c>
    </row>
    <row r="2" spans="2:23">
      <c r="B2" s="4" t="s">
        <v>17</v>
      </c>
      <c r="C2" s="6">
        <v>1</v>
      </c>
      <c r="D2" s="6">
        <v>3</v>
      </c>
      <c r="E2" s="6" t="s">
        <v>1</v>
      </c>
      <c r="F2" s="6">
        <v>59.8</v>
      </c>
      <c r="G2" s="6">
        <v>56</v>
      </c>
      <c r="H2" s="6">
        <v>56.41</v>
      </c>
      <c r="I2" s="6">
        <v>1</v>
      </c>
      <c r="J2" s="7">
        <v>29.13</v>
      </c>
      <c r="K2" s="7"/>
      <c r="L2" s="15">
        <v>749000</v>
      </c>
      <c r="M2" s="15">
        <f>L2*0.12/0.14</f>
        <v>641999.99999999988</v>
      </c>
      <c r="N2" s="13">
        <f>J2*1700*0.12/0.14</f>
        <v>42446.57142857142</v>
      </c>
      <c r="O2" s="13">
        <f>0.02*M2</f>
        <v>12839.999999999998</v>
      </c>
      <c r="P2" s="13"/>
      <c r="Q2" s="13"/>
      <c r="R2" s="17">
        <f t="shared" ref="R2:R21" si="0">SUBTOTAL(9,M2:Q2)</f>
        <v>697286.57142857136</v>
      </c>
      <c r="T2" s="5"/>
      <c r="U2" s="5"/>
      <c r="V2" s="13">
        <f>R2</f>
        <v>697286.57142857136</v>
      </c>
      <c r="W2" s="5"/>
    </row>
    <row r="3" spans="2:23">
      <c r="B3" s="4" t="s">
        <v>18</v>
      </c>
      <c r="C3" s="6">
        <v>1</v>
      </c>
      <c r="D3" s="6">
        <v>2</v>
      </c>
      <c r="E3" s="6" t="s">
        <v>2</v>
      </c>
      <c r="F3" s="6">
        <v>42.8</v>
      </c>
      <c r="G3" s="6">
        <v>40</v>
      </c>
      <c r="H3" s="6">
        <v>40.49</v>
      </c>
      <c r="I3" s="6">
        <v>1</v>
      </c>
      <c r="J3" s="7">
        <v>16.98</v>
      </c>
      <c r="K3" s="7"/>
      <c r="L3" s="15">
        <v>599000</v>
      </c>
      <c r="M3" s="15">
        <f t="shared" ref="M3:M63" si="1">L3*0.12/0.14</f>
        <v>513428.57142857136</v>
      </c>
      <c r="N3" s="13">
        <f t="shared" ref="N3:N11" si="2">J3*1700*0.12/0.14</f>
        <v>24742.285714285714</v>
      </c>
      <c r="O3" s="13">
        <f t="shared" ref="O3:O11" si="3">0.02*M3</f>
        <v>10268.571428571428</v>
      </c>
      <c r="P3" s="13"/>
      <c r="Q3" s="13"/>
      <c r="R3" s="17">
        <f t="shared" si="0"/>
        <v>548439.42857142852</v>
      </c>
      <c r="T3" s="5"/>
      <c r="U3" s="13">
        <f>R3</f>
        <v>548439.42857142852</v>
      </c>
      <c r="V3" s="5"/>
      <c r="W3" s="5"/>
    </row>
    <row r="4" spans="2:23">
      <c r="B4" s="4" t="s">
        <v>19</v>
      </c>
      <c r="C4" s="6">
        <v>1</v>
      </c>
      <c r="D4" s="6">
        <v>2</v>
      </c>
      <c r="E4" s="6" t="s">
        <v>2</v>
      </c>
      <c r="F4" s="6">
        <v>42.8</v>
      </c>
      <c r="G4" s="6">
        <v>40</v>
      </c>
      <c r="H4" s="6">
        <v>40.49</v>
      </c>
      <c r="I4" s="6">
        <v>1</v>
      </c>
      <c r="J4" s="7">
        <v>16.66</v>
      </c>
      <c r="K4" s="7"/>
      <c r="L4" s="15">
        <v>599000</v>
      </c>
      <c r="M4" s="15">
        <f t="shared" si="1"/>
        <v>513428.57142857136</v>
      </c>
      <c r="N4" s="13">
        <f t="shared" si="2"/>
        <v>24275.999999999996</v>
      </c>
      <c r="O4" s="13">
        <f t="shared" si="3"/>
        <v>10268.571428571428</v>
      </c>
      <c r="P4" s="13"/>
      <c r="Q4" s="13"/>
      <c r="R4" s="17">
        <f t="shared" si="0"/>
        <v>547973.14285714284</v>
      </c>
      <c r="T4" s="5"/>
      <c r="U4" s="13">
        <f t="shared" ref="U4:U5" si="4">R4</f>
        <v>547973.14285714284</v>
      </c>
      <c r="V4" s="5"/>
      <c r="W4" s="5"/>
    </row>
    <row r="5" spans="2:23">
      <c r="B5" s="4" t="s">
        <v>20</v>
      </c>
      <c r="C5" s="6">
        <v>1</v>
      </c>
      <c r="D5" s="6">
        <v>2</v>
      </c>
      <c r="E5" s="6" t="s">
        <v>2</v>
      </c>
      <c r="F5" s="6">
        <v>42.8</v>
      </c>
      <c r="G5" s="6">
        <v>40</v>
      </c>
      <c r="H5" s="6">
        <v>40.49</v>
      </c>
      <c r="I5" s="6">
        <v>1</v>
      </c>
      <c r="J5" s="7">
        <v>16.98</v>
      </c>
      <c r="K5" s="7"/>
      <c r="L5" s="15">
        <v>599000</v>
      </c>
      <c r="M5" s="15">
        <f t="shared" si="1"/>
        <v>513428.57142857136</v>
      </c>
      <c r="N5" s="13">
        <f t="shared" si="2"/>
        <v>24742.285714285714</v>
      </c>
      <c r="O5" s="13">
        <f t="shared" si="3"/>
        <v>10268.571428571428</v>
      </c>
      <c r="P5" s="13"/>
      <c r="Q5" s="13"/>
      <c r="R5" s="17">
        <f t="shared" si="0"/>
        <v>548439.42857142852</v>
      </c>
      <c r="T5" s="5"/>
      <c r="U5" s="13">
        <f t="shared" si="4"/>
        <v>548439.42857142852</v>
      </c>
      <c r="V5" s="5"/>
      <c r="W5" s="5"/>
    </row>
    <row r="6" spans="2:23">
      <c r="B6" s="4" t="s">
        <v>21</v>
      </c>
      <c r="C6" s="6">
        <v>1</v>
      </c>
      <c r="D6" s="6">
        <v>3</v>
      </c>
      <c r="E6" s="6" t="s">
        <v>1</v>
      </c>
      <c r="F6" s="6">
        <v>59.8</v>
      </c>
      <c r="G6" s="6">
        <v>56</v>
      </c>
      <c r="H6" s="6">
        <v>56.41</v>
      </c>
      <c r="I6" s="6">
        <v>1</v>
      </c>
      <c r="J6" s="7">
        <v>28.13</v>
      </c>
      <c r="K6" s="7"/>
      <c r="L6" s="15">
        <v>749000</v>
      </c>
      <c r="M6" s="15">
        <f t="shared" si="1"/>
        <v>641999.99999999988</v>
      </c>
      <c r="N6" s="13">
        <f t="shared" si="2"/>
        <v>40989.428571428565</v>
      </c>
      <c r="O6" s="13">
        <f t="shared" si="3"/>
        <v>12839.999999999998</v>
      </c>
      <c r="P6" s="13"/>
      <c r="Q6" s="13"/>
      <c r="R6" s="17">
        <f t="shared" si="0"/>
        <v>695829.42857142841</v>
      </c>
      <c r="T6" s="5"/>
      <c r="U6" s="5"/>
      <c r="V6" s="13">
        <f>R6</f>
        <v>695829.42857142841</v>
      </c>
      <c r="W6" s="5"/>
    </row>
    <row r="7" spans="2:23">
      <c r="B7" s="4" t="s">
        <v>22</v>
      </c>
      <c r="C7" s="6">
        <v>1</v>
      </c>
      <c r="D7" s="6">
        <v>4</v>
      </c>
      <c r="E7" s="6" t="s">
        <v>3</v>
      </c>
      <c r="F7" s="6">
        <v>66.3</v>
      </c>
      <c r="G7" s="6">
        <v>63</v>
      </c>
      <c r="H7" s="6">
        <v>63.49</v>
      </c>
      <c r="I7" s="6">
        <v>2</v>
      </c>
      <c r="J7" s="7">
        <v>27.08</v>
      </c>
      <c r="K7" s="7"/>
      <c r="L7" s="15">
        <v>849000</v>
      </c>
      <c r="M7" s="15">
        <f t="shared" si="1"/>
        <v>727714.28571428568</v>
      </c>
      <c r="N7" s="13">
        <f t="shared" si="2"/>
        <v>39459.428571428565</v>
      </c>
      <c r="O7" s="13">
        <f t="shared" si="3"/>
        <v>14554.285714285714</v>
      </c>
      <c r="P7" s="13"/>
      <c r="Q7" s="13"/>
      <c r="R7" s="17">
        <f t="shared" si="0"/>
        <v>781727.99999999988</v>
      </c>
      <c r="T7" s="5"/>
      <c r="U7" s="5"/>
      <c r="V7" s="5"/>
      <c r="W7" s="13">
        <f>R7</f>
        <v>781727.99999999988</v>
      </c>
    </row>
    <row r="8" spans="2:23">
      <c r="B8" s="4" t="s">
        <v>23</v>
      </c>
      <c r="C8" s="6">
        <v>1</v>
      </c>
      <c r="D8" s="6">
        <v>1</v>
      </c>
      <c r="E8" s="6" t="s">
        <v>0</v>
      </c>
      <c r="F8" s="6">
        <v>31.6</v>
      </c>
      <c r="G8" s="6">
        <v>30</v>
      </c>
      <c r="H8" s="6">
        <v>29.85</v>
      </c>
      <c r="I8" s="6">
        <v>1</v>
      </c>
      <c r="J8" s="7">
        <v>9.6199999999999992</v>
      </c>
      <c r="K8" s="7"/>
      <c r="L8" s="15">
        <v>489000</v>
      </c>
      <c r="M8" s="15">
        <f t="shared" si="1"/>
        <v>419142.8571428571</v>
      </c>
      <c r="N8" s="13">
        <f t="shared" si="2"/>
        <v>14017.714285714283</v>
      </c>
      <c r="O8" s="13">
        <f t="shared" si="3"/>
        <v>8382.8571428571413</v>
      </c>
      <c r="P8" s="13"/>
      <c r="Q8" s="13"/>
      <c r="R8" s="17">
        <f t="shared" si="0"/>
        <v>441543.42857142852</v>
      </c>
      <c r="T8" s="13">
        <f>R8</f>
        <v>441543.42857142852</v>
      </c>
      <c r="U8" s="5"/>
      <c r="V8" s="5"/>
      <c r="W8" s="5"/>
    </row>
    <row r="9" spans="2:23">
      <c r="B9" s="4" t="s">
        <v>24</v>
      </c>
      <c r="C9" s="6">
        <v>1</v>
      </c>
      <c r="D9" s="6">
        <v>4</v>
      </c>
      <c r="E9" s="6" t="s">
        <v>3</v>
      </c>
      <c r="F9" s="6">
        <v>66.3</v>
      </c>
      <c r="G9" s="6">
        <v>63</v>
      </c>
      <c r="H9" s="6">
        <v>63.49</v>
      </c>
      <c r="I9" s="6">
        <v>2</v>
      </c>
      <c r="J9" s="7">
        <v>26.37</v>
      </c>
      <c r="K9" s="7"/>
      <c r="L9" s="15">
        <v>849000</v>
      </c>
      <c r="M9" s="15">
        <f t="shared" si="1"/>
        <v>727714.28571428568</v>
      </c>
      <c r="N9" s="13">
        <f t="shared" si="2"/>
        <v>38424.857142857138</v>
      </c>
      <c r="O9" s="13">
        <f t="shared" si="3"/>
        <v>14554.285714285714</v>
      </c>
      <c r="P9" s="13"/>
      <c r="Q9" s="13"/>
      <c r="R9" s="17">
        <f t="shared" si="0"/>
        <v>780693.42857142852</v>
      </c>
      <c r="T9" s="5"/>
      <c r="U9" s="5"/>
      <c r="V9" s="5"/>
      <c r="W9" s="13">
        <f>R9</f>
        <v>780693.42857142852</v>
      </c>
    </row>
    <row r="10" spans="2:23">
      <c r="B10" s="4" t="s">
        <v>25</v>
      </c>
      <c r="C10" s="6">
        <v>1</v>
      </c>
      <c r="D10" s="6">
        <v>1</v>
      </c>
      <c r="E10" s="6" t="s">
        <v>0</v>
      </c>
      <c r="F10" s="6">
        <v>31.6</v>
      </c>
      <c r="G10" s="6">
        <v>30</v>
      </c>
      <c r="H10" s="6">
        <v>29.85</v>
      </c>
      <c r="I10" s="6">
        <v>1</v>
      </c>
      <c r="J10" s="7">
        <v>9.6199999999999992</v>
      </c>
      <c r="K10" s="7"/>
      <c r="L10" s="15">
        <v>489000</v>
      </c>
      <c r="M10" s="15">
        <f t="shared" si="1"/>
        <v>419142.8571428571</v>
      </c>
      <c r="N10" s="13">
        <f t="shared" si="2"/>
        <v>14017.714285714283</v>
      </c>
      <c r="O10" s="13">
        <f t="shared" si="3"/>
        <v>8382.8571428571413</v>
      </c>
      <c r="P10" s="13"/>
      <c r="Q10" s="13"/>
      <c r="R10" s="17">
        <f t="shared" si="0"/>
        <v>441543.42857142852</v>
      </c>
      <c r="T10" s="13">
        <f>R10</f>
        <v>441543.42857142852</v>
      </c>
      <c r="U10" s="5"/>
      <c r="V10" s="5"/>
      <c r="W10" s="5"/>
    </row>
    <row r="11" spans="2:23">
      <c r="B11" s="4" t="s">
        <v>26</v>
      </c>
      <c r="C11" s="6">
        <v>1</v>
      </c>
      <c r="D11" s="6">
        <v>4</v>
      </c>
      <c r="E11" s="6" t="s">
        <v>3</v>
      </c>
      <c r="F11" s="6">
        <v>66.3</v>
      </c>
      <c r="G11" s="6">
        <v>63</v>
      </c>
      <c r="H11" s="6">
        <v>63.49</v>
      </c>
      <c r="I11" s="6">
        <v>2</v>
      </c>
      <c r="J11" s="7">
        <v>27.09</v>
      </c>
      <c r="K11" s="7"/>
      <c r="L11" s="15">
        <v>849000</v>
      </c>
      <c r="M11" s="15">
        <f t="shared" si="1"/>
        <v>727714.28571428568</v>
      </c>
      <c r="N11" s="13">
        <f t="shared" si="2"/>
        <v>39473.999999999993</v>
      </c>
      <c r="O11" s="13">
        <f t="shared" si="3"/>
        <v>14554.285714285714</v>
      </c>
      <c r="P11" s="13"/>
      <c r="Q11" s="13"/>
      <c r="R11" s="17">
        <f t="shared" si="0"/>
        <v>781742.57142857136</v>
      </c>
      <c r="T11" s="5"/>
      <c r="U11" s="5"/>
      <c r="V11" s="5"/>
      <c r="W11" s="13">
        <f>R11</f>
        <v>781742.57142857136</v>
      </c>
    </row>
    <row r="12" spans="2:23">
      <c r="B12" s="4" t="s">
        <v>27</v>
      </c>
      <c r="C12" s="6">
        <v>2</v>
      </c>
      <c r="D12" s="6">
        <v>3</v>
      </c>
      <c r="E12" s="6" t="s">
        <v>1</v>
      </c>
      <c r="F12" s="6">
        <v>59.8</v>
      </c>
      <c r="G12" s="6">
        <v>56</v>
      </c>
      <c r="H12" s="6">
        <v>56.41</v>
      </c>
      <c r="I12" s="6">
        <v>1</v>
      </c>
      <c r="J12" s="8">
        <v>0</v>
      </c>
      <c r="K12" s="8"/>
      <c r="L12" s="15">
        <v>749000</v>
      </c>
      <c r="M12" s="15">
        <f t="shared" si="1"/>
        <v>641999.99999999988</v>
      </c>
      <c r="N12" s="13">
        <f t="shared" ref="N12:N31" si="5">J12*1700</f>
        <v>0</v>
      </c>
      <c r="O12" s="13"/>
      <c r="P12" s="13">
        <f>0*M12</f>
        <v>0</v>
      </c>
      <c r="Q12" s="13"/>
      <c r="R12" s="17">
        <f t="shared" si="0"/>
        <v>641999.99999999988</v>
      </c>
      <c r="T12" s="5"/>
      <c r="U12" s="5"/>
      <c r="V12" s="13">
        <f>R12</f>
        <v>641999.99999999988</v>
      </c>
      <c r="W12" s="5"/>
    </row>
    <row r="13" spans="2:23">
      <c r="B13" s="4" t="s">
        <v>28</v>
      </c>
      <c r="C13" s="6">
        <v>2</v>
      </c>
      <c r="D13" s="6">
        <v>2</v>
      </c>
      <c r="E13" s="6" t="s">
        <v>2</v>
      </c>
      <c r="F13" s="6">
        <v>42.8</v>
      </c>
      <c r="G13" s="6">
        <v>40</v>
      </c>
      <c r="H13" s="6">
        <v>40.49</v>
      </c>
      <c r="I13" s="6">
        <v>1</v>
      </c>
      <c r="J13" s="8">
        <v>0</v>
      </c>
      <c r="K13" s="8"/>
      <c r="L13" s="15">
        <v>599000</v>
      </c>
      <c r="M13" s="15">
        <f t="shared" si="1"/>
        <v>513428.57142857136</v>
      </c>
      <c r="N13" s="13">
        <f t="shared" si="5"/>
        <v>0</v>
      </c>
      <c r="O13" s="13"/>
      <c r="P13" s="13">
        <f t="shared" ref="P13:P21" si="6">0*M13</f>
        <v>0</v>
      </c>
      <c r="Q13" s="13"/>
      <c r="R13" s="17">
        <f t="shared" si="0"/>
        <v>513428.57142857136</v>
      </c>
      <c r="T13" s="5"/>
      <c r="U13" s="13">
        <f t="shared" ref="U13:U15" si="7">R13</f>
        <v>513428.57142857136</v>
      </c>
      <c r="V13" s="5"/>
      <c r="W13" s="5"/>
    </row>
    <row r="14" spans="2:23">
      <c r="B14" s="4" t="s">
        <v>29</v>
      </c>
      <c r="C14" s="6">
        <v>2</v>
      </c>
      <c r="D14" s="6">
        <v>2</v>
      </c>
      <c r="E14" s="6" t="s">
        <v>2</v>
      </c>
      <c r="F14" s="6">
        <v>42.8</v>
      </c>
      <c r="G14" s="6">
        <v>40</v>
      </c>
      <c r="H14" s="6">
        <v>40.49</v>
      </c>
      <c r="I14" s="6">
        <v>1</v>
      </c>
      <c r="J14" s="8">
        <v>0</v>
      </c>
      <c r="K14" s="8"/>
      <c r="L14" s="15">
        <v>599000</v>
      </c>
      <c r="M14" s="15">
        <f t="shared" si="1"/>
        <v>513428.57142857136</v>
      </c>
      <c r="N14" s="13">
        <f t="shared" si="5"/>
        <v>0</v>
      </c>
      <c r="O14" s="13"/>
      <c r="P14" s="13">
        <f t="shared" si="6"/>
        <v>0</v>
      </c>
      <c r="Q14" s="13"/>
      <c r="R14" s="17">
        <f t="shared" si="0"/>
        <v>513428.57142857136</v>
      </c>
      <c r="T14" s="5"/>
      <c r="U14" s="13">
        <f t="shared" si="7"/>
        <v>513428.57142857136</v>
      </c>
      <c r="V14" s="5"/>
      <c r="W14" s="5"/>
    </row>
    <row r="15" spans="2:23">
      <c r="B15" s="4" t="s">
        <v>30</v>
      </c>
      <c r="C15" s="6">
        <v>2</v>
      </c>
      <c r="D15" s="6">
        <v>2</v>
      </c>
      <c r="E15" s="6" t="s">
        <v>2</v>
      </c>
      <c r="F15" s="6">
        <v>42.8</v>
      </c>
      <c r="G15" s="6">
        <v>40</v>
      </c>
      <c r="H15" s="6">
        <v>40.49</v>
      </c>
      <c r="I15" s="6">
        <v>1</v>
      </c>
      <c r="J15" s="8">
        <v>0</v>
      </c>
      <c r="K15" s="8"/>
      <c r="L15" s="15">
        <v>599000</v>
      </c>
      <c r="M15" s="15">
        <f t="shared" si="1"/>
        <v>513428.57142857136</v>
      </c>
      <c r="N15" s="13">
        <f t="shared" si="5"/>
        <v>0</v>
      </c>
      <c r="O15" s="13"/>
      <c r="P15" s="13">
        <f t="shared" si="6"/>
        <v>0</v>
      </c>
      <c r="Q15" s="13"/>
      <c r="R15" s="17">
        <f t="shared" si="0"/>
        <v>513428.57142857136</v>
      </c>
      <c r="T15" s="5"/>
      <c r="U15" s="13">
        <f t="shared" si="7"/>
        <v>513428.57142857136</v>
      </c>
      <c r="V15" s="5"/>
      <c r="W15" s="5"/>
    </row>
    <row r="16" spans="2:23">
      <c r="B16" s="4" t="s">
        <v>31</v>
      </c>
      <c r="C16" s="6">
        <v>2</v>
      </c>
      <c r="D16" s="6">
        <v>3</v>
      </c>
      <c r="E16" s="6" t="s">
        <v>1</v>
      </c>
      <c r="F16" s="6">
        <v>59.8</v>
      </c>
      <c r="G16" s="6">
        <v>56</v>
      </c>
      <c r="H16" s="6">
        <v>56.41</v>
      </c>
      <c r="I16" s="6">
        <v>1</v>
      </c>
      <c r="J16" s="8">
        <v>0</v>
      </c>
      <c r="K16" s="8"/>
      <c r="L16" s="15">
        <v>749000</v>
      </c>
      <c r="M16" s="15">
        <f t="shared" si="1"/>
        <v>641999.99999999988</v>
      </c>
      <c r="N16" s="13">
        <f t="shared" si="5"/>
        <v>0</v>
      </c>
      <c r="O16" s="13"/>
      <c r="P16" s="13">
        <f t="shared" si="6"/>
        <v>0</v>
      </c>
      <c r="Q16" s="13"/>
      <c r="R16" s="17">
        <f t="shared" si="0"/>
        <v>641999.99999999988</v>
      </c>
      <c r="T16" s="5"/>
      <c r="U16" s="5"/>
      <c r="V16" s="13">
        <f>R16</f>
        <v>641999.99999999988</v>
      </c>
      <c r="W16" s="5"/>
    </row>
    <row r="17" spans="2:23">
      <c r="B17" s="4" t="s">
        <v>32</v>
      </c>
      <c r="C17" s="6">
        <v>2</v>
      </c>
      <c r="D17" s="6">
        <v>4</v>
      </c>
      <c r="E17" s="6" t="s">
        <v>3</v>
      </c>
      <c r="F17" s="6">
        <v>66.3</v>
      </c>
      <c r="G17" s="6">
        <v>63</v>
      </c>
      <c r="H17" s="6">
        <v>63.49</v>
      </c>
      <c r="I17" s="6">
        <v>2</v>
      </c>
      <c r="J17" s="8">
        <v>0</v>
      </c>
      <c r="K17" s="8"/>
      <c r="L17" s="15">
        <v>849000</v>
      </c>
      <c r="M17" s="15">
        <f t="shared" si="1"/>
        <v>727714.28571428568</v>
      </c>
      <c r="N17" s="13">
        <f t="shared" si="5"/>
        <v>0</v>
      </c>
      <c r="O17" s="13"/>
      <c r="P17" s="13">
        <f t="shared" si="6"/>
        <v>0</v>
      </c>
      <c r="Q17" s="13"/>
      <c r="R17" s="17">
        <f t="shared" si="0"/>
        <v>727714.28571428568</v>
      </c>
      <c r="T17" s="5"/>
      <c r="U17" s="5"/>
      <c r="V17" s="5"/>
      <c r="W17" s="13">
        <f>R17</f>
        <v>727714.28571428568</v>
      </c>
    </row>
    <row r="18" spans="2:23">
      <c r="B18" s="4" t="s">
        <v>33</v>
      </c>
      <c r="C18" s="6">
        <v>2</v>
      </c>
      <c r="D18" s="6">
        <v>1</v>
      </c>
      <c r="E18" s="6" t="s">
        <v>0</v>
      </c>
      <c r="F18" s="6">
        <v>31.6</v>
      </c>
      <c r="G18" s="6">
        <v>30</v>
      </c>
      <c r="H18" s="6">
        <v>29.85</v>
      </c>
      <c r="I18" s="6">
        <v>1</v>
      </c>
      <c r="J18" s="8">
        <v>0</v>
      </c>
      <c r="K18" s="8"/>
      <c r="L18" s="15">
        <v>489000</v>
      </c>
      <c r="M18" s="15">
        <f t="shared" si="1"/>
        <v>419142.8571428571</v>
      </c>
      <c r="N18" s="13">
        <f t="shared" si="5"/>
        <v>0</v>
      </c>
      <c r="O18" s="13"/>
      <c r="P18" s="13">
        <f t="shared" si="6"/>
        <v>0</v>
      </c>
      <c r="Q18" s="13"/>
      <c r="R18" s="17">
        <f t="shared" si="0"/>
        <v>419142.8571428571</v>
      </c>
      <c r="T18" s="13">
        <f>R18</f>
        <v>419142.8571428571</v>
      </c>
      <c r="U18" s="5"/>
      <c r="V18" s="5"/>
      <c r="W18" s="5"/>
    </row>
    <row r="19" spans="2:23">
      <c r="B19" s="4" t="s">
        <v>34</v>
      </c>
      <c r="C19" s="6">
        <v>2</v>
      </c>
      <c r="D19" s="6">
        <v>4</v>
      </c>
      <c r="E19" s="6" t="s">
        <v>3</v>
      </c>
      <c r="F19" s="6">
        <v>66.3</v>
      </c>
      <c r="G19" s="6">
        <v>63</v>
      </c>
      <c r="H19" s="6">
        <v>63.49</v>
      </c>
      <c r="I19" s="6">
        <v>2</v>
      </c>
      <c r="J19" s="8">
        <v>0</v>
      </c>
      <c r="K19" s="8"/>
      <c r="L19" s="15">
        <v>849000</v>
      </c>
      <c r="M19" s="15">
        <f t="shared" si="1"/>
        <v>727714.28571428568</v>
      </c>
      <c r="N19" s="13">
        <f t="shared" si="5"/>
        <v>0</v>
      </c>
      <c r="O19" s="13"/>
      <c r="P19" s="13">
        <f t="shared" si="6"/>
        <v>0</v>
      </c>
      <c r="Q19" s="13"/>
      <c r="R19" s="17">
        <f t="shared" si="0"/>
        <v>727714.28571428568</v>
      </c>
      <c r="T19" s="5"/>
      <c r="U19" s="5"/>
      <c r="V19" s="5"/>
      <c r="W19" s="13">
        <f>R19</f>
        <v>727714.28571428568</v>
      </c>
    </row>
    <row r="20" spans="2:23">
      <c r="B20" s="4" t="s">
        <v>35</v>
      </c>
      <c r="C20" s="6">
        <v>2</v>
      </c>
      <c r="D20" s="6">
        <v>1</v>
      </c>
      <c r="E20" s="6" t="s">
        <v>0</v>
      </c>
      <c r="F20" s="6">
        <v>31.6</v>
      </c>
      <c r="G20" s="6">
        <v>30</v>
      </c>
      <c r="H20" s="6">
        <v>29.85</v>
      </c>
      <c r="I20" s="6">
        <v>1</v>
      </c>
      <c r="J20" s="8">
        <v>0</v>
      </c>
      <c r="K20" s="8"/>
      <c r="L20" s="15">
        <v>489000</v>
      </c>
      <c r="M20" s="15">
        <f t="shared" si="1"/>
        <v>419142.8571428571</v>
      </c>
      <c r="N20" s="13">
        <f t="shared" si="5"/>
        <v>0</v>
      </c>
      <c r="O20" s="13"/>
      <c r="P20" s="13">
        <f t="shared" si="6"/>
        <v>0</v>
      </c>
      <c r="Q20" s="13"/>
      <c r="R20" s="17">
        <f t="shared" si="0"/>
        <v>419142.8571428571</v>
      </c>
      <c r="T20" s="13">
        <f>R20</f>
        <v>419142.8571428571</v>
      </c>
      <c r="U20" s="5"/>
      <c r="V20" s="5"/>
      <c r="W20" s="5"/>
    </row>
    <row r="21" spans="2:23">
      <c r="B21" s="4" t="s">
        <v>36</v>
      </c>
      <c r="C21" s="6">
        <v>2</v>
      </c>
      <c r="D21" s="6">
        <v>4</v>
      </c>
      <c r="E21" s="6" t="s">
        <v>3</v>
      </c>
      <c r="F21" s="6">
        <v>66.3</v>
      </c>
      <c r="G21" s="6">
        <v>63</v>
      </c>
      <c r="H21" s="6">
        <v>63.49</v>
      </c>
      <c r="I21" s="6">
        <v>2</v>
      </c>
      <c r="J21" s="8">
        <v>0</v>
      </c>
      <c r="K21" s="8"/>
      <c r="L21" s="15">
        <v>849000</v>
      </c>
      <c r="M21" s="15">
        <f t="shared" si="1"/>
        <v>727714.28571428568</v>
      </c>
      <c r="N21" s="13">
        <f t="shared" si="5"/>
        <v>0</v>
      </c>
      <c r="O21" s="13"/>
      <c r="P21" s="13">
        <f t="shared" si="6"/>
        <v>0</v>
      </c>
      <c r="Q21" s="13"/>
      <c r="R21" s="17">
        <f t="shared" si="0"/>
        <v>727714.28571428568</v>
      </c>
      <c r="T21" s="5"/>
      <c r="U21" s="5"/>
      <c r="V21" s="5"/>
      <c r="W21" s="13">
        <f>R21</f>
        <v>727714.28571428568</v>
      </c>
    </row>
    <row r="22" spans="2:23">
      <c r="B22" s="4" t="s">
        <v>37</v>
      </c>
      <c r="C22" s="6">
        <v>3</v>
      </c>
      <c r="D22" s="6">
        <v>3</v>
      </c>
      <c r="E22" s="6" t="s">
        <v>1</v>
      </c>
      <c r="F22" s="6">
        <v>59.8</v>
      </c>
      <c r="G22" s="6">
        <v>56</v>
      </c>
      <c r="H22" s="6">
        <v>56.41</v>
      </c>
      <c r="I22" s="6">
        <v>1</v>
      </c>
      <c r="J22" s="8">
        <v>0</v>
      </c>
      <c r="K22" s="8"/>
      <c r="L22" s="15">
        <v>749000</v>
      </c>
      <c r="M22" s="15">
        <f t="shared" si="1"/>
        <v>641999.99999999988</v>
      </c>
      <c r="N22" s="13">
        <f t="shared" si="5"/>
        <v>0</v>
      </c>
      <c r="O22" s="13"/>
      <c r="P22" s="13"/>
      <c r="Q22" s="13">
        <f>-0.02*M22</f>
        <v>-12839.999999999998</v>
      </c>
      <c r="R22" s="17">
        <f>SUBTOTAL(9,M22:Q22)</f>
        <v>629159.99999999988</v>
      </c>
      <c r="T22" s="5"/>
      <c r="U22" s="5"/>
      <c r="V22" s="13">
        <f>R22</f>
        <v>629159.99999999988</v>
      </c>
      <c r="W22" s="5"/>
    </row>
    <row r="23" spans="2:23">
      <c r="B23" s="4" t="s">
        <v>38</v>
      </c>
      <c r="C23" s="6">
        <v>3</v>
      </c>
      <c r="D23" s="6">
        <v>2</v>
      </c>
      <c r="E23" s="6" t="s">
        <v>2</v>
      </c>
      <c r="F23" s="6">
        <v>42.8</v>
      </c>
      <c r="G23" s="6">
        <v>40</v>
      </c>
      <c r="H23" s="6">
        <v>40.49</v>
      </c>
      <c r="I23" s="6">
        <v>1</v>
      </c>
      <c r="J23" s="8">
        <v>0</v>
      </c>
      <c r="K23" s="8"/>
      <c r="L23" s="15">
        <v>599000</v>
      </c>
      <c r="M23" s="15">
        <f t="shared" si="1"/>
        <v>513428.57142857136</v>
      </c>
      <c r="N23" s="13">
        <f t="shared" si="5"/>
        <v>0</v>
      </c>
      <c r="O23" s="13"/>
      <c r="P23" s="13"/>
      <c r="Q23" s="13">
        <f t="shared" ref="Q23:Q31" si="8">-0.02*M23</f>
        <v>-10268.571428571428</v>
      </c>
      <c r="R23" s="17">
        <f t="shared" ref="R23:R31" si="9">SUBTOTAL(9,M23:Q23)</f>
        <v>503159.99999999994</v>
      </c>
      <c r="T23" s="5"/>
      <c r="U23" s="13">
        <f t="shared" ref="U23:U25" si="10">R23</f>
        <v>503159.99999999994</v>
      </c>
      <c r="V23" s="5"/>
      <c r="W23" s="5"/>
    </row>
    <row r="24" spans="2:23">
      <c r="B24" s="4" t="s">
        <v>39</v>
      </c>
      <c r="C24" s="6">
        <v>3</v>
      </c>
      <c r="D24" s="6">
        <v>2</v>
      </c>
      <c r="E24" s="6" t="s">
        <v>2</v>
      </c>
      <c r="F24" s="6">
        <v>42.8</v>
      </c>
      <c r="G24" s="6">
        <v>40</v>
      </c>
      <c r="H24" s="6">
        <v>40.49</v>
      </c>
      <c r="I24" s="6">
        <v>1</v>
      </c>
      <c r="J24" s="8">
        <v>0</v>
      </c>
      <c r="K24" s="8"/>
      <c r="L24" s="15">
        <v>599000</v>
      </c>
      <c r="M24" s="15">
        <f t="shared" si="1"/>
        <v>513428.57142857136</v>
      </c>
      <c r="N24" s="13">
        <f t="shared" si="5"/>
        <v>0</v>
      </c>
      <c r="O24" s="13"/>
      <c r="P24" s="13"/>
      <c r="Q24" s="13">
        <f t="shared" si="8"/>
        <v>-10268.571428571428</v>
      </c>
      <c r="R24" s="17">
        <f t="shared" si="9"/>
        <v>503159.99999999994</v>
      </c>
      <c r="T24" s="5"/>
      <c r="U24" s="13">
        <f t="shared" si="10"/>
        <v>503159.99999999994</v>
      </c>
      <c r="V24" s="5"/>
      <c r="W24" s="5"/>
    </row>
    <row r="25" spans="2:23">
      <c r="B25" s="4" t="s">
        <v>40</v>
      </c>
      <c r="C25" s="6">
        <v>3</v>
      </c>
      <c r="D25" s="6">
        <v>2</v>
      </c>
      <c r="E25" s="6" t="s">
        <v>2</v>
      </c>
      <c r="F25" s="6">
        <v>42.8</v>
      </c>
      <c r="G25" s="6">
        <v>40</v>
      </c>
      <c r="H25" s="6">
        <v>40.49</v>
      </c>
      <c r="I25" s="6">
        <v>1</v>
      </c>
      <c r="J25" s="8">
        <v>0</v>
      </c>
      <c r="K25" s="8"/>
      <c r="L25" s="15">
        <v>599000</v>
      </c>
      <c r="M25" s="15">
        <f t="shared" si="1"/>
        <v>513428.57142857136</v>
      </c>
      <c r="N25" s="13">
        <f t="shared" si="5"/>
        <v>0</v>
      </c>
      <c r="O25" s="13"/>
      <c r="P25" s="13"/>
      <c r="Q25" s="13">
        <f t="shared" si="8"/>
        <v>-10268.571428571428</v>
      </c>
      <c r="R25" s="17">
        <f t="shared" si="9"/>
        <v>503159.99999999994</v>
      </c>
      <c r="T25" s="5"/>
      <c r="U25" s="13">
        <f t="shared" si="10"/>
        <v>503159.99999999994</v>
      </c>
      <c r="V25" s="5"/>
      <c r="W25" s="5"/>
    </row>
    <row r="26" spans="2:23">
      <c r="B26" s="4" t="s">
        <v>41</v>
      </c>
      <c r="C26" s="6">
        <v>3</v>
      </c>
      <c r="D26" s="6">
        <v>3</v>
      </c>
      <c r="E26" s="6" t="s">
        <v>1</v>
      </c>
      <c r="F26" s="6">
        <v>59.8</v>
      </c>
      <c r="G26" s="6">
        <v>56</v>
      </c>
      <c r="H26" s="6">
        <v>56.41</v>
      </c>
      <c r="I26" s="6">
        <v>1</v>
      </c>
      <c r="J26" s="8">
        <v>0</v>
      </c>
      <c r="K26" s="8"/>
      <c r="L26" s="15">
        <v>749000</v>
      </c>
      <c r="M26" s="15">
        <f t="shared" si="1"/>
        <v>641999.99999999988</v>
      </c>
      <c r="N26" s="13">
        <f t="shared" si="5"/>
        <v>0</v>
      </c>
      <c r="O26" s="13"/>
      <c r="P26" s="13"/>
      <c r="Q26" s="13">
        <f t="shared" si="8"/>
        <v>-12839.999999999998</v>
      </c>
      <c r="R26" s="17">
        <f t="shared" si="9"/>
        <v>629159.99999999988</v>
      </c>
      <c r="T26" s="5"/>
      <c r="U26" s="5"/>
      <c r="V26" s="13">
        <f>R26</f>
        <v>629159.99999999988</v>
      </c>
      <c r="W26" s="5"/>
    </row>
    <row r="27" spans="2:23">
      <c r="B27" s="4" t="s">
        <v>42</v>
      </c>
      <c r="C27" s="6">
        <v>3</v>
      </c>
      <c r="D27" s="6">
        <v>4</v>
      </c>
      <c r="E27" s="6" t="s">
        <v>3</v>
      </c>
      <c r="F27" s="6">
        <v>66.3</v>
      </c>
      <c r="G27" s="6">
        <v>63</v>
      </c>
      <c r="H27" s="6">
        <v>63.49</v>
      </c>
      <c r="I27" s="6">
        <v>2</v>
      </c>
      <c r="J27" s="8">
        <v>0</v>
      </c>
      <c r="K27" s="8"/>
      <c r="L27" s="15">
        <v>849000</v>
      </c>
      <c r="M27" s="15">
        <f t="shared" si="1"/>
        <v>727714.28571428568</v>
      </c>
      <c r="N27" s="13">
        <f t="shared" si="5"/>
        <v>0</v>
      </c>
      <c r="O27" s="13"/>
      <c r="P27" s="13"/>
      <c r="Q27" s="13">
        <f t="shared" si="8"/>
        <v>-14554.285714285714</v>
      </c>
      <c r="R27" s="17">
        <f t="shared" si="9"/>
        <v>713160</v>
      </c>
      <c r="T27" s="5"/>
      <c r="U27" s="5"/>
      <c r="V27" s="5"/>
      <c r="W27" s="13">
        <f>R27</f>
        <v>713160</v>
      </c>
    </row>
    <row r="28" spans="2:23">
      <c r="B28" s="4" t="s">
        <v>43</v>
      </c>
      <c r="C28" s="6">
        <v>3</v>
      </c>
      <c r="D28" s="6">
        <v>1</v>
      </c>
      <c r="E28" s="6" t="s">
        <v>0</v>
      </c>
      <c r="F28" s="6">
        <v>31.6</v>
      </c>
      <c r="G28" s="6">
        <v>30</v>
      </c>
      <c r="H28" s="6">
        <v>29.85</v>
      </c>
      <c r="I28" s="6">
        <v>1</v>
      </c>
      <c r="J28" s="8">
        <v>0</v>
      </c>
      <c r="K28" s="8"/>
      <c r="L28" s="15">
        <v>489000</v>
      </c>
      <c r="M28" s="15">
        <f t="shared" si="1"/>
        <v>419142.8571428571</v>
      </c>
      <c r="N28" s="13">
        <f t="shared" si="5"/>
        <v>0</v>
      </c>
      <c r="O28" s="13"/>
      <c r="P28" s="13"/>
      <c r="Q28" s="13">
        <f t="shared" si="8"/>
        <v>-8382.8571428571413</v>
      </c>
      <c r="R28" s="17">
        <f t="shared" si="9"/>
        <v>410759.99999999994</v>
      </c>
      <c r="T28" s="13">
        <f>R28</f>
        <v>410759.99999999994</v>
      </c>
      <c r="U28" s="5"/>
      <c r="V28" s="5"/>
      <c r="W28" s="5"/>
    </row>
    <row r="29" spans="2:23">
      <c r="B29" s="4" t="s">
        <v>44</v>
      </c>
      <c r="C29" s="6">
        <v>3</v>
      </c>
      <c r="D29" s="6">
        <v>4</v>
      </c>
      <c r="E29" s="6" t="s">
        <v>3</v>
      </c>
      <c r="F29" s="6">
        <v>66.3</v>
      </c>
      <c r="G29" s="6">
        <v>63</v>
      </c>
      <c r="H29" s="6">
        <v>63.49</v>
      </c>
      <c r="I29" s="6">
        <v>2</v>
      </c>
      <c r="J29" s="8">
        <v>0</v>
      </c>
      <c r="K29" s="8"/>
      <c r="L29" s="15">
        <v>849000</v>
      </c>
      <c r="M29" s="15">
        <f t="shared" si="1"/>
        <v>727714.28571428568</v>
      </c>
      <c r="N29" s="13">
        <f t="shared" si="5"/>
        <v>0</v>
      </c>
      <c r="O29" s="13"/>
      <c r="P29" s="13"/>
      <c r="Q29" s="13">
        <f t="shared" si="8"/>
        <v>-14554.285714285714</v>
      </c>
      <c r="R29" s="17">
        <f t="shared" si="9"/>
        <v>713160</v>
      </c>
      <c r="T29" s="5"/>
      <c r="U29" s="5"/>
      <c r="V29" s="5"/>
      <c r="W29" s="13">
        <f>R29</f>
        <v>713160</v>
      </c>
    </row>
    <row r="30" spans="2:23">
      <c r="B30" s="4" t="s">
        <v>45</v>
      </c>
      <c r="C30" s="6">
        <v>3</v>
      </c>
      <c r="D30" s="6">
        <v>1</v>
      </c>
      <c r="E30" s="6" t="s">
        <v>0</v>
      </c>
      <c r="F30" s="6">
        <v>31.6</v>
      </c>
      <c r="G30" s="6">
        <v>30</v>
      </c>
      <c r="H30" s="6">
        <v>29.85</v>
      </c>
      <c r="I30" s="6">
        <v>1</v>
      </c>
      <c r="J30" s="8">
        <v>0</v>
      </c>
      <c r="K30" s="8"/>
      <c r="L30" s="15">
        <v>489000</v>
      </c>
      <c r="M30" s="15">
        <f t="shared" si="1"/>
        <v>419142.8571428571</v>
      </c>
      <c r="N30" s="13">
        <f t="shared" si="5"/>
        <v>0</v>
      </c>
      <c r="O30" s="13"/>
      <c r="P30" s="13"/>
      <c r="Q30" s="13">
        <f t="shared" si="8"/>
        <v>-8382.8571428571413</v>
      </c>
      <c r="R30" s="17">
        <f t="shared" si="9"/>
        <v>410759.99999999994</v>
      </c>
      <c r="T30" s="13">
        <f>R30</f>
        <v>410759.99999999994</v>
      </c>
      <c r="U30" s="5"/>
      <c r="V30" s="5"/>
      <c r="W30" s="5"/>
    </row>
    <row r="31" spans="2:23">
      <c r="B31" s="4" t="s">
        <v>46</v>
      </c>
      <c r="C31" s="6">
        <v>3</v>
      </c>
      <c r="D31" s="6">
        <v>4</v>
      </c>
      <c r="E31" s="6" t="s">
        <v>3</v>
      </c>
      <c r="F31" s="6">
        <v>66.3</v>
      </c>
      <c r="G31" s="6">
        <v>63</v>
      </c>
      <c r="H31" s="6">
        <v>63.49</v>
      </c>
      <c r="I31" s="6">
        <v>2</v>
      </c>
      <c r="J31" s="8">
        <v>0</v>
      </c>
      <c r="K31" s="8"/>
      <c r="L31" s="15">
        <v>849000</v>
      </c>
      <c r="M31" s="15">
        <f t="shared" si="1"/>
        <v>727714.28571428568</v>
      </c>
      <c r="N31" s="13">
        <f t="shared" si="5"/>
        <v>0</v>
      </c>
      <c r="O31" s="13"/>
      <c r="P31" s="13"/>
      <c r="Q31" s="13">
        <f t="shared" si="8"/>
        <v>-14554.285714285714</v>
      </c>
      <c r="R31" s="17">
        <f t="shared" si="9"/>
        <v>713160</v>
      </c>
      <c r="T31" s="5"/>
      <c r="U31" s="5"/>
      <c r="V31" s="5"/>
      <c r="W31" s="13">
        <f>R31</f>
        <v>713160</v>
      </c>
    </row>
    <row r="32" spans="2:23">
      <c r="B32" s="4"/>
      <c r="C32" s="6"/>
      <c r="D32" s="6"/>
      <c r="E32" s="6"/>
      <c r="F32" s="6"/>
      <c r="G32" s="6"/>
      <c r="H32" s="5"/>
      <c r="I32" s="5"/>
      <c r="J32" s="5"/>
      <c r="K32" s="5"/>
      <c r="L32" s="13"/>
      <c r="M32" s="15">
        <f t="shared" si="1"/>
        <v>0</v>
      </c>
      <c r="N32" s="13"/>
      <c r="O32" s="13"/>
      <c r="P32" s="13"/>
      <c r="Q32" s="13"/>
      <c r="R32" s="17"/>
      <c r="T32" s="5"/>
      <c r="U32" s="5"/>
      <c r="V32" s="5"/>
      <c r="W32" s="5"/>
    </row>
    <row r="33" spans="2:23">
      <c r="B33" s="4"/>
      <c r="C33" s="6"/>
      <c r="D33" s="6"/>
      <c r="E33" s="6"/>
      <c r="F33" s="6"/>
      <c r="G33" s="6"/>
      <c r="H33" s="5"/>
      <c r="I33" s="5"/>
      <c r="J33" s="5"/>
      <c r="K33" s="5"/>
      <c r="L33" s="13"/>
      <c r="M33" s="15">
        <f t="shared" si="1"/>
        <v>0</v>
      </c>
      <c r="N33" s="13"/>
      <c r="O33" s="13"/>
      <c r="P33" s="13"/>
      <c r="Q33" s="13"/>
      <c r="R33" s="17"/>
      <c r="T33" s="5"/>
      <c r="U33" s="5"/>
      <c r="V33" s="5"/>
      <c r="W33" s="5"/>
    </row>
    <row r="34" spans="2:23">
      <c r="B34" s="4" t="s">
        <v>47</v>
      </c>
      <c r="C34" s="6">
        <v>1</v>
      </c>
      <c r="D34" s="6">
        <v>3</v>
      </c>
      <c r="E34" s="6" t="s">
        <v>1</v>
      </c>
      <c r="F34" s="6">
        <v>59.8</v>
      </c>
      <c r="G34" s="6">
        <v>56</v>
      </c>
      <c r="H34" s="6">
        <v>56.41</v>
      </c>
      <c r="I34" s="6">
        <v>1</v>
      </c>
      <c r="J34" s="9">
        <v>28.32</v>
      </c>
      <c r="K34" s="9"/>
      <c r="L34" s="15">
        <v>749000</v>
      </c>
      <c r="M34" s="15">
        <f t="shared" si="1"/>
        <v>641999.99999999988</v>
      </c>
      <c r="N34" s="13">
        <f t="shared" ref="N34:N43" si="11">J34*1700*0.12/0.14</f>
        <v>41266.28571428571</v>
      </c>
      <c r="O34" s="13">
        <f t="shared" ref="O34:O43" si="12">0.02*M34</f>
        <v>12839.999999999998</v>
      </c>
      <c r="P34" s="13"/>
      <c r="Q34" s="13"/>
      <c r="R34" s="17">
        <f t="shared" ref="R34:R63" si="13">SUBTOTAL(9,M34:Q34)</f>
        <v>696106.28571428556</v>
      </c>
      <c r="T34" s="5"/>
      <c r="U34" s="5"/>
      <c r="V34" s="13">
        <f>R34</f>
        <v>696106.28571428556</v>
      </c>
      <c r="W34" s="5"/>
    </row>
    <row r="35" spans="2:23">
      <c r="B35" s="4" t="s">
        <v>48</v>
      </c>
      <c r="C35" s="6">
        <v>1</v>
      </c>
      <c r="D35" s="6">
        <v>4</v>
      </c>
      <c r="E35" s="6" t="s">
        <v>3</v>
      </c>
      <c r="F35" s="6">
        <v>66.3</v>
      </c>
      <c r="G35" s="6">
        <v>63</v>
      </c>
      <c r="H35" s="6">
        <v>63.49</v>
      </c>
      <c r="I35" s="6">
        <v>2</v>
      </c>
      <c r="J35" s="9">
        <v>28.19</v>
      </c>
      <c r="K35" s="9"/>
      <c r="L35" s="15">
        <v>849000</v>
      </c>
      <c r="M35" s="15">
        <f t="shared" si="1"/>
        <v>727714.28571428568</v>
      </c>
      <c r="N35" s="13">
        <f t="shared" si="11"/>
        <v>41076.857142857138</v>
      </c>
      <c r="O35" s="13">
        <f t="shared" si="12"/>
        <v>14554.285714285714</v>
      </c>
      <c r="P35" s="13"/>
      <c r="Q35" s="13"/>
      <c r="R35" s="17">
        <f t="shared" si="13"/>
        <v>783345.42857142852</v>
      </c>
      <c r="T35" s="5"/>
      <c r="U35" s="5"/>
      <c r="V35" s="5"/>
      <c r="W35" s="13">
        <f>R35</f>
        <v>783345.42857142852</v>
      </c>
    </row>
    <row r="36" spans="2:23">
      <c r="B36" s="4" t="s">
        <v>49</v>
      </c>
      <c r="C36" s="6">
        <v>1</v>
      </c>
      <c r="D36" s="6">
        <v>1</v>
      </c>
      <c r="E36" s="6" t="s">
        <v>0</v>
      </c>
      <c r="F36" s="6">
        <v>31.6</v>
      </c>
      <c r="G36" s="6">
        <v>30</v>
      </c>
      <c r="H36" s="6">
        <v>29.85</v>
      </c>
      <c r="I36" s="6">
        <v>1</v>
      </c>
      <c r="J36" s="9">
        <v>10.14</v>
      </c>
      <c r="K36" s="9"/>
      <c r="L36" s="15">
        <v>489000</v>
      </c>
      <c r="M36" s="15">
        <f t="shared" si="1"/>
        <v>419142.8571428571</v>
      </c>
      <c r="N36" s="13">
        <f t="shared" si="11"/>
        <v>14775.428571428569</v>
      </c>
      <c r="O36" s="13">
        <f t="shared" si="12"/>
        <v>8382.8571428571413</v>
      </c>
      <c r="P36" s="13"/>
      <c r="Q36" s="13"/>
      <c r="R36" s="17">
        <f t="shared" si="13"/>
        <v>442301.14285714284</v>
      </c>
      <c r="T36" s="13">
        <f>R36</f>
        <v>442301.14285714284</v>
      </c>
      <c r="U36" s="5"/>
      <c r="V36" s="5"/>
      <c r="W36" s="5"/>
    </row>
    <row r="37" spans="2:23">
      <c r="B37" s="4" t="s">
        <v>50</v>
      </c>
      <c r="C37" s="6">
        <v>1</v>
      </c>
      <c r="D37" s="6">
        <v>4</v>
      </c>
      <c r="E37" s="6" t="s">
        <v>3</v>
      </c>
      <c r="F37" s="6">
        <v>66.3</v>
      </c>
      <c r="G37" s="6">
        <v>63</v>
      </c>
      <c r="H37" s="6">
        <v>63.49</v>
      </c>
      <c r="I37" s="6">
        <v>2</v>
      </c>
      <c r="J37" s="9">
        <v>28.19</v>
      </c>
      <c r="K37" s="9"/>
      <c r="L37" s="15">
        <v>849000</v>
      </c>
      <c r="M37" s="15">
        <f t="shared" si="1"/>
        <v>727714.28571428568</v>
      </c>
      <c r="N37" s="13">
        <f t="shared" si="11"/>
        <v>41076.857142857138</v>
      </c>
      <c r="O37" s="13">
        <f t="shared" si="12"/>
        <v>14554.285714285714</v>
      </c>
      <c r="P37" s="13"/>
      <c r="Q37" s="13"/>
      <c r="R37" s="17">
        <f t="shared" si="13"/>
        <v>783345.42857142852</v>
      </c>
      <c r="T37" s="5"/>
      <c r="U37" s="5"/>
      <c r="V37" s="5"/>
      <c r="W37" s="13">
        <f>R37</f>
        <v>783345.42857142852</v>
      </c>
    </row>
    <row r="38" spans="2:23">
      <c r="B38" s="4" t="s">
        <v>51</v>
      </c>
      <c r="C38" s="6">
        <v>1</v>
      </c>
      <c r="D38" s="6">
        <v>3</v>
      </c>
      <c r="E38" s="6" t="s">
        <v>1</v>
      </c>
      <c r="F38" s="6">
        <v>59.8</v>
      </c>
      <c r="G38" s="6">
        <v>56</v>
      </c>
      <c r="H38" s="6">
        <v>56.41</v>
      </c>
      <c r="I38" s="6">
        <v>1</v>
      </c>
      <c r="J38" s="9">
        <v>28.32</v>
      </c>
      <c r="K38" s="9"/>
      <c r="L38" s="15">
        <v>749000</v>
      </c>
      <c r="M38" s="15">
        <f t="shared" si="1"/>
        <v>641999.99999999988</v>
      </c>
      <c r="N38" s="13">
        <f t="shared" si="11"/>
        <v>41266.28571428571</v>
      </c>
      <c r="O38" s="13">
        <f t="shared" si="12"/>
        <v>12839.999999999998</v>
      </c>
      <c r="P38" s="13"/>
      <c r="Q38" s="13"/>
      <c r="R38" s="17">
        <f t="shared" si="13"/>
        <v>696106.28571428556</v>
      </c>
      <c r="T38" s="5"/>
      <c r="U38" s="5"/>
      <c r="V38" s="13">
        <f>R38</f>
        <v>696106.28571428556</v>
      </c>
      <c r="W38" s="5"/>
    </row>
    <row r="39" spans="2:23">
      <c r="B39" s="4" t="s">
        <v>52</v>
      </c>
      <c r="C39" s="6">
        <v>1</v>
      </c>
      <c r="D39" s="6">
        <v>4</v>
      </c>
      <c r="E39" s="6" t="s">
        <v>3</v>
      </c>
      <c r="F39" s="6">
        <v>66.3</v>
      </c>
      <c r="G39" s="6">
        <v>63</v>
      </c>
      <c r="H39" s="6">
        <v>63.49</v>
      </c>
      <c r="I39" s="6">
        <v>2</v>
      </c>
      <c r="J39" s="9">
        <v>25.83</v>
      </c>
      <c r="K39" s="9"/>
      <c r="L39" s="15">
        <v>849000</v>
      </c>
      <c r="M39" s="15">
        <f t="shared" si="1"/>
        <v>727714.28571428568</v>
      </c>
      <c r="N39" s="13">
        <f t="shared" si="11"/>
        <v>37637.999999999993</v>
      </c>
      <c r="O39" s="13">
        <f t="shared" si="12"/>
        <v>14554.285714285714</v>
      </c>
      <c r="P39" s="13"/>
      <c r="Q39" s="13"/>
      <c r="R39" s="17">
        <f t="shared" si="13"/>
        <v>779906.57142857136</v>
      </c>
      <c r="T39" s="5"/>
      <c r="U39" s="5"/>
      <c r="V39" s="5"/>
      <c r="W39" s="13">
        <f>R39</f>
        <v>779906.57142857136</v>
      </c>
    </row>
    <row r="40" spans="2:23">
      <c r="B40" s="4" t="s">
        <v>53</v>
      </c>
      <c r="C40" s="6">
        <v>1</v>
      </c>
      <c r="D40" s="6">
        <v>2</v>
      </c>
      <c r="E40" s="6" t="s">
        <v>2</v>
      </c>
      <c r="F40" s="6">
        <v>42.8</v>
      </c>
      <c r="G40" s="6">
        <v>40</v>
      </c>
      <c r="H40" s="6">
        <v>40.49</v>
      </c>
      <c r="I40" s="6">
        <v>1</v>
      </c>
      <c r="J40" s="9">
        <v>15.48</v>
      </c>
      <c r="K40" s="9"/>
      <c r="L40" s="15">
        <v>599000</v>
      </c>
      <c r="M40" s="15">
        <f t="shared" si="1"/>
        <v>513428.57142857136</v>
      </c>
      <c r="N40" s="13">
        <f t="shared" si="11"/>
        <v>22556.571428571428</v>
      </c>
      <c r="O40" s="13">
        <f t="shared" si="12"/>
        <v>10268.571428571428</v>
      </c>
      <c r="P40" s="13"/>
      <c r="Q40" s="13"/>
      <c r="R40" s="17">
        <f t="shared" si="13"/>
        <v>546253.71428571432</v>
      </c>
      <c r="T40" s="5"/>
      <c r="U40" s="13">
        <f t="shared" ref="U40:U42" si="14">R40</f>
        <v>546253.71428571432</v>
      </c>
      <c r="V40" s="5"/>
      <c r="W40" s="5"/>
    </row>
    <row r="41" spans="2:23">
      <c r="B41" s="4" t="s">
        <v>54</v>
      </c>
      <c r="C41" s="6">
        <v>1</v>
      </c>
      <c r="D41" s="6">
        <v>2</v>
      </c>
      <c r="E41" s="6" t="s">
        <v>2</v>
      </c>
      <c r="F41" s="6">
        <v>42.8</v>
      </c>
      <c r="G41" s="6">
        <v>40</v>
      </c>
      <c r="H41" s="6">
        <v>40.49</v>
      </c>
      <c r="I41" s="6">
        <v>1</v>
      </c>
      <c r="J41" s="9">
        <v>15.21</v>
      </c>
      <c r="K41" s="9"/>
      <c r="L41" s="15">
        <v>599000</v>
      </c>
      <c r="M41" s="15">
        <f t="shared" si="1"/>
        <v>513428.57142857136</v>
      </c>
      <c r="N41" s="13">
        <f t="shared" si="11"/>
        <v>22163.142857142851</v>
      </c>
      <c r="O41" s="13">
        <f t="shared" si="12"/>
        <v>10268.571428571428</v>
      </c>
      <c r="P41" s="13"/>
      <c r="Q41" s="13"/>
      <c r="R41" s="17">
        <f t="shared" si="13"/>
        <v>545860.28571428568</v>
      </c>
      <c r="T41" s="5"/>
      <c r="U41" s="13">
        <f t="shared" si="14"/>
        <v>545860.28571428568</v>
      </c>
      <c r="V41" s="5"/>
      <c r="W41" s="5"/>
    </row>
    <row r="42" spans="2:23">
      <c r="B42" s="4" t="s">
        <v>55</v>
      </c>
      <c r="C42" s="6">
        <v>1</v>
      </c>
      <c r="D42" s="6">
        <v>2</v>
      </c>
      <c r="E42" s="6" t="s">
        <v>2</v>
      </c>
      <c r="F42" s="6">
        <v>42.8</v>
      </c>
      <c r="G42" s="6">
        <v>40</v>
      </c>
      <c r="H42" s="6">
        <v>40.49</v>
      </c>
      <c r="I42" s="6">
        <v>1</v>
      </c>
      <c r="J42" s="9">
        <v>15.49</v>
      </c>
      <c r="K42" s="9"/>
      <c r="L42" s="15">
        <v>599000</v>
      </c>
      <c r="M42" s="15">
        <f t="shared" si="1"/>
        <v>513428.57142857136</v>
      </c>
      <c r="N42" s="13">
        <f t="shared" si="11"/>
        <v>22571.142857142855</v>
      </c>
      <c r="O42" s="13">
        <f t="shared" si="12"/>
        <v>10268.571428571428</v>
      </c>
      <c r="P42" s="13"/>
      <c r="Q42" s="13"/>
      <c r="R42" s="17">
        <f t="shared" si="13"/>
        <v>546268.28571428568</v>
      </c>
      <c r="T42" s="5"/>
      <c r="U42" s="13">
        <f t="shared" si="14"/>
        <v>546268.28571428568</v>
      </c>
      <c r="V42" s="5"/>
      <c r="W42" s="5"/>
    </row>
    <row r="43" spans="2:23">
      <c r="B43" s="4" t="s">
        <v>56</v>
      </c>
      <c r="C43" s="6">
        <v>1</v>
      </c>
      <c r="D43" s="6">
        <v>4</v>
      </c>
      <c r="E43" s="6" t="s">
        <v>3</v>
      </c>
      <c r="F43" s="6">
        <v>66.3</v>
      </c>
      <c r="G43" s="6">
        <v>63</v>
      </c>
      <c r="H43" s="6">
        <v>63.49</v>
      </c>
      <c r="I43" s="6">
        <v>2</v>
      </c>
      <c r="J43" s="9">
        <v>25.84</v>
      </c>
      <c r="K43" s="9"/>
      <c r="L43" s="15">
        <v>849000</v>
      </c>
      <c r="M43" s="15">
        <f t="shared" si="1"/>
        <v>727714.28571428568</v>
      </c>
      <c r="N43" s="13">
        <f t="shared" si="11"/>
        <v>37652.57142857142</v>
      </c>
      <c r="O43" s="13">
        <f t="shared" si="12"/>
        <v>14554.285714285714</v>
      </c>
      <c r="P43" s="13"/>
      <c r="Q43" s="13"/>
      <c r="R43" s="17">
        <f t="shared" si="13"/>
        <v>779921.14285714272</v>
      </c>
      <c r="T43" s="5"/>
      <c r="U43" s="5"/>
      <c r="V43" s="5"/>
      <c r="W43" s="13">
        <f>R43</f>
        <v>779921.14285714272</v>
      </c>
    </row>
    <row r="44" spans="2:23">
      <c r="B44" s="4" t="s">
        <v>57</v>
      </c>
      <c r="C44" s="6">
        <v>2</v>
      </c>
      <c r="D44" s="6">
        <v>3</v>
      </c>
      <c r="E44" s="6" t="s">
        <v>1</v>
      </c>
      <c r="F44" s="6">
        <v>59.8</v>
      </c>
      <c r="G44" s="6">
        <v>56</v>
      </c>
      <c r="H44" s="6">
        <v>56.41</v>
      </c>
      <c r="I44" s="6">
        <v>1</v>
      </c>
      <c r="J44" s="8">
        <v>0</v>
      </c>
      <c r="K44" s="8"/>
      <c r="L44" s="15">
        <v>749000</v>
      </c>
      <c r="M44" s="15">
        <f t="shared" si="1"/>
        <v>641999.99999999988</v>
      </c>
      <c r="N44" s="13">
        <f t="shared" ref="N44:N63" si="15">J44*1700</f>
        <v>0</v>
      </c>
      <c r="O44" s="13"/>
      <c r="P44" s="13">
        <f t="shared" ref="P44:P53" si="16">0*M44</f>
        <v>0</v>
      </c>
      <c r="Q44" s="13"/>
      <c r="R44" s="17">
        <f t="shared" si="13"/>
        <v>641999.99999999988</v>
      </c>
      <c r="T44" s="5"/>
      <c r="U44" s="5"/>
      <c r="V44" s="13">
        <f>R44</f>
        <v>641999.99999999988</v>
      </c>
      <c r="W44" s="5"/>
    </row>
    <row r="45" spans="2:23">
      <c r="B45" s="4" t="s">
        <v>58</v>
      </c>
      <c r="C45" s="6">
        <v>2</v>
      </c>
      <c r="D45" s="6">
        <v>4</v>
      </c>
      <c r="E45" s="6" t="s">
        <v>3</v>
      </c>
      <c r="F45" s="6">
        <v>66.3</v>
      </c>
      <c r="G45" s="6">
        <v>63</v>
      </c>
      <c r="H45" s="6">
        <v>63.49</v>
      </c>
      <c r="I45" s="6">
        <v>2</v>
      </c>
      <c r="J45" s="8">
        <v>0</v>
      </c>
      <c r="K45" s="8"/>
      <c r="L45" s="15">
        <v>849000</v>
      </c>
      <c r="M45" s="15">
        <f t="shared" si="1"/>
        <v>727714.28571428568</v>
      </c>
      <c r="N45" s="13">
        <f t="shared" si="15"/>
        <v>0</v>
      </c>
      <c r="O45" s="13"/>
      <c r="P45" s="13">
        <f t="shared" si="16"/>
        <v>0</v>
      </c>
      <c r="Q45" s="13"/>
      <c r="R45" s="17">
        <f t="shared" si="13"/>
        <v>727714.28571428568</v>
      </c>
      <c r="T45" s="5"/>
      <c r="U45" s="5"/>
      <c r="V45" s="5"/>
      <c r="W45" s="13">
        <f>R45</f>
        <v>727714.28571428568</v>
      </c>
    </row>
    <row r="46" spans="2:23">
      <c r="B46" s="4" t="s">
        <v>59</v>
      </c>
      <c r="C46" s="6">
        <v>2</v>
      </c>
      <c r="D46" s="6">
        <v>1</v>
      </c>
      <c r="E46" s="6" t="s">
        <v>0</v>
      </c>
      <c r="F46" s="6">
        <v>31.6</v>
      </c>
      <c r="G46" s="6">
        <v>30</v>
      </c>
      <c r="H46" s="6">
        <v>29.85</v>
      </c>
      <c r="I46" s="6">
        <v>1</v>
      </c>
      <c r="J46" s="8">
        <v>0</v>
      </c>
      <c r="K46" s="8"/>
      <c r="L46" s="15">
        <v>489000</v>
      </c>
      <c r="M46" s="15">
        <f t="shared" si="1"/>
        <v>419142.8571428571</v>
      </c>
      <c r="N46" s="13">
        <f t="shared" si="15"/>
        <v>0</v>
      </c>
      <c r="O46" s="13"/>
      <c r="P46" s="13">
        <f t="shared" si="16"/>
        <v>0</v>
      </c>
      <c r="Q46" s="13"/>
      <c r="R46" s="17">
        <f t="shared" si="13"/>
        <v>419142.8571428571</v>
      </c>
      <c r="T46" s="13">
        <f>R46</f>
        <v>419142.8571428571</v>
      </c>
      <c r="U46" s="5"/>
      <c r="V46" s="5"/>
      <c r="W46" s="5"/>
    </row>
    <row r="47" spans="2:23">
      <c r="B47" s="4" t="s">
        <v>60</v>
      </c>
      <c r="C47" s="6">
        <v>2</v>
      </c>
      <c r="D47" s="6">
        <v>4</v>
      </c>
      <c r="E47" s="6" t="s">
        <v>3</v>
      </c>
      <c r="F47" s="6">
        <v>66.3</v>
      </c>
      <c r="G47" s="6">
        <v>63</v>
      </c>
      <c r="H47" s="6">
        <v>63.49</v>
      </c>
      <c r="I47" s="6">
        <v>2</v>
      </c>
      <c r="J47" s="8">
        <v>0</v>
      </c>
      <c r="K47" s="8"/>
      <c r="L47" s="15">
        <v>849000</v>
      </c>
      <c r="M47" s="15">
        <f t="shared" si="1"/>
        <v>727714.28571428568</v>
      </c>
      <c r="N47" s="13">
        <f t="shared" si="15"/>
        <v>0</v>
      </c>
      <c r="O47" s="13"/>
      <c r="P47" s="13">
        <f t="shared" si="16"/>
        <v>0</v>
      </c>
      <c r="Q47" s="13"/>
      <c r="R47" s="17">
        <f t="shared" si="13"/>
        <v>727714.28571428568</v>
      </c>
      <c r="T47" s="5"/>
      <c r="U47" s="5"/>
      <c r="V47" s="5"/>
      <c r="W47" s="13">
        <f>R47</f>
        <v>727714.28571428568</v>
      </c>
    </row>
    <row r="48" spans="2:23">
      <c r="B48" s="4" t="s">
        <v>61</v>
      </c>
      <c r="C48" s="6">
        <v>2</v>
      </c>
      <c r="D48" s="6">
        <v>3</v>
      </c>
      <c r="E48" s="6" t="s">
        <v>1</v>
      </c>
      <c r="F48" s="6">
        <v>59.8</v>
      </c>
      <c r="G48" s="6">
        <v>56</v>
      </c>
      <c r="H48" s="6">
        <v>56.41</v>
      </c>
      <c r="I48" s="6">
        <v>1</v>
      </c>
      <c r="J48" s="8">
        <v>0</v>
      </c>
      <c r="K48" s="8"/>
      <c r="L48" s="15">
        <v>749000</v>
      </c>
      <c r="M48" s="15">
        <f t="shared" si="1"/>
        <v>641999.99999999988</v>
      </c>
      <c r="N48" s="13">
        <f t="shared" si="15"/>
        <v>0</v>
      </c>
      <c r="O48" s="13"/>
      <c r="P48" s="13">
        <f t="shared" si="16"/>
        <v>0</v>
      </c>
      <c r="Q48" s="13"/>
      <c r="R48" s="17">
        <f t="shared" si="13"/>
        <v>641999.99999999988</v>
      </c>
      <c r="T48" s="5"/>
      <c r="U48" s="5"/>
      <c r="V48" s="13">
        <f>R48</f>
        <v>641999.99999999988</v>
      </c>
      <c r="W48" s="5"/>
    </row>
    <row r="49" spans="2:23">
      <c r="B49" s="4" t="s">
        <v>62</v>
      </c>
      <c r="C49" s="6">
        <v>2</v>
      </c>
      <c r="D49" s="6">
        <v>4</v>
      </c>
      <c r="E49" s="6" t="s">
        <v>3</v>
      </c>
      <c r="F49" s="6">
        <v>66.3</v>
      </c>
      <c r="G49" s="6">
        <v>63</v>
      </c>
      <c r="H49" s="6">
        <v>63.49</v>
      </c>
      <c r="I49" s="6">
        <v>2</v>
      </c>
      <c r="J49" s="8">
        <v>0</v>
      </c>
      <c r="K49" s="8"/>
      <c r="L49" s="15">
        <v>849000</v>
      </c>
      <c r="M49" s="15">
        <f t="shared" si="1"/>
        <v>727714.28571428568</v>
      </c>
      <c r="N49" s="13">
        <f t="shared" si="15"/>
        <v>0</v>
      </c>
      <c r="O49" s="13"/>
      <c r="P49" s="13">
        <f t="shared" si="16"/>
        <v>0</v>
      </c>
      <c r="Q49" s="13"/>
      <c r="R49" s="17">
        <f t="shared" si="13"/>
        <v>727714.28571428568</v>
      </c>
      <c r="T49" s="5"/>
      <c r="U49" s="5"/>
      <c r="V49" s="5"/>
      <c r="W49" s="13">
        <f>R49</f>
        <v>727714.28571428568</v>
      </c>
    </row>
    <row r="50" spans="2:23">
      <c r="B50" s="4" t="s">
        <v>63</v>
      </c>
      <c r="C50" s="6">
        <v>2</v>
      </c>
      <c r="D50" s="6">
        <v>2</v>
      </c>
      <c r="E50" s="6" t="s">
        <v>2</v>
      </c>
      <c r="F50" s="6">
        <v>42.8</v>
      </c>
      <c r="G50" s="6">
        <v>40</v>
      </c>
      <c r="H50" s="6">
        <v>40.49</v>
      </c>
      <c r="I50" s="6">
        <v>1</v>
      </c>
      <c r="J50" s="8">
        <v>0</v>
      </c>
      <c r="K50" s="8"/>
      <c r="L50" s="15">
        <v>599000</v>
      </c>
      <c r="M50" s="15">
        <f t="shared" si="1"/>
        <v>513428.57142857136</v>
      </c>
      <c r="N50" s="13">
        <f t="shared" si="15"/>
        <v>0</v>
      </c>
      <c r="O50" s="13"/>
      <c r="P50" s="13">
        <f t="shared" si="16"/>
        <v>0</v>
      </c>
      <c r="Q50" s="13"/>
      <c r="R50" s="17">
        <f t="shared" si="13"/>
        <v>513428.57142857136</v>
      </c>
      <c r="T50" s="5"/>
      <c r="U50" s="13">
        <f t="shared" ref="U50:U52" si="17">R50</f>
        <v>513428.57142857136</v>
      </c>
      <c r="V50" s="5"/>
      <c r="W50" s="5"/>
    </row>
    <row r="51" spans="2:23">
      <c r="B51" s="4" t="s">
        <v>64</v>
      </c>
      <c r="C51" s="6">
        <v>2</v>
      </c>
      <c r="D51" s="6">
        <v>2</v>
      </c>
      <c r="E51" s="6" t="s">
        <v>2</v>
      </c>
      <c r="F51" s="6">
        <v>42.8</v>
      </c>
      <c r="G51" s="6">
        <v>40</v>
      </c>
      <c r="H51" s="6">
        <v>40.49</v>
      </c>
      <c r="I51" s="6">
        <v>1</v>
      </c>
      <c r="J51" s="8">
        <v>0</v>
      </c>
      <c r="K51" s="8"/>
      <c r="L51" s="15">
        <v>599000</v>
      </c>
      <c r="M51" s="15">
        <f t="shared" si="1"/>
        <v>513428.57142857136</v>
      </c>
      <c r="N51" s="13">
        <f t="shared" si="15"/>
        <v>0</v>
      </c>
      <c r="O51" s="13"/>
      <c r="P51" s="13">
        <f t="shared" si="16"/>
        <v>0</v>
      </c>
      <c r="Q51" s="13"/>
      <c r="R51" s="17">
        <f t="shared" si="13"/>
        <v>513428.57142857136</v>
      </c>
      <c r="T51" s="5"/>
      <c r="U51" s="13">
        <f t="shared" si="17"/>
        <v>513428.57142857136</v>
      </c>
      <c r="V51" s="5"/>
      <c r="W51" s="5"/>
    </row>
    <row r="52" spans="2:23">
      <c r="B52" s="4" t="s">
        <v>65</v>
      </c>
      <c r="C52" s="6">
        <v>2</v>
      </c>
      <c r="D52" s="6">
        <v>2</v>
      </c>
      <c r="E52" s="6" t="s">
        <v>2</v>
      </c>
      <c r="F52" s="6">
        <v>42.8</v>
      </c>
      <c r="G52" s="6">
        <v>40</v>
      </c>
      <c r="H52" s="6">
        <v>40.49</v>
      </c>
      <c r="I52" s="6">
        <v>1</v>
      </c>
      <c r="J52" s="8">
        <v>0</v>
      </c>
      <c r="K52" s="8"/>
      <c r="L52" s="15">
        <v>599000</v>
      </c>
      <c r="M52" s="15">
        <f t="shared" si="1"/>
        <v>513428.57142857136</v>
      </c>
      <c r="N52" s="13">
        <f t="shared" si="15"/>
        <v>0</v>
      </c>
      <c r="O52" s="13"/>
      <c r="P52" s="13">
        <f t="shared" si="16"/>
        <v>0</v>
      </c>
      <c r="Q52" s="13"/>
      <c r="R52" s="17">
        <f t="shared" si="13"/>
        <v>513428.57142857136</v>
      </c>
      <c r="T52" s="5"/>
      <c r="U52" s="13">
        <f t="shared" si="17"/>
        <v>513428.57142857136</v>
      </c>
      <c r="V52" s="5"/>
      <c r="W52" s="5"/>
    </row>
    <row r="53" spans="2:23">
      <c r="B53" s="4" t="s">
        <v>66</v>
      </c>
      <c r="C53" s="6">
        <v>2</v>
      </c>
      <c r="D53" s="6">
        <v>4</v>
      </c>
      <c r="E53" s="6" t="s">
        <v>3</v>
      </c>
      <c r="F53" s="6">
        <v>66.3</v>
      </c>
      <c r="G53" s="6">
        <v>63</v>
      </c>
      <c r="H53" s="6">
        <v>63.49</v>
      </c>
      <c r="I53" s="6">
        <v>2</v>
      </c>
      <c r="J53" s="8">
        <v>0</v>
      </c>
      <c r="K53" s="8"/>
      <c r="L53" s="15">
        <v>849000</v>
      </c>
      <c r="M53" s="15">
        <f t="shared" si="1"/>
        <v>727714.28571428568</v>
      </c>
      <c r="N53" s="13">
        <f t="shared" si="15"/>
        <v>0</v>
      </c>
      <c r="O53" s="13"/>
      <c r="P53" s="13">
        <f t="shared" si="16"/>
        <v>0</v>
      </c>
      <c r="Q53" s="13"/>
      <c r="R53" s="17">
        <f t="shared" si="13"/>
        <v>727714.28571428568</v>
      </c>
      <c r="T53" s="5"/>
      <c r="U53" s="5"/>
      <c r="V53" s="5"/>
      <c r="W53" s="13">
        <f>R53</f>
        <v>727714.28571428568</v>
      </c>
    </row>
    <row r="54" spans="2:23">
      <c r="B54" s="4" t="s">
        <v>67</v>
      </c>
      <c r="C54" s="6">
        <v>3</v>
      </c>
      <c r="D54" s="6">
        <v>3</v>
      </c>
      <c r="E54" s="6" t="s">
        <v>1</v>
      </c>
      <c r="F54" s="6">
        <v>59.8</v>
      </c>
      <c r="G54" s="6">
        <v>56</v>
      </c>
      <c r="H54" s="6">
        <v>56.41</v>
      </c>
      <c r="I54" s="6">
        <v>1</v>
      </c>
      <c r="J54" s="8">
        <v>0</v>
      </c>
      <c r="K54" s="8"/>
      <c r="L54" s="15">
        <v>749000</v>
      </c>
      <c r="M54" s="15">
        <f t="shared" si="1"/>
        <v>641999.99999999988</v>
      </c>
      <c r="N54" s="13">
        <f t="shared" si="15"/>
        <v>0</v>
      </c>
      <c r="O54" s="13"/>
      <c r="P54" s="13"/>
      <c r="Q54" s="13">
        <f t="shared" ref="Q54:Q63" si="18">-0.02*M54</f>
        <v>-12839.999999999998</v>
      </c>
      <c r="R54" s="17">
        <f t="shared" si="13"/>
        <v>629159.99999999988</v>
      </c>
      <c r="T54" s="5"/>
      <c r="U54" s="5"/>
      <c r="V54" s="13">
        <f>R54</f>
        <v>629159.99999999988</v>
      </c>
      <c r="W54" s="5"/>
    </row>
    <row r="55" spans="2:23">
      <c r="B55" s="4" t="s">
        <v>68</v>
      </c>
      <c r="C55" s="6">
        <v>3</v>
      </c>
      <c r="D55" s="6">
        <v>4</v>
      </c>
      <c r="E55" s="6" t="s">
        <v>3</v>
      </c>
      <c r="F55" s="6">
        <v>66.3</v>
      </c>
      <c r="G55" s="6">
        <v>63</v>
      </c>
      <c r="H55" s="6">
        <v>63.49</v>
      </c>
      <c r="I55" s="6">
        <v>2</v>
      </c>
      <c r="J55" s="8">
        <v>0</v>
      </c>
      <c r="K55" s="8"/>
      <c r="L55" s="15">
        <v>849000</v>
      </c>
      <c r="M55" s="15">
        <f t="shared" si="1"/>
        <v>727714.28571428568</v>
      </c>
      <c r="N55" s="13">
        <f t="shared" si="15"/>
        <v>0</v>
      </c>
      <c r="O55" s="13"/>
      <c r="P55" s="13"/>
      <c r="Q55" s="13">
        <f t="shared" si="18"/>
        <v>-14554.285714285714</v>
      </c>
      <c r="R55" s="17">
        <f t="shared" si="13"/>
        <v>713160</v>
      </c>
      <c r="T55" s="5"/>
      <c r="U55" s="5"/>
      <c r="V55" s="5"/>
      <c r="W55" s="13">
        <f>R55</f>
        <v>713160</v>
      </c>
    </row>
    <row r="56" spans="2:23">
      <c r="B56" s="4" t="s">
        <v>69</v>
      </c>
      <c r="C56" s="6">
        <v>3</v>
      </c>
      <c r="D56" s="6">
        <v>1</v>
      </c>
      <c r="E56" s="6" t="s">
        <v>0</v>
      </c>
      <c r="F56" s="6">
        <v>31.6</v>
      </c>
      <c r="G56" s="6">
        <v>30</v>
      </c>
      <c r="H56" s="6">
        <v>29.85</v>
      </c>
      <c r="I56" s="6">
        <v>1</v>
      </c>
      <c r="J56" s="8">
        <v>0</v>
      </c>
      <c r="K56" s="8"/>
      <c r="L56" s="15">
        <v>489000</v>
      </c>
      <c r="M56" s="15">
        <f t="shared" si="1"/>
        <v>419142.8571428571</v>
      </c>
      <c r="N56" s="13">
        <f t="shared" si="15"/>
        <v>0</v>
      </c>
      <c r="O56" s="13"/>
      <c r="P56" s="13"/>
      <c r="Q56" s="13">
        <f t="shared" si="18"/>
        <v>-8382.8571428571413</v>
      </c>
      <c r="R56" s="17">
        <f t="shared" si="13"/>
        <v>410759.99999999994</v>
      </c>
      <c r="T56" s="13">
        <f>R56</f>
        <v>410759.99999999994</v>
      </c>
      <c r="U56" s="5"/>
      <c r="V56" s="5"/>
      <c r="W56" s="5"/>
    </row>
    <row r="57" spans="2:23">
      <c r="B57" s="4" t="s">
        <v>70</v>
      </c>
      <c r="C57" s="6">
        <v>3</v>
      </c>
      <c r="D57" s="6">
        <v>4</v>
      </c>
      <c r="E57" s="6" t="s">
        <v>3</v>
      </c>
      <c r="F57" s="6">
        <v>66.3</v>
      </c>
      <c r="G57" s="6">
        <v>63</v>
      </c>
      <c r="H57" s="6">
        <v>63.49</v>
      </c>
      <c r="I57" s="6">
        <v>2</v>
      </c>
      <c r="J57" s="8">
        <v>0</v>
      </c>
      <c r="K57" s="8"/>
      <c r="L57" s="15">
        <v>849000</v>
      </c>
      <c r="M57" s="15">
        <f t="shared" si="1"/>
        <v>727714.28571428568</v>
      </c>
      <c r="N57" s="13">
        <f t="shared" si="15"/>
        <v>0</v>
      </c>
      <c r="O57" s="13"/>
      <c r="P57" s="13"/>
      <c r="Q57" s="13">
        <f t="shared" si="18"/>
        <v>-14554.285714285714</v>
      </c>
      <c r="R57" s="17">
        <f t="shared" si="13"/>
        <v>713160</v>
      </c>
      <c r="T57" s="5"/>
      <c r="U57" s="5"/>
      <c r="V57" s="5"/>
      <c r="W57" s="13">
        <f>R57</f>
        <v>713160</v>
      </c>
    </row>
    <row r="58" spans="2:23">
      <c r="B58" s="4" t="s">
        <v>71</v>
      </c>
      <c r="C58" s="6">
        <v>3</v>
      </c>
      <c r="D58" s="6">
        <v>3</v>
      </c>
      <c r="E58" s="6" t="s">
        <v>1</v>
      </c>
      <c r="F58" s="6">
        <v>59.8</v>
      </c>
      <c r="G58" s="6">
        <v>56</v>
      </c>
      <c r="H58" s="6">
        <v>56.41</v>
      </c>
      <c r="I58" s="6">
        <v>1</v>
      </c>
      <c r="J58" s="8">
        <v>0</v>
      </c>
      <c r="K58" s="8"/>
      <c r="L58" s="15">
        <v>749000</v>
      </c>
      <c r="M58" s="15">
        <f t="shared" si="1"/>
        <v>641999.99999999988</v>
      </c>
      <c r="N58" s="13">
        <f t="shared" si="15"/>
        <v>0</v>
      </c>
      <c r="O58" s="13"/>
      <c r="P58" s="13"/>
      <c r="Q58" s="13">
        <f t="shared" si="18"/>
        <v>-12839.999999999998</v>
      </c>
      <c r="R58" s="17">
        <f t="shared" si="13"/>
        <v>629159.99999999988</v>
      </c>
      <c r="T58" s="5"/>
      <c r="U58" s="5"/>
      <c r="V58" s="13">
        <f>R58</f>
        <v>629159.99999999988</v>
      </c>
      <c r="W58" s="5"/>
    </row>
    <row r="59" spans="2:23">
      <c r="B59" s="4" t="s">
        <v>72</v>
      </c>
      <c r="C59" s="6">
        <v>3</v>
      </c>
      <c r="D59" s="6">
        <v>4</v>
      </c>
      <c r="E59" s="6" t="s">
        <v>3</v>
      </c>
      <c r="F59" s="6">
        <v>66.3</v>
      </c>
      <c r="G59" s="6">
        <v>63</v>
      </c>
      <c r="H59" s="6">
        <v>63.49</v>
      </c>
      <c r="I59" s="6">
        <v>2</v>
      </c>
      <c r="J59" s="8">
        <v>0</v>
      </c>
      <c r="K59" s="8"/>
      <c r="L59" s="15">
        <v>849000</v>
      </c>
      <c r="M59" s="15">
        <f t="shared" si="1"/>
        <v>727714.28571428568</v>
      </c>
      <c r="N59" s="13">
        <f t="shared" si="15"/>
        <v>0</v>
      </c>
      <c r="O59" s="13"/>
      <c r="P59" s="13"/>
      <c r="Q59" s="13">
        <f t="shared" si="18"/>
        <v>-14554.285714285714</v>
      </c>
      <c r="R59" s="17">
        <f t="shared" si="13"/>
        <v>713160</v>
      </c>
      <c r="T59" s="5"/>
      <c r="U59" s="5"/>
      <c r="V59" s="5"/>
      <c r="W59" s="13">
        <f>R59</f>
        <v>713160</v>
      </c>
    </row>
    <row r="60" spans="2:23">
      <c r="B60" s="4" t="s">
        <v>73</v>
      </c>
      <c r="C60" s="6">
        <v>3</v>
      </c>
      <c r="D60" s="6">
        <v>2</v>
      </c>
      <c r="E60" s="6" t="s">
        <v>2</v>
      </c>
      <c r="F60" s="6">
        <v>42.8</v>
      </c>
      <c r="G60" s="6">
        <v>40</v>
      </c>
      <c r="H60" s="6">
        <v>40.49</v>
      </c>
      <c r="I60" s="6">
        <v>1</v>
      </c>
      <c r="J60" s="8">
        <v>0</v>
      </c>
      <c r="K60" s="8"/>
      <c r="L60" s="15">
        <v>599000</v>
      </c>
      <c r="M60" s="15">
        <f t="shared" si="1"/>
        <v>513428.57142857136</v>
      </c>
      <c r="N60" s="13">
        <f t="shared" si="15"/>
        <v>0</v>
      </c>
      <c r="O60" s="13"/>
      <c r="P60" s="13"/>
      <c r="Q60" s="13">
        <f t="shared" si="18"/>
        <v>-10268.571428571428</v>
      </c>
      <c r="R60" s="17">
        <f t="shared" si="13"/>
        <v>503159.99999999994</v>
      </c>
      <c r="T60" s="5"/>
      <c r="U60" s="13">
        <f t="shared" ref="U60:U62" si="19">R60</f>
        <v>503159.99999999994</v>
      </c>
      <c r="V60" s="5"/>
      <c r="W60" s="5"/>
    </row>
    <row r="61" spans="2:23">
      <c r="B61" s="4" t="s">
        <v>74</v>
      </c>
      <c r="C61" s="6">
        <v>3</v>
      </c>
      <c r="D61" s="6">
        <v>2</v>
      </c>
      <c r="E61" s="6" t="s">
        <v>2</v>
      </c>
      <c r="F61" s="6">
        <v>42.8</v>
      </c>
      <c r="G61" s="6">
        <v>40</v>
      </c>
      <c r="H61" s="6">
        <v>40.49</v>
      </c>
      <c r="I61" s="6">
        <v>1</v>
      </c>
      <c r="J61" s="8">
        <v>0</v>
      </c>
      <c r="K61" s="8"/>
      <c r="L61" s="15">
        <v>599000</v>
      </c>
      <c r="M61" s="15">
        <f t="shared" si="1"/>
        <v>513428.57142857136</v>
      </c>
      <c r="N61" s="13">
        <f t="shared" si="15"/>
        <v>0</v>
      </c>
      <c r="O61" s="13"/>
      <c r="P61" s="13"/>
      <c r="Q61" s="13">
        <f t="shared" si="18"/>
        <v>-10268.571428571428</v>
      </c>
      <c r="R61" s="17">
        <f t="shared" si="13"/>
        <v>503159.99999999994</v>
      </c>
      <c r="T61" s="5"/>
      <c r="U61" s="13">
        <f t="shared" si="19"/>
        <v>503159.99999999994</v>
      </c>
      <c r="V61" s="5"/>
      <c r="W61" s="5"/>
    </row>
    <row r="62" spans="2:23">
      <c r="B62" s="4" t="s">
        <v>75</v>
      </c>
      <c r="C62" s="6">
        <v>3</v>
      </c>
      <c r="D62" s="6">
        <v>2</v>
      </c>
      <c r="E62" s="6" t="s">
        <v>2</v>
      </c>
      <c r="F62" s="6">
        <v>42.8</v>
      </c>
      <c r="G62" s="6">
        <v>40</v>
      </c>
      <c r="H62" s="6">
        <v>40.49</v>
      </c>
      <c r="I62" s="6">
        <v>1</v>
      </c>
      <c r="J62" s="8">
        <v>0</v>
      </c>
      <c r="K62" s="8"/>
      <c r="L62" s="15">
        <v>599000</v>
      </c>
      <c r="M62" s="15">
        <f t="shared" si="1"/>
        <v>513428.57142857136</v>
      </c>
      <c r="N62" s="13">
        <f t="shared" si="15"/>
        <v>0</v>
      </c>
      <c r="O62" s="13"/>
      <c r="P62" s="13"/>
      <c r="Q62" s="13">
        <f t="shared" si="18"/>
        <v>-10268.571428571428</v>
      </c>
      <c r="R62" s="17">
        <f t="shared" si="13"/>
        <v>503159.99999999994</v>
      </c>
      <c r="T62" s="5"/>
      <c r="U62" s="13">
        <f t="shared" si="19"/>
        <v>503159.99999999994</v>
      </c>
      <c r="V62" s="5"/>
      <c r="W62" s="5"/>
    </row>
    <row r="63" spans="2:23">
      <c r="B63" s="4" t="s">
        <v>76</v>
      </c>
      <c r="C63" s="6">
        <v>3</v>
      </c>
      <c r="D63" s="6">
        <v>4</v>
      </c>
      <c r="E63" s="6" t="s">
        <v>3</v>
      </c>
      <c r="F63" s="6">
        <v>66.3</v>
      </c>
      <c r="G63" s="6">
        <v>63</v>
      </c>
      <c r="H63" s="6">
        <v>63.49</v>
      </c>
      <c r="I63" s="6">
        <v>2</v>
      </c>
      <c r="J63" s="8">
        <v>0</v>
      </c>
      <c r="K63" s="8"/>
      <c r="L63" s="15">
        <v>849000</v>
      </c>
      <c r="M63" s="15">
        <f t="shared" si="1"/>
        <v>727714.28571428568</v>
      </c>
      <c r="N63" s="13">
        <f t="shared" si="15"/>
        <v>0</v>
      </c>
      <c r="O63" s="13"/>
      <c r="P63" s="13"/>
      <c r="Q63" s="13">
        <f t="shared" si="18"/>
        <v>-14554.285714285714</v>
      </c>
      <c r="R63" s="17">
        <f t="shared" si="13"/>
        <v>713160</v>
      </c>
      <c r="T63" s="5"/>
      <c r="U63" s="5"/>
      <c r="V63" s="5"/>
      <c r="W63" s="13">
        <f>R63</f>
        <v>713160</v>
      </c>
    </row>
    <row r="65" spans="17:23">
      <c r="Q65" s="11" t="s">
        <v>16</v>
      </c>
      <c r="R65" s="11">
        <f>SUM(R2:R64)</f>
        <v>36624633.428571433</v>
      </c>
      <c r="S65" s="11"/>
      <c r="T65" s="11">
        <f>SUM(T2:T64)</f>
        <v>3815096.5714285709</v>
      </c>
      <c r="U65" s="11">
        <f t="shared" ref="U65:W65" si="20">SUM(U2:U64)</f>
        <v>9382765.7142857127</v>
      </c>
      <c r="V65" s="11">
        <f t="shared" si="20"/>
        <v>7869968.5714285709</v>
      </c>
      <c r="W65" s="11">
        <f t="shared" si="20"/>
        <v>15556802.571428567</v>
      </c>
    </row>
    <row r="66" spans="17:23">
      <c r="S66" s="11"/>
      <c r="T66" s="11"/>
      <c r="U66" s="11"/>
      <c r="V66" s="11"/>
      <c r="W66" s="11"/>
    </row>
    <row r="67" spans="17:23">
      <c r="S67" s="11"/>
      <c r="T67" s="11"/>
      <c r="U67" s="11"/>
      <c r="V67" s="11"/>
      <c r="W67" s="11"/>
    </row>
    <row r="68" spans="17:23">
      <c r="S68" s="11"/>
      <c r="T68" s="11"/>
      <c r="U68" s="11"/>
      <c r="V68" s="11"/>
      <c r="W68" s="11"/>
    </row>
    <row r="69" spans="17:23">
      <c r="S69" s="11"/>
      <c r="T69" s="11"/>
      <c r="U69" s="11"/>
      <c r="V69" s="11"/>
      <c r="W69" s="11"/>
    </row>
    <row r="70" spans="17:23">
      <c r="S70" s="11"/>
      <c r="T70" s="11"/>
      <c r="U70" s="11"/>
      <c r="V70" s="11"/>
      <c r="W70" s="11"/>
    </row>
    <row r="71" spans="17:23">
      <c r="S71" s="11"/>
      <c r="T71" s="11"/>
      <c r="U71" s="11"/>
      <c r="V71" s="11"/>
      <c r="W71" s="11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Ocean Lee</dc:creator>
  <cp:lastModifiedBy>Luan van der Walt</cp:lastModifiedBy>
  <cp:lastPrinted>2022-10-17T12:05:53Z</cp:lastPrinted>
  <dcterms:created xsi:type="dcterms:W3CDTF">2015-06-05T18:19:34Z</dcterms:created>
  <dcterms:modified xsi:type="dcterms:W3CDTF">2022-10-17T12:06:35Z</dcterms:modified>
</cp:coreProperties>
</file>