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frskia001_myuct_ac_za/Documents/Desktop/uct/3 year/frirst semester/EEE3088/EEE3088F-Project-CKR/Budgeting/"/>
    </mc:Choice>
  </mc:AlternateContent>
  <xr:revisionPtr revIDLastSave="14" documentId="13_ncr:1_{B6868096-6AC9-894A-AD2D-22E92264259C}" xr6:coauthVersionLast="47" xr6:coauthVersionMax="47" xr10:uidLastSave="{AB0E0E89-5A17-494B-AC32-316FEF876292}"/>
  <bookViews>
    <workbookView xWindow="0" yWindow="0" windowWidth="11520" windowHeight="12360" tabRatio="500" xr2:uid="{00000000-000D-0000-FFFF-FFFF00000000}"/>
  </bookViews>
  <sheets>
    <sheet name="Power" sheetId="1" r:id="rId1"/>
    <sheet name="Microcontroller" sheetId="2" r:id="rId2"/>
    <sheet name="Sensors" sheetId="3" r:id="rId3"/>
  </sheets>
  <definedNames>
    <definedName name="ExternalData_1" localSheetId="0">Power!$A$1:$E$12</definedName>
    <definedName name="ExternalData_2" localSheetId="1" hidden="1">Microcontroller!$A$1:$E$14</definedName>
    <definedName name="ExternalData_2" localSheetId="0" hidden="1">Power!$A$1:$E$18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" i="3"/>
  <c r="J6" i="3"/>
  <c r="J5" i="3"/>
  <c r="J4" i="3"/>
  <c r="J3" i="3"/>
  <c r="J2" i="3"/>
  <c r="J8" i="3" s="1"/>
  <c r="I1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88AFC1-87F4-9648-AEC2-6C98321DDD97}" keepAlive="1" name="Query - EEE3088F_CKR" description="Connection to the 'EEE3088F_CKR' query in the workbook." type="5" refreshedVersion="8" background="1" saveData="1">
    <dbPr connection="Provider=Microsoft.Mashup.OleDb.1;Data Source=$Workbook$;Location=EEE3088F_CKR;Extended Properties=&quot;&quot;" command="SELECT * FROM [EEE3088F_CKR]"/>
  </connection>
  <connection id="2" xr16:uid="{611A7DEB-D732-42F4-8129-C918563B29BD}" keepAlive="1" name="Query - power" description="Connection to the 'power' query in the workbook." type="5" refreshedVersion="8" background="1" saveData="1">
    <dbPr connection="Provider=Microsoft.Mashup.OleDb.1;Data Source=$Workbook$;Location=power;Extended Properties=&quot;&quot;" command="SELECT * FROM [power]"/>
  </connection>
</connections>
</file>

<file path=xl/sharedStrings.xml><?xml version="1.0" encoding="utf-8"?>
<sst xmlns="http://schemas.openxmlformats.org/spreadsheetml/2006/main" count="207" uniqueCount="130">
  <si>
    <t>Reference</t>
  </si>
  <si>
    <t>Value</t>
  </si>
  <si>
    <t>Footprint</t>
  </si>
  <si>
    <t>DNP</t>
  </si>
  <si>
    <t>Qty</t>
  </si>
  <si>
    <t>JLC Part #</t>
  </si>
  <si>
    <t>MFR Part #</t>
  </si>
  <si>
    <t>Unit Cost</t>
  </si>
  <si>
    <t>Extended Part Cost</t>
  </si>
  <si>
    <t>Total cost (5 Boards)</t>
  </si>
  <si>
    <t>Battery</t>
  </si>
  <si>
    <t>C1-C4</t>
  </si>
  <si>
    <t>C19702</t>
  </si>
  <si>
    <t>CL10A106KP8NNNC</t>
  </si>
  <si>
    <t>D1</t>
  </si>
  <si>
    <t>LED Green</t>
  </si>
  <si>
    <t>C2296</t>
  </si>
  <si>
    <t>LED_0805</t>
  </si>
  <si>
    <t>D2</t>
  </si>
  <si>
    <t>LED RED</t>
  </si>
  <si>
    <t>LED_0603</t>
  </si>
  <si>
    <t>1.2k</t>
  </si>
  <si>
    <t>0603WAF1201T5E</t>
  </si>
  <si>
    <t>USB</t>
  </si>
  <si>
    <t>C404969</t>
  </si>
  <si>
    <t>MicroXNJ</t>
  </si>
  <si>
    <t>U3</t>
  </si>
  <si>
    <t>C16581</t>
  </si>
  <si>
    <t>TP4056</t>
  </si>
  <si>
    <t>U4</t>
  </si>
  <si>
    <t>Total</t>
  </si>
  <si>
    <t>C5</t>
  </si>
  <si>
    <t>1u</t>
  </si>
  <si>
    <t>C52923</t>
  </si>
  <si>
    <t>CL05A105KA5NQNC</t>
  </si>
  <si>
    <t>R7, R8, R9</t>
  </si>
  <si>
    <t>8.2k</t>
  </si>
  <si>
    <t>C25924</t>
  </si>
  <si>
    <t>0402WGF8201TCE</t>
  </si>
  <si>
    <t>R10</t>
  </si>
  <si>
    <t>100k</t>
  </si>
  <si>
    <t>C25086</t>
  </si>
  <si>
    <t>0402WGF100KTCE</t>
  </si>
  <si>
    <t>RV1</t>
  </si>
  <si>
    <t>Potentiometer</t>
  </si>
  <si>
    <t>C388854</t>
  </si>
  <si>
    <t>RK09K1130AJ3</t>
  </si>
  <si>
    <t>TH1</t>
  </si>
  <si>
    <t>100k Thermister</t>
  </si>
  <si>
    <t>C77130</t>
  </si>
  <si>
    <t>NCP15WF104F03RC</t>
  </si>
  <si>
    <t>U6</t>
  </si>
  <si>
    <t>Ambient Light Sensor</t>
  </si>
  <si>
    <t>OptoDevice:Lite-On_LTR-303ALS-01</t>
  </si>
  <si>
    <t>C364577</t>
  </si>
  <si>
    <t>LTR-303ALS-01</t>
  </si>
  <si>
    <t>LED</t>
  </si>
  <si>
    <t>D3</t>
  </si>
  <si>
    <t>R1</t>
  </si>
  <si>
    <t>R6</t>
  </si>
  <si>
    <t>J1</t>
  </si>
  <si>
    <t>Total Cost</t>
  </si>
  <si>
    <t>Datasheet</t>
  </si>
  <si>
    <t>BT2</t>
  </si>
  <si>
    <t>n/a</t>
  </si>
  <si>
    <t>~</t>
  </si>
  <si>
    <t>10uf</t>
  </si>
  <si>
    <t>D4</t>
  </si>
  <si>
    <t>zener diode</t>
  </si>
  <si>
    <t>MMSZ4678T1G</t>
  </si>
  <si>
    <t/>
  </si>
  <si>
    <t>C36599</t>
  </si>
  <si>
    <t>opamp1</t>
  </si>
  <si>
    <t>OP07CDR</t>
  </si>
  <si>
    <t>C7433</t>
  </si>
  <si>
    <t>Q1+A8:F8</t>
  </si>
  <si>
    <t>AO3401A</t>
  </si>
  <si>
    <t>Package_TO_SOT_SMD:SOT-23</t>
  </si>
  <si>
    <t>http://www.aosmd.com/pdfs/datasheet/AO3401A.pdf</t>
  </si>
  <si>
    <t>C15127</t>
  </si>
  <si>
    <t>R2-R4</t>
  </si>
  <si>
    <t>R5, R11-R13</t>
  </si>
  <si>
    <t>0</t>
  </si>
  <si>
    <t>R14, R18</t>
  </si>
  <si>
    <t>R1M</t>
  </si>
  <si>
    <t>0805W8F1004T5E</t>
  </si>
  <si>
    <t>C17514</t>
  </si>
  <si>
    <t>R15</t>
  </si>
  <si>
    <t>R2M</t>
  </si>
  <si>
    <t>0805W8F2004T5E</t>
  </si>
  <si>
    <t>C26112</t>
  </si>
  <si>
    <t>R16</t>
  </si>
  <si>
    <t>1206W4F1003T5E</t>
  </si>
  <si>
    <t>C17900</t>
  </si>
  <si>
    <t>R17</t>
  </si>
  <si>
    <t>80k</t>
  </si>
  <si>
    <t>0805W8F8202T5E</t>
  </si>
  <si>
    <t>C17840</t>
  </si>
  <si>
    <t>R19</t>
  </si>
  <si>
    <t>R3M</t>
  </si>
  <si>
    <t>0603WAF3004T5E</t>
  </si>
  <si>
    <t>C23156</t>
  </si>
  <si>
    <t>Batter Charger</t>
  </si>
  <si>
    <t>XC6206PxxxMR</t>
  </si>
  <si>
    <t>Package_TO_SOT_SMD:SOT-23-3</t>
  </si>
  <si>
    <t>https://www.torexsemi.com/file/xc6206/XC6206.pdf</t>
  </si>
  <si>
    <t>XC6206P332MR</t>
  </si>
  <si>
    <t>C5446</t>
  </si>
  <si>
    <t>U8</t>
  </si>
  <si>
    <t>#</t>
  </si>
  <si>
    <t>Debugger</t>
  </si>
  <si>
    <t>J2</t>
  </si>
  <si>
    <t>JP1</t>
  </si>
  <si>
    <t>Jumper_2_Bridged</t>
  </si>
  <si>
    <t>JP2, JP5, JP6, JP7</t>
  </si>
  <si>
    <t>SolderJumper_2_Bridged</t>
  </si>
  <si>
    <t>JP3, JP9</t>
  </si>
  <si>
    <t>Jumper_3_Bridged12</t>
  </si>
  <si>
    <t>10k</t>
  </si>
  <si>
    <t>U2</t>
  </si>
  <si>
    <t>HT42B534-2</t>
  </si>
  <si>
    <t>U7</t>
  </si>
  <si>
    <t>24LC256</t>
  </si>
  <si>
    <t>STM_female_headers</t>
  </si>
  <si>
    <t>R22, R23, R24, R26, R27, R30, R31</t>
  </si>
  <si>
    <t>U5</t>
  </si>
  <si>
    <t>SW1, SW2, SW3, SW4</t>
  </si>
  <si>
    <t>Switches</t>
  </si>
  <si>
    <t>Total Cost:</t>
  </si>
  <si>
    <t>C2286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</si>
</sst>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00;[Red]\-[$$-409]#,##0.0000"/>
    <numFmt numFmtId="165" formatCode="_-[$$-409]* #,##0.00_ ;_-[$$-409]* \-#,##0.00\ ;_-[$$-409]* &quot;-&quot;??_ ;_-@_ "/>
  </numFmts>
  <fonts count="5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222222"/>
      <name val="Calibri"/>
      <family val="2"/>
      <charset val="1"/>
    </font>
    <font>
      <sz val="8"/>
      <color rgb="FF222222"/>
      <name val="Microsoft YaHei"/>
      <family val="2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164" fontId="0" fillId="2" borderId="0" xfId="0" applyNumberFormat="1" applyFill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8">
    <dxf>
      <numFmt numFmtId="165" formatCode="_-[$$-409]* #,##0.00_ ;_-[$$-409]* \-#,##0.00\ ;_-[$$-409]* &quot;-&quot;??_ ;_-@_ 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7197C10-41AB-4649-B474-E1B71BA13730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Reference" tableColumnId="1"/>
      <queryTableField id="2" name="Value" tableColumnId="2"/>
      <queryTableField id="3" name="Footprint" tableColumnId="3"/>
      <queryTableField id="4" name="Datasheet" tableColumnId="4"/>
      <queryTableField id="5" name="Qty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587AF5D-96C4-1542-8154-BC32502E1785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#" tableColumnId="1"/>
      <queryTableField id="2" name="Reference" tableColumnId="2"/>
      <queryTableField id="3" name="Qty" tableColumnId="3"/>
      <queryTableField id="4" name="Value" tableColumnId="4"/>
      <queryTableField id="5" name="Footprint" tableColumnId="5"/>
      <queryTableField id="7" dataBound="0" tableColumnId="11"/>
      <queryTableField id="10" dataBound="0" tableColumnId="13"/>
      <queryTableField id="9" dataBound="0" tableColumnId="14"/>
      <queryTableField id="8" dataBound="0" tableColumnId="12"/>
    </queryTableFields>
    <queryTableDeletedFields count="1">
      <deletedField name="DN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D8BC0-447E-4CD5-B0F2-70FD1E111C82}" name="power" displayName="power" ref="A1:J19" tableType="queryTable" totalsRowCount="1">
  <autoFilter ref="A1:J18" xr:uid="{AB6D8BC0-447E-4CD5-B0F2-70FD1E111C82}"/>
  <tableColumns count="10">
    <tableColumn id="1" xr3:uid="{90B7BE96-60EC-4631-A4C9-53200E802C17}" uniqueName="1" name="Reference" queryTableFieldId="1" dataDxfId="17"/>
    <tableColumn id="2" xr3:uid="{81B5BEDF-2A7A-42CB-B62F-CD784C9DE732}" uniqueName="2" name="Value" queryTableFieldId="2" dataDxfId="16"/>
    <tableColumn id="3" xr3:uid="{96465004-43BF-4BC2-B734-D2B9311C6320}" uniqueName="3" name="Footprint" queryTableFieldId="3" dataDxfId="15"/>
    <tableColumn id="4" xr3:uid="{AD8EDE20-D68D-48BA-A83B-6E47914BB444}" uniqueName="4" name="Datasheet" queryTableFieldId="4" dataDxfId="14"/>
    <tableColumn id="5" xr3:uid="{10FDD736-CD3B-478D-9EE7-7E62A3E633C3}" uniqueName="5" name="Qty" queryTableFieldId="5"/>
    <tableColumn id="6" xr3:uid="{A308976D-4810-4F10-AD03-78366FC8B3A2}" uniqueName="6" name="JLC Part #" queryTableFieldId="6" dataDxfId="13"/>
    <tableColumn id="7" xr3:uid="{616402E3-C2D6-47D7-B222-E34D2384329D}" uniqueName="7" name="MFR Part #" queryTableFieldId="7" dataDxfId="12"/>
    <tableColumn id="8" xr3:uid="{590F9C70-3E3E-42D8-8803-A8F667E6D14A}" uniqueName="8" name="Unit Cost" queryTableFieldId="8" dataDxfId="11"/>
    <tableColumn id="9" xr3:uid="{F494772F-DF58-4EF1-B21C-E7E59A5DC612}" uniqueName="9" name="Extended Part Cost" queryTableFieldId="9" dataDxfId="10"/>
    <tableColumn id="10" xr3:uid="{32EB13BD-EC91-4B0C-A9FA-3B7DB9088641}" uniqueName="10" name="Total cost (5 Boards)" totalsRowFunction="sum" queryTableFieldId="10" dataDxfId="9" totalsRowDxfId="0">
      <calculatedColumnFormula>power[[#This Row],[Unit Cost]]*power[[#This Row],[Qty]]+power[[#This Row],[Extended Part Cost]]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A08B8C-41C1-DF49-9D39-14FCC7505D26}" name="EEE3088F_CKR" displayName="EEE3088F_CKR" ref="A1:I15" tableType="queryTable" totalsRowCount="1">
  <autoFilter ref="A1:I14" xr:uid="{75A08B8C-41C1-DF49-9D39-14FCC7505D26}"/>
  <tableColumns count="9">
    <tableColumn id="1" xr3:uid="{7D3E7D4A-F62E-7342-8F66-2F44832B535F}" uniqueName="1" name="#" queryTableFieldId="1"/>
    <tableColumn id="2" xr3:uid="{D7109B0E-2B20-034A-A60E-ED110FF4EAE7}" uniqueName="2" name="Reference" queryTableFieldId="2" dataDxfId="8" totalsRowDxfId="7"/>
    <tableColumn id="3" xr3:uid="{049CBF80-1E31-4845-8098-D05FC6286AD9}" uniqueName="3" name="Qty" queryTableFieldId="3"/>
    <tableColumn id="4" xr3:uid="{E28EE2E5-9109-1E44-9328-BFB92B866699}" uniqueName="4" name="Value" queryTableFieldId="4" dataDxfId="6" totalsRowDxfId="5"/>
    <tableColumn id="5" xr3:uid="{4BA3B9B1-3A1B-2E47-BF10-3ED4BBD7F504}" uniqueName="5" name="Footprint" queryTableFieldId="5" dataDxfId="4" totalsRowDxfId="3"/>
    <tableColumn id="11" xr3:uid="{47675195-6CB3-0349-9BB1-26CE5CEF05A5}" uniqueName="11" name="DNP" queryTableFieldId="7"/>
    <tableColumn id="13" xr3:uid="{AF355272-0CAB-FA4E-B760-6CED047B55BA}" uniqueName="13" name="Unit Cost" queryTableFieldId="10"/>
    <tableColumn id="14" xr3:uid="{D6FFBFBE-4972-4147-9AA2-1EEB7D695C2F}" uniqueName="14" name="Extended Part Cost" totalsRowLabel="Total Cost:" queryTableFieldId="9"/>
    <tableColumn id="12" xr3:uid="{45BF6DC7-BCF7-334B-8FD6-CBAF6F3E946F}" uniqueName="12" name="Total Cost" totalsRowFunction="custom" queryTableFieldId="8" dataDxfId="2" totalsRowDxfId="1">
      <calculatedColumnFormula>EEE3088F_CKR[[#This Row],[Unit Cost]]*EEE3088F_CKR[[#This Row],[Qty]]*5+EEE3088F_CKR[[#This Row],[Extended Part Cost]]</calculatedColumnFormula>
      <totalsRowFormula>SUM(EEE3088F_CKR[Total Cost])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topLeftCell="D1" zoomScaleNormal="100" workbookViewId="0">
      <selection activeCell="G11" sqref="G11"/>
    </sheetView>
  </sheetViews>
  <sheetFormatPr defaultColWidth="9.109375" defaultRowHeight="14.4" x14ac:dyDescent="0.3"/>
  <cols>
    <col min="1" max="1" width="11.6640625" customWidth="1"/>
    <col min="2" max="2" width="13.6640625" bestFit="1" customWidth="1"/>
    <col min="3" max="3" width="28.44140625" bestFit="1" customWidth="1"/>
    <col min="4" max="4" width="46.44140625" bestFit="1" customWidth="1"/>
    <col min="5" max="5" width="6.44140625" customWidth="1"/>
    <col min="6" max="6" width="17.44140625" bestFit="1" customWidth="1"/>
    <col min="7" max="7" width="18" customWidth="1"/>
    <col min="8" max="8" width="14.44140625" customWidth="1"/>
    <col min="9" max="9" width="17.109375" customWidth="1"/>
    <col min="10" max="10" width="20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63</v>
      </c>
      <c r="B2" t="s">
        <v>10</v>
      </c>
      <c r="C2" t="s">
        <v>64</v>
      </c>
      <c r="D2" t="s">
        <v>65</v>
      </c>
      <c r="E2">
        <v>1</v>
      </c>
      <c r="F2" t="s">
        <v>64</v>
      </c>
      <c r="G2" t="s">
        <v>64</v>
      </c>
      <c r="H2">
        <v>0</v>
      </c>
      <c r="I2">
        <v>0</v>
      </c>
      <c r="J2">
        <f>power[[#This Row],[Unit Cost]]*power[[#This Row],[Qty]]+power[[#This Row],[Extended Part Cost]]</f>
        <v>0</v>
      </c>
    </row>
    <row r="3" spans="1:10" x14ac:dyDescent="0.3">
      <c r="A3" t="s">
        <v>11</v>
      </c>
      <c r="B3" t="s">
        <v>66</v>
      </c>
      <c r="C3" t="s">
        <v>13</v>
      </c>
      <c r="D3" t="s">
        <v>65</v>
      </c>
      <c r="E3">
        <v>4</v>
      </c>
      <c r="F3" t="s">
        <v>13</v>
      </c>
      <c r="G3" s="1" t="s">
        <v>12</v>
      </c>
      <c r="H3" s="2">
        <v>6.6E-3</v>
      </c>
      <c r="I3">
        <v>0</v>
      </c>
      <c r="J3">
        <f>power[[#This Row],[Unit Cost]]*power[[#This Row],[Qty]]+power[[#This Row],[Extended Part Cost]]</f>
        <v>2.64E-2</v>
      </c>
    </row>
    <row r="4" spans="1:10" x14ac:dyDescent="0.3">
      <c r="A4" t="s">
        <v>14</v>
      </c>
      <c r="B4" t="s">
        <v>15</v>
      </c>
      <c r="C4" t="s">
        <v>17</v>
      </c>
      <c r="D4" t="s">
        <v>65</v>
      </c>
      <c r="E4">
        <v>1</v>
      </c>
      <c r="F4" t="s">
        <v>17</v>
      </c>
      <c r="G4" s="3" t="s">
        <v>16</v>
      </c>
      <c r="H4" s="2">
        <v>1.1900000000000001E-2</v>
      </c>
      <c r="I4">
        <v>0</v>
      </c>
      <c r="J4">
        <f>power[[#This Row],[Unit Cost]]*power[[#This Row],[Qty]]+power[[#This Row],[Extended Part Cost]]</f>
        <v>1.1900000000000001E-2</v>
      </c>
    </row>
    <row r="5" spans="1:10" x14ac:dyDescent="0.3">
      <c r="A5" t="s">
        <v>18</v>
      </c>
      <c r="B5" t="s">
        <v>19</v>
      </c>
      <c r="C5" t="s">
        <v>20</v>
      </c>
      <c r="D5" t="s">
        <v>65</v>
      </c>
      <c r="E5">
        <v>1</v>
      </c>
      <c r="F5" t="s">
        <v>20</v>
      </c>
      <c r="G5" t="s">
        <v>129</v>
      </c>
      <c r="H5" s="2">
        <v>5.4000000000000003E-3</v>
      </c>
      <c r="I5">
        <v>0</v>
      </c>
      <c r="J5">
        <f>power[[#This Row],[Unit Cost]]*power[[#This Row],[Qty]]+power[[#This Row],[Extended Part Cost]]</f>
        <v>5.4000000000000003E-3</v>
      </c>
    </row>
    <row r="6" spans="1:10" ht="15" x14ac:dyDescent="0.35">
      <c r="A6" t="s">
        <v>67</v>
      </c>
      <c r="B6" t="s">
        <v>68</v>
      </c>
      <c r="C6" t="s">
        <v>69</v>
      </c>
      <c r="D6" t="s">
        <v>70</v>
      </c>
      <c r="E6">
        <v>1</v>
      </c>
      <c r="F6" t="s">
        <v>69</v>
      </c>
      <c r="G6" s="7" t="s">
        <v>71</v>
      </c>
      <c r="H6" s="7">
        <v>9.5600000000000004E-2</v>
      </c>
      <c r="I6">
        <v>3</v>
      </c>
      <c r="J6">
        <f>power[[#This Row],[Unit Cost]]*power[[#This Row],[Qty]]+power[[#This Row],[Extended Part Cost]]</f>
        <v>3.0956000000000001</v>
      </c>
    </row>
    <row r="7" spans="1:10" ht="15" x14ac:dyDescent="0.35">
      <c r="A7" t="s">
        <v>72</v>
      </c>
      <c r="B7" t="s">
        <v>70</v>
      </c>
      <c r="C7" t="s">
        <v>73</v>
      </c>
      <c r="D7" t="s">
        <v>70</v>
      </c>
      <c r="E7">
        <v>1</v>
      </c>
      <c r="F7" t="s">
        <v>73</v>
      </c>
      <c r="G7" s="7" t="s">
        <v>74</v>
      </c>
      <c r="H7">
        <v>0</v>
      </c>
      <c r="I7">
        <v>0</v>
      </c>
      <c r="J7">
        <f>power[[#This Row],[Unit Cost]]*power[[#This Row],[Qty]]+power[[#This Row],[Extended Part Cost]]</f>
        <v>0</v>
      </c>
    </row>
    <row r="8" spans="1:10" ht="15" x14ac:dyDescent="0.35">
      <c r="A8" t="s">
        <v>75</v>
      </c>
      <c r="B8" t="s">
        <v>76</v>
      </c>
      <c r="C8" t="s">
        <v>77</v>
      </c>
      <c r="D8" t="s">
        <v>78</v>
      </c>
      <c r="E8">
        <v>1</v>
      </c>
      <c r="F8" s="7" t="s">
        <v>76</v>
      </c>
      <c r="G8" s="7" t="s">
        <v>79</v>
      </c>
      <c r="H8">
        <v>7.9699999999999993E-2</v>
      </c>
      <c r="I8">
        <v>0</v>
      </c>
      <c r="J8">
        <f>power[[#This Row],[Unit Cost]]*power[[#This Row],[Qty]]+power[[#This Row],[Extended Part Cost]]</f>
        <v>7.9699999999999993E-2</v>
      </c>
    </row>
    <row r="9" spans="1:10" ht="15" x14ac:dyDescent="0.35">
      <c r="A9" t="s">
        <v>80</v>
      </c>
      <c r="B9" t="s">
        <v>21</v>
      </c>
      <c r="C9" t="s">
        <v>22</v>
      </c>
      <c r="D9" t="s">
        <v>65</v>
      </c>
      <c r="E9">
        <v>3</v>
      </c>
      <c r="F9" t="s">
        <v>22</v>
      </c>
      <c r="G9" s="7" t="s">
        <v>12</v>
      </c>
      <c r="H9" s="7">
        <v>6.6E-3</v>
      </c>
      <c r="I9">
        <v>0</v>
      </c>
      <c r="J9">
        <f>power[[#This Row],[Unit Cost]]*power[[#This Row],[Qty]]+power[[#This Row],[Extended Part Cost]]</f>
        <v>1.9799999999999998E-2</v>
      </c>
    </row>
    <row r="10" spans="1:10" x14ac:dyDescent="0.3">
      <c r="A10" t="s">
        <v>81</v>
      </c>
      <c r="B10" t="s">
        <v>82</v>
      </c>
      <c r="C10" t="s">
        <v>70</v>
      </c>
      <c r="D10" t="s">
        <v>65</v>
      </c>
      <c r="E10">
        <v>4</v>
      </c>
      <c r="F10" t="s">
        <v>70</v>
      </c>
      <c r="H10">
        <v>0</v>
      </c>
      <c r="I10">
        <v>0</v>
      </c>
      <c r="J10">
        <f>power[[#This Row],[Unit Cost]]*power[[#This Row],[Qty]]+power[[#This Row],[Extended Part Cost]]</f>
        <v>0</v>
      </c>
    </row>
    <row r="11" spans="1:10" ht="15" x14ac:dyDescent="0.35">
      <c r="A11" t="s">
        <v>83</v>
      </c>
      <c r="B11" t="s">
        <v>84</v>
      </c>
      <c r="C11" t="s">
        <v>85</v>
      </c>
      <c r="D11" t="s">
        <v>65</v>
      </c>
      <c r="E11">
        <v>2</v>
      </c>
      <c r="F11" t="s">
        <v>85</v>
      </c>
      <c r="G11" s="7" t="s">
        <v>86</v>
      </c>
      <c r="H11">
        <v>1.6000000000000001E-3</v>
      </c>
      <c r="I11">
        <v>0</v>
      </c>
      <c r="J11">
        <f>power[[#This Row],[Unit Cost]]*power[[#This Row],[Qty]]+power[[#This Row],[Extended Part Cost]]</f>
        <v>3.2000000000000002E-3</v>
      </c>
    </row>
    <row r="12" spans="1:10" ht="15" x14ac:dyDescent="0.35">
      <c r="A12" t="s">
        <v>87</v>
      </c>
      <c r="B12" t="s">
        <v>88</v>
      </c>
      <c r="C12" t="s">
        <v>89</v>
      </c>
      <c r="D12" t="s">
        <v>65</v>
      </c>
      <c r="E12">
        <v>1</v>
      </c>
      <c r="F12" t="s">
        <v>89</v>
      </c>
      <c r="G12" s="7" t="s">
        <v>90</v>
      </c>
      <c r="H12" s="7">
        <v>2.3999999999999998E-3</v>
      </c>
      <c r="I12">
        <v>0</v>
      </c>
      <c r="J12">
        <f>power[[#This Row],[Unit Cost]]*power[[#This Row],[Qty]]+power[[#This Row],[Extended Part Cost]]</f>
        <v>2.3999999999999998E-3</v>
      </c>
    </row>
    <row r="13" spans="1:10" ht="15" x14ac:dyDescent="0.35">
      <c r="A13" t="s">
        <v>91</v>
      </c>
      <c r="B13" t="s">
        <v>40</v>
      </c>
      <c r="C13" t="s">
        <v>92</v>
      </c>
      <c r="D13" t="s">
        <v>65</v>
      </c>
      <c r="E13">
        <v>1</v>
      </c>
      <c r="F13" t="s">
        <v>92</v>
      </c>
      <c r="G13" s="7" t="s">
        <v>93</v>
      </c>
      <c r="H13" s="7">
        <v>3.2000000000000002E-3</v>
      </c>
      <c r="I13">
        <v>0</v>
      </c>
      <c r="J13">
        <f>power[[#This Row],[Unit Cost]]*power[[#This Row],[Qty]]+power[[#This Row],[Extended Part Cost]]</f>
        <v>3.2000000000000002E-3</v>
      </c>
    </row>
    <row r="14" spans="1:10" ht="15" x14ac:dyDescent="0.35">
      <c r="A14" t="s">
        <v>94</v>
      </c>
      <c r="B14" t="s">
        <v>95</v>
      </c>
      <c r="C14" t="s">
        <v>96</v>
      </c>
      <c r="D14" t="s">
        <v>65</v>
      </c>
      <c r="E14">
        <v>1</v>
      </c>
      <c r="F14" t="s">
        <v>96</v>
      </c>
      <c r="G14" s="7" t="s">
        <v>97</v>
      </c>
      <c r="H14" s="7">
        <v>1.6999999999999999E-3</v>
      </c>
      <c r="I14">
        <v>0</v>
      </c>
      <c r="J14">
        <f>power[[#This Row],[Unit Cost]]*power[[#This Row],[Qty]]+power[[#This Row],[Extended Part Cost]]</f>
        <v>1.6999999999999999E-3</v>
      </c>
    </row>
    <row r="15" spans="1:10" ht="15" x14ac:dyDescent="0.35">
      <c r="A15" t="s">
        <v>98</v>
      </c>
      <c r="B15" t="s">
        <v>99</v>
      </c>
      <c r="C15" t="s">
        <v>100</v>
      </c>
      <c r="D15" t="s">
        <v>65</v>
      </c>
      <c r="E15">
        <v>1</v>
      </c>
      <c r="F15" t="s">
        <v>100</v>
      </c>
      <c r="G15" s="7" t="s">
        <v>101</v>
      </c>
      <c r="H15" s="7">
        <v>1.2999999999999999E-3</v>
      </c>
      <c r="I15">
        <v>0</v>
      </c>
      <c r="J15">
        <f>power[[#This Row],[Unit Cost]]*power[[#This Row],[Qty]]+power[[#This Row],[Extended Part Cost]]</f>
        <v>1.2999999999999999E-3</v>
      </c>
    </row>
    <row r="16" spans="1:10" x14ac:dyDescent="0.3">
      <c r="A16" t="s">
        <v>26</v>
      </c>
      <c r="B16" t="s">
        <v>102</v>
      </c>
      <c r="C16" t="s">
        <v>28</v>
      </c>
      <c r="D16" t="s">
        <v>70</v>
      </c>
      <c r="E16">
        <v>1</v>
      </c>
      <c r="F16" t="s">
        <v>28</v>
      </c>
      <c r="G16" s="8" t="s">
        <v>27</v>
      </c>
      <c r="H16">
        <v>0.2064</v>
      </c>
      <c r="I16">
        <v>0</v>
      </c>
      <c r="J16">
        <f>power[[#This Row],[Unit Cost]]*power[[#This Row],[Qty]]+power[[#This Row],[Extended Part Cost]]</f>
        <v>0.2064</v>
      </c>
    </row>
    <row r="17" spans="1:10" ht="15" x14ac:dyDescent="0.35">
      <c r="A17" t="s">
        <v>29</v>
      </c>
      <c r="B17" t="s">
        <v>103</v>
      </c>
      <c r="C17" t="s">
        <v>104</v>
      </c>
      <c r="D17" t="s">
        <v>105</v>
      </c>
      <c r="E17">
        <v>1</v>
      </c>
      <c r="F17" s="7" t="s">
        <v>106</v>
      </c>
      <c r="G17" s="7" t="s">
        <v>107</v>
      </c>
      <c r="H17" s="7">
        <v>9.64E-2</v>
      </c>
      <c r="I17">
        <v>0</v>
      </c>
      <c r="J17">
        <f>power[[#This Row],[Unit Cost]]*power[[#This Row],[Qty]]+power[[#This Row],[Extended Part Cost]]</f>
        <v>9.64E-2</v>
      </c>
    </row>
    <row r="18" spans="1:10" ht="15" x14ac:dyDescent="0.35">
      <c r="A18" t="s">
        <v>108</v>
      </c>
      <c r="B18" t="s">
        <v>23</v>
      </c>
      <c r="C18" t="s">
        <v>25</v>
      </c>
      <c r="D18" t="s">
        <v>70</v>
      </c>
      <c r="E18">
        <v>1</v>
      </c>
      <c r="F18" t="s">
        <v>25</v>
      </c>
      <c r="G18" s="7" t="s">
        <v>24</v>
      </c>
      <c r="H18" s="7">
        <v>3.3300000000000003E-2</v>
      </c>
      <c r="I18">
        <v>3</v>
      </c>
      <c r="J18">
        <f>power[[#This Row],[Unit Cost]]*power[[#This Row],[Qty]]+power[[#This Row],[Extended Part Cost]]</f>
        <v>3.0333000000000001</v>
      </c>
    </row>
    <row r="19" spans="1:10" x14ac:dyDescent="0.3">
      <c r="J19" s="9">
        <f>SUBTOTAL(109,power[Total cost (5 Boards)])</f>
        <v>6.5867000000000004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zoomScale="135" zoomScaleNormal="100" workbookViewId="0">
      <selection activeCell="F17" sqref="F17"/>
    </sheetView>
  </sheetViews>
  <sheetFormatPr defaultColWidth="9.109375" defaultRowHeight="14.4" x14ac:dyDescent="0.3"/>
  <cols>
    <col min="1" max="1" width="8.44140625" bestFit="1" customWidth="1"/>
    <col min="2" max="2" width="27.6640625" bestFit="1" customWidth="1"/>
    <col min="4" max="4" width="20.33203125" bestFit="1" customWidth="1"/>
    <col min="5" max="5" width="28.6640625" bestFit="1" customWidth="1"/>
    <col min="6" max="6" width="7" bestFit="1" customWidth="1"/>
    <col min="7" max="7" width="10.6640625" bestFit="1" customWidth="1"/>
    <col min="8" max="8" width="18.109375" bestFit="1" customWidth="1"/>
    <col min="9" max="9" width="11.109375" bestFit="1" customWidth="1"/>
    <col min="12" max="12" width="15.33203125" bestFit="1" customWidth="1"/>
  </cols>
  <sheetData>
    <row r="1" spans="1:9" x14ac:dyDescent="0.3">
      <c r="A1" t="s">
        <v>109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7</v>
      </c>
      <c r="H1" t="s">
        <v>8</v>
      </c>
      <c r="I1" t="s">
        <v>61</v>
      </c>
    </row>
    <row r="2" spans="1:9" x14ac:dyDescent="0.3">
      <c r="A2">
        <v>6</v>
      </c>
      <c r="B2" t="s">
        <v>57</v>
      </c>
      <c r="C2">
        <v>1</v>
      </c>
      <c r="D2" t="s">
        <v>56</v>
      </c>
      <c r="E2" t="s">
        <v>70</v>
      </c>
      <c r="F2" t="s">
        <v>70</v>
      </c>
      <c r="G2">
        <v>5.4000000000000003E-3</v>
      </c>
      <c r="I2">
        <f>EEE3088F_CKR[[#This Row],[Unit Cost]]*EEE3088F_CKR[[#This Row],[Qty]]*5+EEE3088F_CKR[[#This Row],[Extended Part Cost]]</f>
        <v>2.7000000000000003E-2</v>
      </c>
    </row>
    <row r="3" spans="1:9" x14ac:dyDescent="0.3">
      <c r="A3">
        <v>8</v>
      </c>
      <c r="B3" t="s">
        <v>60</v>
      </c>
      <c r="C3">
        <v>1</v>
      </c>
      <c r="D3" t="s">
        <v>110</v>
      </c>
      <c r="E3" t="s">
        <v>70</v>
      </c>
      <c r="F3" t="s">
        <v>3</v>
      </c>
      <c r="I3">
        <f>EEE3088F_CKR[[#This Row],[Unit Cost]]*EEE3088F_CKR[[#This Row],[Qty]]*5+EEE3088F_CKR[[#This Row],[Extended Part Cost]]</f>
        <v>0</v>
      </c>
    </row>
    <row r="4" spans="1:9" x14ac:dyDescent="0.3">
      <c r="A4">
        <v>9</v>
      </c>
      <c r="B4" t="s">
        <v>111</v>
      </c>
      <c r="C4">
        <v>1</v>
      </c>
      <c r="D4" t="s">
        <v>123</v>
      </c>
      <c r="E4" t="s">
        <v>70</v>
      </c>
      <c r="F4" t="s">
        <v>3</v>
      </c>
      <c r="I4">
        <f>EEE3088F_CKR[[#This Row],[Unit Cost]]*EEE3088F_CKR[[#This Row],[Qty]]*5+EEE3088F_CKR[[#This Row],[Extended Part Cost]]</f>
        <v>0</v>
      </c>
    </row>
    <row r="5" spans="1:9" x14ac:dyDescent="0.3">
      <c r="A5">
        <v>10</v>
      </c>
      <c r="B5" t="s">
        <v>112</v>
      </c>
      <c r="C5">
        <v>1</v>
      </c>
      <c r="D5" t="s">
        <v>113</v>
      </c>
      <c r="E5" t="s">
        <v>70</v>
      </c>
      <c r="F5" t="s">
        <v>3</v>
      </c>
      <c r="I5">
        <f>EEE3088F_CKR[[#This Row],[Unit Cost]]*EEE3088F_CKR[[#This Row],[Qty]]*5+EEE3088F_CKR[[#This Row],[Extended Part Cost]]</f>
        <v>0</v>
      </c>
    </row>
    <row r="6" spans="1:9" x14ac:dyDescent="0.3">
      <c r="A6">
        <v>11</v>
      </c>
      <c r="B6" t="s">
        <v>114</v>
      </c>
      <c r="C6">
        <v>4</v>
      </c>
      <c r="D6" t="s">
        <v>115</v>
      </c>
      <c r="E6" t="s">
        <v>70</v>
      </c>
      <c r="F6" t="s">
        <v>70</v>
      </c>
      <c r="G6">
        <v>0</v>
      </c>
      <c r="I6">
        <f>EEE3088F_CKR[[#This Row],[Unit Cost]]*EEE3088F_CKR[[#This Row],[Qty]]*5+EEE3088F_CKR[[#This Row],[Extended Part Cost]]</f>
        <v>0</v>
      </c>
    </row>
    <row r="7" spans="1:9" x14ac:dyDescent="0.3">
      <c r="A7">
        <v>12</v>
      </c>
      <c r="B7" t="s">
        <v>116</v>
      </c>
      <c r="C7">
        <v>2</v>
      </c>
      <c r="D7" t="s">
        <v>117</v>
      </c>
      <c r="E7" t="s">
        <v>70</v>
      </c>
      <c r="F7" t="s">
        <v>3</v>
      </c>
      <c r="I7">
        <f>EEE3088F_CKR[[#This Row],[Unit Cost]]*EEE3088F_CKR[[#This Row],[Qty]]*5+EEE3088F_CKR[[#This Row],[Extended Part Cost]]</f>
        <v>0</v>
      </c>
    </row>
    <row r="8" spans="1:9" x14ac:dyDescent="0.3">
      <c r="A8">
        <v>15</v>
      </c>
      <c r="B8" t="s">
        <v>58</v>
      </c>
      <c r="C8">
        <v>1</v>
      </c>
      <c r="D8" t="s">
        <v>118</v>
      </c>
      <c r="E8" t="s">
        <v>70</v>
      </c>
      <c r="F8" t="s">
        <v>70</v>
      </c>
      <c r="G8">
        <v>1.5E-3</v>
      </c>
      <c r="I8">
        <f>EEE3088F_CKR[[#This Row],[Unit Cost]]*EEE3088F_CKR[[#This Row],[Qty]]*5+EEE3088F_CKR[[#This Row],[Extended Part Cost]]</f>
        <v>7.4999999999999997E-3</v>
      </c>
    </row>
    <row r="9" spans="1:9" x14ac:dyDescent="0.3">
      <c r="A9">
        <v>17</v>
      </c>
      <c r="B9" t="s">
        <v>124</v>
      </c>
      <c r="C9">
        <v>11</v>
      </c>
      <c r="D9" t="s">
        <v>82</v>
      </c>
      <c r="E9" t="s">
        <v>70</v>
      </c>
      <c r="F9" t="s">
        <v>70</v>
      </c>
      <c r="G9">
        <v>2.6100000000000002E-2</v>
      </c>
      <c r="I9">
        <f>EEE3088F_CKR[[#This Row],[Unit Cost]]*EEE3088F_CKR[[#This Row],[Qty]]*5+EEE3088F_CKR[[#This Row],[Extended Part Cost]]</f>
        <v>1.4355000000000002</v>
      </c>
    </row>
    <row r="10" spans="1:9" x14ac:dyDescent="0.3">
      <c r="A10">
        <v>18</v>
      </c>
      <c r="B10" t="s">
        <v>59</v>
      </c>
      <c r="C10">
        <v>1</v>
      </c>
      <c r="D10" t="s">
        <v>21</v>
      </c>
      <c r="E10" t="s">
        <v>70</v>
      </c>
      <c r="F10" t="s">
        <v>70</v>
      </c>
      <c r="G10">
        <v>1E-3</v>
      </c>
      <c r="I10">
        <f>EEE3088F_CKR[[#This Row],[Unit Cost]]*EEE3088F_CKR[[#This Row],[Qty]]*5+EEE3088F_CKR[[#This Row],[Extended Part Cost]]</f>
        <v>5.0000000000000001E-3</v>
      </c>
    </row>
    <row r="11" spans="1:9" x14ac:dyDescent="0.3">
      <c r="A11">
        <v>27</v>
      </c>
      <c r="B11" t="s">
        <v>126</v>
      </c>
      <c r="C11">
        <v>4</v>
      </c>
      <c r="D11" t="s">
        <v>127</v>
      </c>
      <c r="E11" t="s">
        <v>70</v>
      </c>
      <c r="F11" t="s">
        <v>70</v>
      </c>
      <c r="G11">
        <v>4.2500000000000003E-2</v>
      </c>
      <c r="H11">
        <v>3</v>
      </c>
      <c r="I11">
        <f>EEE3088F_CKR[[#This Row],[Unit Cost]]*EEE3088F_CKR[[#This Row],[Qty]]*5+EEE3088F_CKR[[#This Row],[Extended Part Cost]]</f>
        <v>3.85</v>
      </c>
    </row>
    <row r="12" spans="1:9" x14ac:dyDescent="0.3">
      <c r="A12">
        <v>30</v>
      </c>
      <c r="B12" t="s">
        <v>119</v>
      </c>
      <c r="C12">
        <v>1</v>
      </c>
      <c r="D12" t="s">
        <v>120</v>
      </c>
      <c r="E12" t="s">
        <v>70</v>
      </c>
      <c r="F12" t="s">
        <v>70</v>
      </c>
      <c r="G12">
        <v>0.76</v>
      </c>
      <c r="H12">
        <v>3</v>
      </c>
      <c r="I12">
        <f>EEE3088F_CKR[[#This Row],[Unit Cost]]*EEE3088F_CKR[[#This Row],[Qty]]*5+EEE3088F_CKR[[#This Row],[Extended Part Cost]]</f>
        <v>6.8</v>
      </c>
    </row>
    <row r="13" spans="1:9" x14ac:dyDescent="0.3">
      <c r="A13">
        <v>35</v>
      </c>
      <c r="B13" t="s">
        <v>125</v>
      </c>
      <c r="C13">
        <v>1</v>
      </c>
      <c r="D13" t="s">
        <v>24</v>
      </c>
      <c r="G13">
        <v>3.3300000000000003E-2</v>
      </c>
      <c r="H13">
        <v>3</v>
      </c>
      <c r="I13">
        <f>EEE3088F_CKR[[#This Row],[Unit Cost]]*EEE3088F_CKR[[#This Row],[Qty]]*5+EEE3088F_CKR[[#This Row],[Extended Part Cost]]</f>
        <v>3.1665000000000001</v>
      </c>
    </row>
    <row r="14" spans="1:9" x14ac:dyDescent="0.3">
      <c r="A14">
        <v>34</v>
      </c>
      <c r="B14" t="s">
        <v>121</v>
      </c>
      <c r="C14">
        <v>1</v>
      </c>
      <c r="D14" t="s">
        <v>122</v>
      </c>
      <c r="E14" t="s">
        <v>70</v>
      </c>
      <c r="F14" t="s">
        <v>70</v>
      </c>
      <c r="G14">
        <v>0.52</v>
      </c>
      <c r="H14">
        <v>3</v>
      </c>
      <c r="I14">
        <f>EEE3088F_CKR[[#This Row],[Unit Cost]]*EEE3088F_CKR[[#This Row],[Qty]]*5+EEE3088F_CKR[[#This Row],[Extended Part Cost]]</f>
        <v>5.6</v>
      </c>
    </row>
    <row r="15" spans="1:9" x14ac:dyDescent="0.3">
      <c r="H15" t="s">
        <v>128</v>
      </c>
      <c r="I15" s="10">
        <f>SUM(EEE3088F_CKR[Total Cost])</f>
        <v>20.891500000000001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Normal="100" workbookViewId="0">
      <selection activeCell="F16" sqref="F16"/>
    </sheetView>
  </sheetViews>
  <sheetFormatPr defaultColWidth="9.109375" defaultRowHeight="14.4" x14ac:dyDescent="0.3"/>
  <cols>
    <col min="1" max="1" width="10" customWidth="1"/>
    <col min="2" max="2" width="19.33203125" customWidth="1"/>
    <col min="3" max="3" width="23" customWidth="1"/>
    <col min="4" max="4" width="4.77734375" customWidth="1"/>
    <col min="5" max="5" width="4.109375" customWidth="1"/>
    <col min="6" max="6" width="9.33203125" customWidth="1"/>
    <col min="7" max="7" width="10.44140625" customWidth="1"/>
    <col min="8" max="8" width="8.77734375" customWidth="1"/>
    <col min="9" max="9" width="17.109375" customWidth="1"/>
    <col min="10" max="10" width="18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21.6" x14ac:dyDescent="0.3">
      <c r="A2" t="s">
        <v>31</v>
      </c>
      <c r="B2" t="s">
        <v>32</v>
      </c>
      <c r="E2">
        <v>1</v>
      </c>
      <c r="F2" s="4" t="s">
        <v>33</v>
      </c>
      <c r="G2" s="4" t="s">
        <v>34</v>
      </c>
      <c r="H2" s="2">
        <v>3.8E-3</v>
      </c>
      <c r="I2" s="2">
        <v>0</v>
      </c>
      <c r="J2" s="2">
        <f t="shared" ref="J2:J7" si="0">H2*E2*5+I2</f>
        <v>1.9E-2</v>
      </c>
    </row>
    <row r="3" spans="1:10" ht="21.6" x14ac:dyDescent="0.3">
      <c r="A3" t="s">
        <v>35</v>
      </c>
      <c r="B3" t="s">
        <v>36</v>
      </c>
      <c r="E3">
        <v>3</v>
      </c>
      <c r="F3" s="1" t="s">
        <v>37</v>
      </c>
      <c r="G3" s="4" t="s">
        <v>38</v>
      </c>
      <c r="H3" s="2">
        <v>5.0000000000000001E-4</v>
      </c>
      <c r="I3" s="2">
        <v>0</v>
      </c>
      <c r="J3" s="2">
        <f t="shared" si="0"/>
        <v>7.4999999999999997E-3</v>
      </c>
    </row>
    <row r="4" spans="1:10" ht="21.6" x14ac:dyDescent="0.3">
      <c r="A4" s="5" t="s">
        <v>39</v>
      </c>
      <c r="B4" t="s">
        <v>40</v>
      </c>
      <c r="E4">
        <v>1</v>
      </c>
      <c r="F4" s="4" t="s">
        <v>41</v>
      </c>
      <c r="G4" s="4" t="s">
        <v>42</v>
      </c>
      <c r="H4" s="2">
        <v>6.9999999999999999E-4</v>
      </c>
      <c r="I4" s="2">
        <v>0</v>
      </c>
      <c r="J4" s="2">
        <f t="shared" si="0"/>
        <v>3.5000000000000001E-3</v>
      </c>
    </row>
    <row r="5" spans="1:10" x14ac:dyDescent="0.3">
      <c r="A5" t="s">
        <v>43</v>
      </c>
      <c r="B5" t="s">
        <v>44</v>
      </c>
      <c r="E5">
        <v>1</v>
      </c>
      <c r="F5" s="4" t="s">
        <v>45</v>
      </c>
      <c r="G5" s="4" t="s">
        <v>46</v>
      </c>
      <c r="H5" s="2">
        <v>0.59560000000000002</v>
      </c>
      <c r="I5" s="2">
        <v>3</v>
      </c>
      <c r="J5" s="2">
        <f t="shared" si="0"/>
        <v>5.9779999999999998</v>
      </c>
    </row>
    <row r="6" spans="1:10" ht="21.6" x14ac:dyDescent="0.3">
      <c r="A6" t="s">
        <v>47</v>
      </c>
      <c r="B6" t="s">
        <v>48</v>
      </c>
      <c r="E6">
        <v>1</v>
      </c>
      <c r="F6" s="4" t="s">
        <v>49</v>
      </c>
      <c r="G6" s="4" t="s">
        <v>50</v>
      </c>
      <c r="H6" s="2">
        <v>1.3100000000000001E-2</v>
      </c>
      <c r="I6" s="2">
        <v>3</v>
      </c>
      <c r="J6" s="2">
        <f t="shared" si="0"/>
        <v>3.0655000000000001</v>
      </c>
    </row>
    <row r="7" spans="1:10" x14ac:dyDescent="0.3">
      <c r="A7" t="s">
        <v>51</v>
      </c>
      <c r="B7" t="s">
        <v>52</v>
      </c>
      <c r="C7" s="1" t="s">
        <v>53</v>
      </c>
      <c r="E7">
        <v>1</v>
      </c>
      <c r="F7" s="4" t="s">
        <v>54</v>
      </c>
      <c r="G7" s="4" t="s">
        <v>55</v>
      </c>
      <c r="H7" s="2">
        <v>0.38869999999999999</v>
      </c>
      <c r="I7" s="2">
        <v>3</v>
      </c>
      <c r="J7" s="2">
        <f t="shared" si="0"/>
        <v>4.9435000000000002</v>
      </c>
    </row>
    <row r="8" spans="1:10" x14ac:dyDescent="0.3">
      <c r="H8" s="2"/>
      <c r="I8" s="6" t="s">
        <v>30</v>
      </c>
      <c r="J8" s="6">
        <f>SUM(J2:J7)</f>
        <v>14.016999999999999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A C A g A g r Z t V q a i F J i n A A A A 9 w A A A B I A A A B D b 2 5 m a W c v U G F j a 2 F n Z S 5 4 b W y F j 9 E K g j A Y h V 9 F d u 8 2 T V L k d x L d J g R B R H d j L h 3 p D D e b 7 9 Z F j 9 Q r J J T V X Z f n 8 B 3 4 z u N 2 h 3 x s G + 8 q e 6 M 6 n a E A U + R J L b p S 6 S p D g z 3 5 C c o Z b L k 4 8 0 p 6 E 6 x N O h q V o d r a S 0 q I c w 6 7 B e 7 6 i o S U B u R Q b H a i l i 3 3 l T a W a y H R Z 1 X + X y E G + 5 c M C 3 E Q R H i Z R D G O g c w t F E p / i X A S x h T I T w n r o b F D L 5 n U / n E F Z I 5 A 3 i f Y E 1 B L A w Q U A A A I C A C C t m 1 W i j Q y p e w B A A B 2 B A A A E w A A A E Z v c m 1 1 b G F z L 1 N l Y 3 R p b 2 4 x L m 2 d k t 9 v 2 j A Q x 9 8 j 8 T 9 Y 7 g t I I V n b t a p W 5 W F L Q J u Q u r b A X p p p 8 p w D v C Y 2 s i + 0 E e J / 3 / E j I g g q V c 2 L c z 9 8 / t 7 d x 4 F E Z T Q b b s / z 2 5 b X 8 t x M W M j Y 3 L y A Z R H L A V s e o 2 9 o S i u B P L F b B I m R Z Q E a 2 3 2 V Q x A b j W S 4 N o + / p G M H 1 q U D J X T 6 U 0 N i 1 Q J Y l 4 0 1 n d Y p r J i Z s F j M g Y 3 M i 0 4 T c M 9 o 5 m k p M b 1 k F Q i b T q y y D p m D A h y C T X u 9 3 u W n m 5 v 6 7 H f v r f l H i r v x 4 D H 9 V m Z T Q K W n 6 U Z w I N 2 C d / y n B H J V K L o d c Z / 7 L D Z 5 W W g X X f m s p 6 X J K D 8 6 v 7 i 6 8 N l D a R C G W O U Q 7 X + D O 6 P h d 8 f f N n 7 G 6 c G C Y h n 7 D i K j L j h N Y S T + U u I u s v O 3 t z P y 2 d P O / z X P h 1 L k w r o I b d k s G c + E n l L F U T W H f b m R F d p N j C 2 2 g t d B 1 z 7 x v r 9 c 8 k e Y g A U t g f p D S m Q I r 7 j y 2 Z L / E n l 5 7 O 0 b g 3 O r N B 5 F E o H C z Q C O I w 9 Y k e + H x u v P w V r M a t V p e U q f b K I J T 7 2 q P 7 S i L U P e O w E K N / i E U h R g j Z Y 0 u u e w z n X h O B 6 F d e 3 w F A / h Q M U i C 5 v v 7 5 B g e y Z I Q p M K M q + b I J B 9 j I J 3 w M H s w x z Q j R 0 J X n O C c i N l M / 3 3 0 1 C r o E 0 t + d n h o t b b e 5 u Q o 7 1 + C J u 7 + w M f O T n o 7 n j I O 8 T I m + 3 d / g d Q S w M E F A A A C A g A g r Z t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C t m 1 W p q I U m K c A A A D 3 A A A A E g A A A A A A A A A A A A A A p A E A A A A A Q 2 9 u Z m l n L 1 B h Y 2 t h Z 2 U u e G 1 s U E s B A h Q D F A A A C A g A g r Z t V o o 0 M q X s A Q A A d g Q A A B M A A A A A A A A A A A A A A K Q B 1 w A A A E Z v c m 1 1 b G F z L 1 N l Y 3 R p b 2 4 x L m 1 Q S w E C F A M U A A A I C A C C t m 1 W D 8 r p q 6 Q A A A D p A A A A E w A A A A A A A A A A A A A A p A H 0 A g A A W 0 N v b n R l b n R f V H l w Z X N d L n h t b F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F A A A A A A A A G 0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d 2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L 0 F 1 d G 9 S Z W 1 v d m V k Q 2 9 s d W 1 u c z E u e 1 J l Z m V y Z W 5 j Z S w w f S Z x d W 9 0 O y w m c X V v d D t T Z W N 0 a W 9 u M S 9 w b 3 d l c i 9 B d X R v U m V t b 3 Z l Z E N v b H V t b n M x L n t W Y W x 1 Z S w x f S Z x d W 9 0 O y w m c X V v d D t T Z W N 0 a W 9 u M S 9 w b 3 d l c i 9 B d X R v U m V t b 3 Z l Z E N v b H V t b n M x L n t G b 2 9 0 c H J p b n Q s M n 0 m c X V v d D s s J n F 1 b 3 Q 7 U 2 V j d G l v b j E v c G 9 3 Z X I v Q X V 0 b 1 J l b W 9 2 Z W R D b 2 x 1 b W 5 z M S 5 7 R G F 0 Y X N o Z W V 0 L D N 9 J n F 1 b 3 Q 7 L C Z x d W 9 0 O 1 N l Y 3 R p b 2 4 x L 3 B v d 2 V y L 0 F 1 d G 9 S Z W 1 v d m V k Q 2 9 s d W 1 u c z E u e 1 F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3 d l c i 9 B d X R v U m V t b 3 Z l Z E N v b H V t b n M x L n t S Z W Z l c m V u Y 2 U s M H 0 m c X V v d D s s J n F 1 b 3 Q 7 U 2 V j d G l v b j E v c G 9 3 Z X I v Q X V 0 b 1 J l b W 9 2 Z W R D b 2 x 1 b W 5 z M S 5 7 V m F s d W U s M X 0 m c X V v d D s s J n F 1 b 3 Q 7 U 2 V j d G l v b j E v c G 9 3 Z X I v Q X V 0 b 1 J l b W 9 2 Z W R D b 2 x 1 b W 5 z M S 5 7 R m 9 v d H B y a W 5 0 L D J 9 J n F 1 b 3 Q 7 L C Z x d W 9 0 O 1 N l Y 3 R p b 2 4 x L 3 B v d 2 V y L 0 F 1 d G 9 S Z W 1 v d m V k Q 2 9 s d W 1 u c z E u e 0 R h d G F z a G V l d C w z f S Z x d W 9 0 O y w m c X V v d D t T Z W N 0 a W 9 u M S 9 w b 3 d l c i 9 B d X R v U m V t b 3 Z l Z E N v b H V t b n M x L n t R d H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m V y Z W 5 j Z S Z x d W 9 0 O y w m c X V v d D t W Y W x 1 Z S Z x d W 9 0 O y w m c X V v d D t G b 2 9 0 c H J p b n Q m c X V v d D s s J n F 1 b 3 Q 7 R G F 0 Y X N o Z W V 0 J n F 1 b 3 Q 7 L C Z x d W 9 0 O 1 F 0 e S Z x d W 9 0 O 1 0 i I C 8 + P E V u d H J 5 I F R 5 c G U 9 I k Z p b G x D b 2 x 1 b W 5 U e X B l c y I g V m F s d W U 9 I n N C Z 1 l H Q m d N P S I g L z 4 8 R W 5 0 c n k g V H l w Z T 0 i R m l s b E x h c 3 R V c G R h d G V k I i B W Y W x 1 Z T 0 i Z D I w M j M t M D M t M T F U M T Y 6 N T U 6 N D g u M D Q 4 O T k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3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U U z M D g 4 R l 9 D S 1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R U U z M D g 4 R l 9 D S 1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V F M z A 4 O E Z f Q 0 t S L 0 F 1 d G 9 S Z W 1 v d m V k Q 2 9 s d W 1 u c z E u e y M s M H 0 m c X V v d D s s J n F 1 b 3 Q 7 U 2 V j d G l v b j E v R U V F M z A 4 O E Z f Q 0 t S L 0 F 1 d G 9 S Z W 1 v d m V k Q 2 9 s d W 1 u c z E u e 1 J l Z m V y Z W 5 j Z S w x f S Z x d W 9 0 O y w m c X V v d D t T Z W N 0 a W 9 u M S 9 F R U U z M D g 4 R l 9 D S 1 I v Q X V 0 b 1 J l b W 9 2 Z W R D b 2 x 1 b W 5 z M S 5 7 U X R 5 L D J 9 J n F 1 b 3 Q 7 L C Z x d W 9 0 O 1 N l Y 3 R p b 2 4 x L 0 V F R T M w O D h G X 0 N L U i 9 B d X R v U m V t b 3 Z l Z E N v b H V t b n M x L n t W Y W x 1 Z S w z f S Z x d W 9 0 O y w m c X V v d D t T Z W N 0 a W 9 u M S 9 F R U U z M D g 4 R l 9 D S 1 I v Q X V 0 b 1 J l b W 9 2 Z W R D b 2 x 1 b W 5 z M S 5 7 R m 9 v d H B y a W 5 0 L D R 9 J n F 1 b 3 Q 7 L C Z x d W 9 0 O 1 N l Y 3 R p b 2 4 x L 0 V F R T M w O D h G X 0 N L U i 9 B d X R v U m V t b 3 Z l Z E N v b H V t b n M x L n t E T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U V F M z A 4 O E Z f Q 0 t S L 0 F 1 d G 9 S Z W 1 v d m V k Q 2 9 s d W 1 u c z E u e y M s M H 0 m c X V v d D s s J n F 1 b 3 Q 7 U 2 V j d G l v b j E v R U V F M z A 4 O E Z f Q 0 t S L 0 F 1 d G 9 S Z W 1 v d m V k Q 2 9 s d W 1 u c z E u e 1 J l Z m V y Z W 5 j Z S w x f S Z x d W 9 0 O y w m c X V v d D t T Z W N 0 a W 9 u M S 9 F R U U z M D g 4 R l 9 D S 1 I v Q X V 0 b 1 J l b W 9 2 Z W R D b 2 x 1 b W 5 z M S 5 7 U X R 5 L D J 9 J n F 1 b 3 Q 7 L C Z x d W 9 0 O 1 N l Y 3 R p b 2 4 x L 0 V F R T M w O D h G X 0 N L U i 9 B d X R v U m V t b 3 Z l Z E N v b H V t b n M x L n t W Y W x 1 Z S w z f S Z x d W 9 0 O y w m c X V v d D t T Z W N 0 a W 9 u M S 9 F R U U z M D g 4 R l 9 D S 1 I v Q X V 0 b 1 J l b W 9 2 Z W R D b 2 x 1 b W 5 z M S 5 7 R m 9 v d H B y a W 5 0 L D R 9 J n F 1 b 3 Q 7 L C Z x d W 9 0 O 1 N l Y 3 R p b 2 4 x L 0 V F R T M w O D h G X 0 N L U i 9 B d X R v U m V t b 3 Z l Z E N v b H V t b n M x L n t E T l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U m V m Z X J l b m N l J n F 1 b 3 Q 7 L C Z x d W 9 0 O 1 F 0 e S Z x d W 9 0 O y w m c X V v d D t W Y W x 1 Z S Z x d W 9 0 O y w m c X V v d D t G b 2 9 0 c H J p b n Q m c X V v d D s s J n F 1 b 3 Q 7 R E 5 Q J n F 1 b 3 Q 7 X S I g L z 4 8 R W 5 0 c n k g V H l w Z T 0 i R m l s b E N v b H V t b l R 5 c G V z I i B W Y W x 1 Z T 0 i c 0 F 3 W U R C Z 1 l H I i A v P j x F b n R y e S B U e X B l P S J G a W x s T G F z d F V w Z G F 0 Z W Q i I F Z h b H V l P S J k M j A y M y 0 w M y 0 x M 1 Q y M D o 1 M T o w M C 4 4 N j A 5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U U z M D g 4 R l 9 D S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V F M z A 4 O E Z f Q 0 t S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R T M w O D h G X 0 N L U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9 y c Y n i G C A I T A N B g k q h k i G 9 w 0 B A Q E F A A S C A g A w t 0 N g D m J H i 4 x W 9 M d Z U N x W 7 q d X P U + 7 i 3 S H Y 3 O l x r B s K G H l Y K a H O 2 J 2 S E 2 W e d M 4 9 Y X g 8 E 4 Q 7 W w G R u u h G K H k W D w W e j 0 z f s 8 L d 9 o L U m 4 c v H / E Z O 6 F P o k q L p 7 a G o y m P 9 2 o w e 8 w 8 I k h G F D V L / V p j e o 6 G o s X v Q a e b 8 c / c w / 7 0 E 1 H + r Y M h X H d d b 9 l W 2 d M z Z 4 G M X B 2 1 X N d m 8 r 9 J l O C W n s P V z e V q T c v V + D 2 3 4 A x b s H v Q W 3 l B 5 7 1 T D c R o Z N 4 D I P U C X / d h A 0 X x X 0 V 4 u J W m N z C y O + C K W W s D N w i C W j 9 q 0 G d y Z O h x x w e y g g j d 1 A E v v s a J O z U e 2 0 V 6 4 5 B j H c o s E s w + Y Y n U F G Y y k r 2 X b y q D 2 G m y E H r 2 R I + 8 8 Z G i S H Y w 4 v r y 8 i V 9 V 0 p n 4 g t F U H K T + d B 4 1 U p W N p n R s 4 3 3 c x H C e G j 8 r a d d f c + i Y M p x y / e k m p T K z R w Z v B M + 7 r b a H z D f 3 x f 0 p f M h r 5 x c N O M h I T 2 p 7 u z X H T x l H 0 N 0 E K 2 z l A x e W H c 0 b s P s w r M M b F e G Q A k 3 3 1 G 9 + d D J l t 6 5 N d m e W u 3 S T j h H F o p K G 1 u / W w H x 2 3 L N M A 3 t 9 g O i M K Z l M I M E + q N u 5 s E 7 X 2 y d I p n o + E v q S 7 K N A d f B k v T s 9 c m h U k c c l 4 x 9 n 6 C 7 / J V 9 E J Q k i c J Z x M u d Y 4 j c 0 B D c 0 b D o 7 S + n p p R j J u b I P l c / p 8 O A g 2 p D d 0 a C 6 N f e 4 d J X 4 W p v v J 3 P + / F l D B 8 B g k q h k i G 9 w 0 B B w E w H Q Y J Y I Z I A W U D B A E q B B D 8 q y F x i Z s i m p m K K 5 5 4 M j T q g F A u v Z y i c f q 7 J M m b 9 j T d + h e 6 T P i e F / 1 f g 8 w o U y Z m D 2 n l a 5 L I n V z t w e N l 1 D w w l R l x i D v 8 P r I X n 9 b c c m T i j v y Y d P 9 6 y U 6 R B l e + D h J G 3 g 7 d / 4 a s K g = = < / D a t a M a s h u p > 
</file>

<file path=customXml/itemProps1.xml><?xml version="1.0" encoding="utf-8"?>
<ds:datastoreItem xmlns:ds="http://schemas.openxmlformats.org/officeDocument/2006/customXml" ds:itemID="{818C72C3-3E62-447A-8307-A948878DD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Power</vt:lpstr>
      <vt:lpstr>Microcontroller</vt:lpstr>
      <vt:lpstr>Sensors</vt:lpstr>
      <vt:lpstr>Power!ExternalData_1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</dc:creator>
  <dc:description/>
  <cp:lastModifiedBy>Kian Frassek</cp:lastModifiedBy>
  <cp:revision>7</cp:revision>
  <dcterms:created xsi:type="dcterms:W3CDTF">2023-03-05T14:58:28Z</dcterms:created>
  <dcterms:modified xsi:type="dcterms:W3CDTF">2023-03-14T08:33:36Z</dcterms:modified>
  <dc:language>en-ZA</dc:language>
</cp:coreProperties>
</file>