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frirst semester/EEE3088/EEE3088F-Project-CKR/Budgeting/"/>
    </mc:Choice>
  </mc:AlternateContent>
  <xr:revisionPtr revIDLastSave="25" documentId="13_ncr:1_{C4632933-B287-9C41-B96A-4A6284324DC6}" xr6:coauthVersionLast="47" xr6:coauthVersionMax="47" xr10:uidLastSave="{57FF8DEC-AA12-4492-9BC0-B1C08D9B66D7}"/>
  <bookViews>
    <workbookView xWindow="-108" yWindow="-108" windowWidth="23256" windowHeight="12576" tabRatio="500" activeTab="2" xr2:uid="{00000000-000D-0000-FFFF-FFFF00000000}"/>
  </bookViews>
  <sheets>
    <sheet name="Power" sheetId="1" r:id="rId1"/>
    <sheet name="Microcontroller" sheetId="2" r:id="rId2"/>
    <sheet name="BOM" sheetId="4" r:id="rId3"/>
    <sheet name="Sensors" sheetId="3" r:id="rId4"/>
  </sheets>
  <definedNames>
    <definedName name="ExternalData_1" localSheetId="2" hidden="1">BOM!$A$1:$K$61</definedName>
    <definedName name="ExternalData_1" localSheetId="0">Power!$A$1:$E$12</definedName>
    <definedName name="ExternalData_2" localSheetId="1" hidden="1">Microcontroller!$A$1:$F$14</definedName>
    <definedName name="ExternalData_2" localSheetId="0" hidden="1">Power!$A$1:$J$20</definedName>
    <definedName name="ExternalData_2" localSheetId="3" hidden="1">Sensors!$A$1:$F$9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61" i="4" l="1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L62" i="4" s="1"/>
  <c r="J9" i="3"/>
  <c r="J8" i="3"/>
  <c r="J7" i="3"/>
  <c r="J6" i="3"/>
  <c r="J5" i="3"/>
  <c r="J4" i="3"/>
  <c r="J3" i="3"/>
  <c r="J2" i="3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21" i="1" s="1"/>
  <c r="K4" i="1"/>
  <c r="K3" i="1"/>
  <c r="K2" i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0" i="3" l="1"/>
  <c r="J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88AFC1-87F4-9648-AEC2-6C98321DDD97}" keepAlive="1" name="Query - EEE3088F_CKR" description="Connection to the 'EEE3088F_CKR' query in the workbook." type="5" refreshedVersion="8" background="1" saveData="1">
    <dbPr connection="Provider=Microsoft.Mashup.OleDb.1;Data Source=$Workbook$;Location=EEE3088F_CKR;Extended Properties=&quot;&quot;" command="SELECT * FROM [EEE3088F_CKR]"/>
  </connection>
  <connection id="2" xr16:uid="{5D54772C-542C-BE43-815B-852E0AED0267}" keepAlive="1" name="Query - EEE3088F_CKR (2)" description="Connection to the 'EEE3088F_CKR (2)' query in the workbook." type="5" refreshedVersion="8" background="1" saveData="1">
    <dbPr connection="Provider=Microsoft.Mashup.OleDb.1;Data Source=$Workbook$;Location=&quot;EEE3088F_CKR (2)&quot;;Extended Properties=&quot;&quot;" command="SELECT * FROM [EEE3088F_CKR (2)]"/>
  </connection>
  <connection id="3" xr16:uid="{042BD6DE-A72C-4C10-A4FC-B69ACDCCB705}" keepAlive="1" name="Query - EEE3088F_CKR (3)" description="Connection to the 'EEE3088F_CKR (3)' query in the workbook." type="5" refreshedVersion="8" background="1" saveData="1">
    <dbPr connection="Provider=Microsoft.Mashup.OleDb.1;Data Source=$Workbook$;Location=&quot;EEE3088F_CKR (3)&quot;;Extended Properties=&quot;&quot;" command="SELECT * FROM [EEE3088F_CKR (3)]"/>
  </connection>
  <connection id="4" xr16:uid="{611A7DEB-D732-42F4-8129-C918563B29BD}" keepAlive="1" name="Query - power" description="Connection to the 'power' query in the workbook." type="5" refreshedVersion="8" background="1" saveData="1">
    <dbPr connection="Provider=Microsoft.Mashup.OleDb.1;Data Source=$Workbook$;Location=power;Extended Properties=&quot;&quot;" command="SELECT * FROM [power]"/>
  </connection>
  <connection id="5" xr16:uid="{9E8F80C7-F313-423E-A0D8-F1C761DBECBF}" keepAlive="1" name="Query - powerV 3" description="Connection to the 'powerV 3' query in the workbook." type="5" refreshedVersion="8" background="1" saveData="1">
    <dbPr connection="Provider=Microsoft.Mashup.OleDb.1;Data Source=$Workbook$;Location=&quot;powerV 3&quot;;Extended Properties=&quot;&quot;" command="SELECT * FROM [powerV 3]"/>
  </connection>
</connections>
</file>

<file path=xl/sharedStrings.xml><?xml version="1.0" encoding="utf-8"?>
<sst xmlns="http://schemas.openxmlformats.org/spreadsheetml/2006/main" count="809" uniqueCount="299">
  <si>
    <t>Reference</t>
  </si>
  <si>
    <t>Value</t>
  </si>
  <si>
    <t>Footprint</t>
  </si>
  <si>
    <t>DNP</t>
  </si>
  <si>
    <t>Qty</t>
  </si>
  <si>
    <t>Unit Cost</t>
  </si>
  <si>
    <t>Extended Part Cost</t>
  </si>
  <si>
    <t>Battery</t>
  </si>
  <si>
    <t>C1-C4</t>
  </si>
  <si>
    <t>C19702</t>
  </si>
  <si>
    <t>CL10A106KP8NNNC</t>
  </si>
  <si>
    <t>D1</t>
  </si>
  <si>
    <t>LED Green</t>
  </si>
  <si>
    <t>C2296</t>
  </si>
  <si>
    <t>LED_0805</t>
  </si>
  <si>
    <t>D2</t>
  </si>
  <si>
    <t>LED RED</t>
  </si>
  <si>
    <t>LED_0603</t>
  </si>
  <si>
    <t>1.2k</t>
  </si>
  <si>
    <t>0603WAF1201T5E</t>
  </si>
  <si>
    <t>C404969</t>
  </si>
  <si>
    <t>U3</t>
  </si>
  <si>
    <t>C16581</t>
  </si>
  <si>
    <t>TP4056</t>
  </si>
  <si>
    <t>U4</t>
  </si>
  <si>
    <t>C5</t>
  </si>
  <si>
    <t>1u</t>
  </si>
  <si>
    <t>C52923</t>
  </si>
  <si>
    <t>100k</t>
  </si>
  <si>
    <t>C25086</t>
  </si>
  <si>
    <t>RV1</t>
  </si>
  <si>
    <t>Potentiometer</t>
  </si>
  <si>
    <t>C388854</t>
  </si>
  <si>
    <t>TH1</t>
  </si>
  <si>
    <t>C77130</t>
  </si>
  <si>
    <t>U6</t>
  </si>
  <si>
    <t>C364577</t>
  </si>
  <si>
    <t>LED</t>
  </si>
  <si>
    <t>D3</t>
  </si>
  <si>
    <t>R1</t>
  </si>
  <si>
    <t>R6</t>
  </si>
  <si>
    <t>J1</t>
  </si>
  <si>
    <t>Total Cost</t>
  </si>
  <si>
    <t>Datasheet</t>
  </si>
  <si>
    <t>BT2</t>
  </si>
  <si>
    <t>n/a</t>
  </si>
  <si>
    <t>~</t>
  </si>
  <si>
    <t>10uf</t>
  </si>
  <si>
    <t>D4</t>
  </si>
  <si>
    <t>zener diode</t>
  </si>
  <si>
    <t/>
  </si>
  <si>
    <t>C36599</t>
  </si>
  <si>
    <t>AO3401A</t>
  </si>
  <si>
    <t>Package_TO_SOT_SMD:SOT-23</t>
  </si>
  <si>
    <t>http://www.aosmd.com/pdfs/datasheet/AO3401A.pdf</t>
  </si>
  <si>
    <t>C15127</t>
  </si>
  <si>
    <t>R2-R4</t>
  </si>
  <si>
    <t>0</t>
  </si>
  <si>
    <t>R14, R18</t>
  </si>
  <si>
    <t>R1M</t>
  </si>
  <si>
    <t>0805W8F1004T5E</t>
  </si>
  <si>
    <t>C17514</t>
  </si>
  <si>
    <t>R15</t>
  </si>
  <si>
    <t>R2M</t>
  </si>
  <si>
    <t>0805W8F2004T5E</t>
  </si>
  <si>
    <t>C26112</t>
  </si>
  <si>
    <t>R16</t>
  </si>
  <si>
    <t>1206W4F1003T5E</t>
  </si>
  <si>
    <t>C17900</t>
  </si>
  <si>
    <t>R17</t>
  </si>
  <si>
    <t>80k</t>
  </si>
  <si>
    <t>0805W8F8202T5E</t>
  </si>
  <si>
    <t>C17840</t>
  </si>
  <si>
    <t>R19</t>
  </si>
  <si>
    <t>R3M</t>
  </si>
  <si>
    <t>0603WAF3004T5E</t>
  </si>
  <si>
    <t>C23156</t>
  </si>
  <si>
    <t>Batter Charger</t>
  </si>
  <si>
    <t>XC6206PxxxMR</t>
  </si>
  <si>
    <t>Package_TO_SOT_SMD:SOT-23-3</t>
  </si>
  <si>
    <t>https://www.torexsemi.com/file/xc6206/XC6206.pdf</t>
  </si>
  <si>
    <t>XC6206P332MR</t>
  </si>
  <si>
    <t>C5446</t>
  </si>
  <si>
    <t>#</t>
  </si>
  <si>
    <t>Debugger</t>
  </si>
  <si>
    <t>J2</t>
  </si>
  <si>
    <t>JP1</t>
  </si>
  <si>
    <t>Jumper_2_Bridged</t>
  </si>
  <si>
    <t>JP2, JP5, JP6, JP7</t>
  </si>
  <si>
    <t>SolderJumper_2_Bridged</t>
  </si>
  <si>
    <t>JP3, JP9</t>
  </si>
  <si>
    <t>Jumper_3_Bridged12</t>
  </si>
  <si>
    <t>10k</t>
  </si>
  <si>
    <t>U2</t>
  </si>
  <si>
    <t>HT42B534-2</t>
  </si>
  <si>
    <t>U7</t>
  </si>
  <si>
    <t>24LC256</t>
  </si>
  <si>
    <t>STM_female_headers</t>
  </si>
  <si>
    <t>R22, R23, R24, R26, R27, R30, R31</t>
  </si>
  <si>
    <t>U5</t>
  </si>
  <si>
    <t>SW1, SW2, SW3, SW4</t>
  </si>
  <si>
    <t>Switches</t>
  </si>
  <si>
    <t>Total Cost:</t>
  </si>
  <si>
    <t>C2286</t>
  </si>
  <si>
    <t>DNF</t>
  </si>
  <si>
    <t>JLC code</t>
  </si>
  <si>
    <t>Part name</t>
  </si>
  <si>
    <t>cost per unit</t>
  </si>
  <si>
    <t>cost</t>
  </si>
  <si>
    <t>x</t>
  </si>
  <si>
    <t>MMSZ4678T18</t>
  </si>
  <si>
    <t>J3, J4</t>
  </si>
  <si>
    <t>Conn_01x02_Pin</t>
  </si>
  <si>
    <t>X</t>
  </si>
  <si>
    <t>JP2</t>
  </si>
  <si>
    <t>Q1</t>
  </si>
  <si>
    <t>R13</t>
  </si>
  <si>
    <t>U9</t>
  </si>
  <si>
    <t>LMV321</t>
  </si>
  <si>
    <t>http://www.ti.com/lit/ds/symlink/lmv324.pdf</t>
  </si>
  <si>
    <t>C7972</t>
  </si>
  <si>
    <t>C6</t>
  </si>
  <si>
    <t>U8</t>
  </si>
  <si>
    <t>R21, R22</t>
  </si>
  <si>
    <t>100n</t>
  </si>
  <si>
    <t>100k thermostat</t>
  </si>
  <si>
    <t>Ambient light</t>
  </si>
  <si>
    <t>Temperature/Humidity sensor</t>
  </si>
  <si>
    <t>JLC Part</t>
  </si>
  <si>
    <t>-</t>
  </si>
  <si>
    <t>C17902</t>
  </si>
  <si>
    <t>JLC Part Number</t>
  </si>
  <si>
    <t>C1525</t>
  </si>
  <si>
    <t>C2837688</t>
  </si>
  <si>
    <t>C17477</t>
  </si>
  <si>
    <t>C13828</t>
  </si>
  <si>
    <t>C493294</t>
  </si>
  <si>
    <t>C411624</t>
  </si>
  <si>
    <t>footprint:C0603</t>
  </si>
  <si>
    <t>-- mixed values --</t>
  </si>
  <si>
    <t>0,0066</t>
  </si>
  <si>
    <t>footprint:C0402_NEW</t>
  </si>
  <si>
    <t>CL05B104KO5NNNC</t>
  </si>
  <si>
    <t>footprint:C0402</t>
  </si>
  <si>
    <t>CL05A105KA5NQNC</t>
  </si>
  <si>
    <t>0,0039</t>
  </si>
  <si>
    <t>footprint:LED0805-R-RD</t>
  </si>
  <si>
    <t>17-21SUYC/TR8</t>
  </si>
  <si>
    <t>0,0119</t>
  </si>
  <si>
    <t>footprint:SOD-123_L2.8-W1.8-LS3.7-RD</t>
  </si>
  <si>
    <t>0,0956</t>
  </si>
  <si>
    <t>footprint:LED0603-RD</t>
  </si>
  <si>
    <t>0,0054</t>
  </si>
  <si>
    <t>D4, D5</t>
  </si>
  <si>
    <t>J1, J2</t>
  </si>
  <si>
    <t>footprint:HDR-TH_2P-P2.54-V-M</t>
  </si>
  <si>
    <t>C5116481</t>
  </si>
  <si>
    <t>2.54-1*2</t>
  </si>
  <si>
    <t>J3</t>
  </si>
  <si>
    <t>footprint:STM32F051C6_female_header</t>
  </si>
  <si>
    <t>C2883741</t>
  </si>
  <si>
    <t>X6511FV-24-C85D32</t>
  </si>
  <si>
    <t>J4</t>
  </si>
  <si>
    <t>footprint:HDR-TH_3P-P2.54_CS-1165SDIG</t>
  </si>
  <si>
    <t>C2886705</t>
  </si>
  <si>
    <t>CS-1165SDIG-1*3</t>
  </si>
  <si>
    <t>Q1-Q7</t>
  </si>
  <si>
    <t>footprint:SOT-23_L2.9-W1.3-P1.90-LS2.4-BR</t>
  </si>
  <si>
    <t>0,0797</t>
  </si>
  <si>
    <t>R1, R2, R9, R13, R14, R16-R18, R20-R24, R26-R47, R65-R72</t>
  </si>
  <si>
    <t>footprint:R0603</t>
  </si>
  <si>
    <t>C21189</t>
  </si>
  <si>
    <t>0603WAF0000T5E</t>
  </si>
  <si>
    <t>0,0010</t>
  </si>
  <si>
    <t>R3, R11</t>
  </si>
  <si>
    <t>footprint:R0805</t>
  </si>
  <si>
    <t>0,0016</t>
  </si>
  <si>
    <t>R4</t>
  </si>
  <si>
    <t>0,0024</t>
  </si>
  <si>
    <t>R5, R8, R10, R15, R19, R56, R57</t>
  </si>
  <si>
    <t>C17630</t>
  </si>
  <si>
    <t>0805W8F3300T5E</t>
  </si>
  <si>
    <t>27.5k</t>
  </si>
  <si>
    <t>C17593</t>
  </si>
  <si>
    <t>0805W8F2702T5E</t>
  </si>
  <si>
    <t>0,0018</t>
  </si>
  <si>
    <t>R7, R64</t>
  </si>
  <si>
    <t>C17414</t>
  </si>
  <si>
    <t>0805W8F1002T5E</t>
  </si>
  <si>
    <t>R12</t>
  </si>
  <si>
    <t>0,0013</t>
  </si>
  <si>
    <t>R25</t>
  </si>
  <si>
    <t>footprint:R1206</t>
  </si>
  <si>
    <t>0,0031</t>
  </si>
  <si>
    <t>R48-R50, R55</t>
  </si>
  <si>
    <t>3.9k</t>
  </si>
  <si>
    <t>footprint:R0402</t>
  </si>
  <si>
    <t>C51721</t>
  </si>
  <si>
    <t>0402WGF3901TCE</t>
  </si>
  <si>
    <t xml:space="preserve">0,0006 </t>
  </si>
  <si>
    <t>R58, R63</t>
  </si>
  <si>
    <t>8.2k</t>
  </si>
  <si>
    <t>C25924</t>
  </si>
  <si>
    <t>0402WGF8201TCE</t>
  </si>
  <si>
    <t>0,0005</t>
  </si>
  <si>
    <t>R_Potentiometer</t>
  </si>
  <si>
    <t>footprint:RES-ADJ-TH_RK09K1130AJ3</t>
  </si>
  <si>
    <t>RK09K1130AJ3</t>
  </si>
  <si>
    <t>0,5956</t>
  </si>
  <si>
    <t>SW1</t>
  </si>
  <si>
    <t>Reset switch</t>
  </si>
  <si>
    <t>footprint:SW-SMD_4P-L5.1-W5.1-P3.70-LS6.5-TL-2</t>
  </si>
  <si>
    <t>C318884</t>
  </si>
  <si>
    <t>TS-1187A-B-A-B</t>
  </si>
  <si>
    <t>0,0152</t>
  </si>
  <si>
    <t>SW2-SW4</t>
  </si>
  <si>
    <t>switch</t>
  </si>
  <si>
    <t>Thermistor</t>
  </si>
  <si>
    <t>NCP15WF104F03RC</t>
  </si>
  <si>
    <t>TP1</t>
  </si>
  <si>
    <t>5v</t>
  </si>
  <si>
    <t>footprint:Testpoint_2.54mm</t>
  </si>
  <si>
    <t>TP2</t>
  </si>
  <si>
    <t>battery charger</t>
  </si>
  <si>
    <t>TP3</t>
  </si>
  <si>
    <t>UVLO</t>
  </si>
  <si>
    <t>TP4</t>
  </si>
  <si>
    <t>+battery out</t>
  </si>
  <si>
    <t>TP5</t>
  </si>
  <si>
    <t xml:space="preserve">reverse polarity </t>
  </si>
  <si>
    <t>TP6</t>
  </si>
  <si>
    <t>3.3v out</t>
  </si>
  <si>
    <t>TP7</t>
  </si>
  <si>
    <t>Pot ADC</t>
  </si>
  <si>
    <t>TP8</t>
  </si>
  <si>
    <t>Therm ADC</t>
  </si>
  <si>
    <t>TP9</t>
  </si>
  <si>
    <t>Light SDA</t>
  </si>
  <si>
    <t>TP10</t>
  </si>
  <si>
    <t>Light SCL</t>
  </si>
  <si>
    <t>TP11</t>
  </si>
  <si>
    <t>Light Interrupt</t>
  </si>
  <si>
    <t>TP14</t>
  </si>
  <si>
    <t>NSRT</t>
  </si>
  <si>
    <t>TP15</t>
  </si>
  <si>
    <t>Switch1</t>
  </si>
  <si>
    <t>TP16</t>
  </si>
  <si>
    <t>Switch2</t>
  </si>
  <si>
    <t>TP17</t>
  </si>
  <si>
    <t>Switch3</t>
  </si>
  <si>
    <t>TP18</t>
  </si>
  <si>
    <t>STM32 3V3</t>
  </si>
  <si>
    <t>TP19</t>
  </si>
  <si>
    <t>STM32 LED1</t>
  </si>
  <si>
    <t>TP20</t>
  </si>
  <si>
    <t>STM32 LED2</t>
  </si>
  <si>
    <t>TP21</t>
  </si>
  <si>
    <t>STM32 GND</t>
  </si>
  <si>
    <t>TP22</t>
  </si>
  <si>
    <t>STM32 BOOT0</t>
  </si>
  <si>
    <t>TP23</t>
  </si>
  <si>
    <t>STM32 Tx</t>
  </si>
  <si>
    <t>TP24</t>
  </si>
  <si>
    <t>STM32 Rx</t>
  </si>
  <si>
    <t>TP25</t>
  </si>
  <si>
    <t>EEPROM SDA</t>
  </si>
  <si>
    <t>TP26</t>
  </si>
  <si>
    <t>EEPROM SCL</t>
  </si>
  <si>
    <t>TP27</t>
  </si>
  <si>
    <t>USB D-</t>
  </si>
  <si>
    <t>TP28</t>
  </si>
  <si>
    <t>USB D+</t>
  </si>
  <si>
    <t>U1</t>
  </si>
  <si>
    <t>Battery Charger</t>
  </si>
  <si>
    <t>footprint:ESOP-8_L4.9-W3.9-P1.27-LS6.0-BL-EP</t>
  </si>
  <si>
    <t>0,2064</t>
  </si>
  <si>
    <t>footprint:SOT-23-5_L3.0-W1.7-P0.95-LS2.8-BR</t>
  </si>
  <si>
    <t>0,1439</t>
  </si>
  <si>
    <t>footprint:SOT-23-3_L2.9-W1.6-P1.90-LS2.8-BR</t>
  </si>
  <si>
    <t>0,0964</t>
  </si>
  <si>
    <t>GXHTC3</t>
  </si>
  <si>
    <t>footprint:DFN-6_L2.0-W2.0-P0.50-BL-EP</t>
  </si>
  <si>
    <t>0,8714</t>
  </si>
  <si>
    <t>LTR-303ALS-01</t>
  </si>
  <si>
    <t>footprint:SOT-363_L2.0-W1.3-P0.65-LS2.1-BL</t>
  </si>
  <si>
    <t>http://optoelectronics.liteon.com/upload/download/DS86-2013-0004/LTR-303ALS-01_DS_V1.pdf</t>
  </si>
  <si>
    <t>0,3762</t>
  </si>
  <si>
    <t>u6</t>
  </si>
  <si>
    <t>battery holder</t>
  </si>
  <si>
    <t>footprint:BATTERY-SMD_18650-1S-L77.1-W20.7-1</t>
  </si>
  <si>
    <t>C2988620</t>
  </si>
  <si>
    <t>BH-18650-B1BA002</t>
  </si>
  <si>
    <t>footprint:PDIP-8_L9.3-W6.4-P2.54-LS7.6-BL</t>
  </si>
  <si>
    <t>http://ww1.microchip.com/downloads/en/devicedoc/21203m.pdf</t>
  </si>
  <si>
    <t>usb</t>
  </si>
  <si>
    <t>footprint:MICRO-USB-SMD_MICROXNJ</t>
  </si>
  <si>
    <t>MicroXNJ</t>
  </si>
  <si>
    <t>footprint:SOIC-8_L4.9-W3.9-P1.27-LS6.0-BL</t>
  </si>
  <si>
    <t>Sim.Enable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</si>
</sst>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00;[Red]\-[$$-409]#,##0.0000"/>
    <numFmt numFmtId="165" formatCode="_-[$$-409]* #,##0.00_ ;_-[$$-409]* \-#,##0.00\ ;_-[$$-409]* &quot;-&quot;??_ ;_-@_ "/>
  </numFmts>
  <fonts count="4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615D790-9DB3-4BDC-9DF3-FACD82FEB4E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name="DNF" tableColumnId="5"/>
      <queryTableField id="6" name="Extended Part Cost" tableColumnId="6"/>
      <queryTableField id="7" name="JLC code" tableColumnId="7"/>
      <queryTableField id="8" name="Part name" tableColumnId="8"/>
      <queryTableField id="9" name="cost per unit" tableColumnId="9"/>
      <queryTableField id="10" name="Qty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587AF5D-96C4-1542-8154-BC32502E1785}" autoFormatId="16" applyNumberFormats="0" applyBorderFormats="0" applyFontFormats="0" applyPatternFormats="0" applyAlignmentFormats="0" applyWidthHeightFormats="0">
  <queryTableRefresh nextId="12" unboundColumnsRight="4">
    <queryTableFields count="10">
      <queryTableField id="1" name="#" tableColumnId="1"/>
      <queryTableField id="2" name="Reference" tableColumnId="2"/>
      <queryTableField id="3" name="Qty" tableColumnId="3"/>
      <queryTableField id="4" name="Value" tableColumnId="4"/>
      <queryTableField id="11" dataBound="0" tableColumnId="6"/>
      <queryTableField id="5" name="Footprint" tableColumnId="5"/>
      <queryTableField id="7" dataBound="0" tableColumnId="11"/>
      <queryTableField id="10" dataBound="0" tableColumnId="13"/>
      <queryTableField id="9" dataBound="0" tableColumnId="14"/>
      <queryTableField id="8" dataBound="0" tableColumnId="12"/>
    </queryTableFields>
    <queryTableDeletedFields count="1">
      <deletedField name="DNP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EA18B3A-A725-403D-82F3-5EE4BB179E9F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name="DNF" tableColumnId="5"/>
      <queryTableField id="6" name="Extended Part Cost" tableColumnId="6"/>
      <queryTableField id="7" name="JLC code" tableColumnId="7"/>
      <queryTableField id="8" name="Part name" tableColumnId="8"/>
      <queryTableField id="9" name="Sim.Enable" tableColumnId="9"/>
      <queryTableField id="10" name="cost per unit" tableColumnId="10"/>
      <queryTableField id="11" name="Qty" tableColumnId="11"/>
      <queryTableField id="12" dataBound="0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BFCD98F-BDD3-0049-AD26-FA6BE1DD3FA0}" autoFormatId="16" applyNumberFormats="0" applyBorderFormats="0" applyFontFormats="0" applyPatternFormats="0" applyAlignmentFormats="0" applyWidthHeightFormats="0">
  <queryTableRefresh nextId="12" unboundColumnsRight="4">
    <queryTableFields count="10">
      <queryTableField id="1" name="#" tableColumnId="1"/>
      <queryTableField id="2" name="Reference" tableColumnId="2"/>
      <queryTableField id="3" name="Qty" tableColumnId="3"/>
      <queryTableField id="4" name="Value" tableColumnId="4"/>
      <queryTableField id="11" dataBound="0" tableColumnId="6"/>
      <queryTableField id="5" name="Footprint" tableColumnId="5"/>
      <queryTableField id="7" dataBound="0" tableColumnId="11"/>
      <queryTableField id="10" dataBound="0" tableColumnId="13"/>
      <queryTableField id="9" dataBound="0" tableColumnId="14"/>
      <queryTableField id="8" dataBound="0" tableColumnId="12"/>
    </queryTableFields>
    <queryTableDeletedFields count="1">
      <deletedField name="DN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14D99-C5E8-463C-B713-F98729A4861D}" name="powerV_3" displayName="powerV_3" ref="A1:K21" tableType="queryTable" totalsRowCount="1">
  <autoFilter ref="A1:K20" xr:uid="{A6814D99-C5E8-463C-B713-F98729A4861D}"/>
  <tableColumns count="11">
    <tableColumn id="1" xr3:uid="{6B07B1A4-5338-49BC-A505-A73F3954D904}" uniqueName="1" name="Reference" queryTableFieldId="1" dataDxfId="38"/>
    <tableColumn id="2" xr3:uid="{6697F7A6-C9A8-4524-84D0-C85A59B40B05}" uniqueName="2" name="Value" queryTableFieldId="2" dataDxfId="37"/>
    <tableColumn id="3" xr3:uid="{D9B9D0AC-3F0A-4C76-B972-EEF17228FE89}" uniqueName="3" name="Footprint" queryTableFieldId="3" dataDxfId="36"/>
    <tableColumn id="4" xr3:uid="{2E10351F-1D22-458B-8B60-1C1EABAA176E}" uniqueName="4" name="Datasheet" queryTableFieldId="4" dataDxfId="35"/>
    <tableColumn id="5" xr3:uid="{2E2D4A37-B2F9-4104-A7DD-C21648500662}" uniqueName="5" name="DNF" queryTableFieldId="5" dataDxfId="34"/>
    <tableColumn id="6" xr3:uid="{ED1F7A29-D5DA-441E-B036-27B9561C0B5C}" uniqueName="6" name="Extended Part Cost" queryTableFieldId="6"/>
    <tableColumn id="7" xr3:uid="{57FC78CA-101B-4ABB-894A-95A9BBEBCE8C}" uniqueName="7" name="JLC code" queryTableFieldId="7" dataDxfId="33"/>
    <tableColumn id="8" xr3:uid="{EAB6D8AE-1189-450D-8469-0141A8BB9927}" uniqueName="8" name="Part name" queryTableFieldId="8" dataDxfId="32"/>
    <tableColumn id="9" xr3:uid="{DAD82142-6EF9-42CC-9B9F-C154A944B30E}" uniqueName="9" name="cost per unit" queryTableFieldId="9"/>
    <tableColumn id="10" xr3:uid="{2C2C0587-A25A-4B52-B59A-2533EBA8BE72}" uniqueName="10" name="Qty" queryTableFieldId="10"/>
    <tableColumn id="11" xr3:uid="{2C9B1ED0-D3AA-4A10-BA65-DD09991DF54B}" uniqueName="11" name="cost" totalsRowFunction="sum" queryTableFieldId="11" dataDxfId="31" totalsRowDxfId="30">
      <calculatedColumnFormula>powerV_3[[#This Row],[cost per unit]]*powerV_3[[#This Row],[Qty]]*5+powerV_3[[#This Row],[Extended Part Cost]]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A08B8C-41C1-DF49-9D39-14FCC7505D26}" name="EEE3088F_CKR" displayName="EEE3088F_CKR" ref="A1:J15" tableType="queryTable" totalsRowCount="1">
  <autoFilter ref="A1:J14" xr:uid="{75A08B8C-41C1-DF49-9D39-14FCC7505D26}"/>
  <tableColumns count="10">
    <tableColumn id="1" xr3:uid="{7D3E7D4A-F62E-7342-8F66-2F44832B535F}" uniqueName="1" name="#" queryTableFieldId="1"/>
    <tableColumn id="2" xr3:uid="{D7109B0E-2B20-034A-A60E-ED110FF4EAE7}" uniqueName="2" name="Reference" queryTableFieldId="2" dataDxfId="29"/>
    <tableColumn id="3" xr3:uid="{049CBF80-1E31-4845-8098-D05FC6286AD9}" uniqueName="3" name="Qty" queryTableFieldId="3"/>
    <tableColumn id="4" xr3:uid="{E28EE2E5-9109-1E44-9328-BFB92B866699}" uniqueName="4" name="Value" queryTableFieldId="4" dataDxfId="28"/>
    <tableColumn id="6" xr3:uid="{862AB6AA-72ED-8241-A27E-DFEC7B91D335}" uniqueName="6" name="JLC Part" queryTableFieldId="11"/>
    <tableColumn id="5" xr3:uid="{4BA3B9B1-3A1B-2E47-BF10-3ED4BBD7F504}" uniqueName="5" name="Footprint" queryTableFieldId="5" dataDxfId="27"/>
    <tableColumn id="11" xr3:uid="{47675195-6CB3-0349-9BB1-26CE5CEF05A5}" uniqueName="11" name="DNP" queryTableFieldId="7"/>
    <tableColumn id="13" xr3:uid="{AF355272-0CAB-FA4E-B760-6CED047B55BA}" uniqueName="13" name="Unit Cost" queryTableFieldId="10"/>
    <tableColumn id="14" xr3:uid="{D6FFBFBE-4972-4147-9AA2-1EEB7D695C2F}" uniqueName="14" name="Extended Part Cost" totalsRowLabel="Total Cost:" queryTableFieldId="9"/>
    <tableColumn id="12" xr3:uid="{45BF6DC7-BCF7-334B-8FD6-CBAF6F3E946F}" uniqueName="12" name="Total Cost" totalsRowFunction="custom" queryTableFieldId="8" dataDxfId="26" totalsRowDxfId="25">
      <calculatedColumnFormula>EEE3088F_CKR[[#This Row],[Unit Cost]]*EEE3088F_CKR[[#This Row],[Qty]]*5+EEE3088F_CKR[[#This Row],[Extended Part Cost]]</calculatedColumnFormula>
      <totalsRowFormula>SUM(EEE3088F_CKR[Total Cost])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1B8825-0732-44A8-BA69-4A1061941336}" name="EEE3088F_CKR5" displayName="EEE3088F_CKR5" ref="A1:L62" tableType="queryTable" totalsRowCount="1">
  <autoFilter ref="A1:L61" xr:uid="{F41B8825-0732-44A8-BA69-4A1061941336}"/>
  <tableColumns count="12">
    <tableColumn id="1" xr3:uid="{C85F7FFC-6CA6-4E09-A958-6B0B4CDAE6B6}" uniqueName="1" name="Reference" queryTableFieldId="1" dataDxfId="18" totalsRowDxfId="19"/>
    <tableColumn id="2" xr3:uid="{EA86BB71-BAEE-41D5-9222-82F69FD8FCBF}" uniqueName="2" name="Value" queryTableFieldId="2" dataDxfId="16" totalsRowDxfId="17"/>
    <tableColumn id="3" xr3:uid="{A4FFD502-DEA2-4F7F-A6B8-2FFC13243288}" uniqueName="3" name="Footprint" queryTableFieldId="3" dataDxfId="14" totalsRowDxfId="15"/>
    <tableColumn id="4" xr3:uid="{6D180943-8217-419B-B924-54FF99393042}" uniqueName="4" name="Datasheet" queryTableFieldId="4" dataDxfId="12" totalsRowDxfId="13"/>
    <tableColumn id="5" xr3:uid="{13176143-ADCB-4C62-85FD-83DE5ED1C082}" uniqueName="5" name="DNF" queryTableFieldId="5" dataDxfId="10" totalsRowDxfId="11"/>
    <tableColumn id="6" xr3:uid="{FE02C8D8-8AD5-4259-96F6-8DFA8F5243A9}" uniqueName="6" name="Extended Part Cost" queryTableFieldId="6"/>
    <tableColumn id="7" xr3:uid="{4348DF19-E0B2-4F8B-87AE-962B3F9E9D00}" uniqueName="7" name="JLC code" queryTableFieldId="7" dataDxfId="8" totalsRowDxfId="9"/>
    <tableColumn id="8" xr3:uid="{7A5EA999-1880-4481-95C6-563A0B4786E8}" uniqueName="8" name="Part name" queryTableFieldId="8" dataDxfId="6" totalsRowDxfId="7"/>
    <tableColumn id="9" xr3:uid="{B28BFECD-FA09-47AB-AE14-BF13E3FD7560}" uniqueName="9" name="Sim.Enable" queryTableFieldId="9" dataDxfId="4" totalsRowDxfId="5"/>
    <tableColumn id="10" xr3:uid="{2D8BDE73-D518-475E-82C0-E2E2972DF9D3}" uniqueName="10" name="cost per unit" queryTableFieldId="10" dataDxfId="2" totalsRowDxfId="3"/>
    <tableColumn id="11" xr3:uid="{84D2B9A8-9379-40F1-8C47-D31EAD99C16B}" uniqueName="11" name="Qty" queryTableFieldId="11"/>
    <tableColumn id="12" xr3:uid="{5FFF3189-ED47-4197-9248-EA06210D6B1A}" uniqueName="12" name="cost" totalsRowFunction="sum" queryTableFieldId="12" dataDxfId="0" totalsRowDxfId="1">
      <calculatedColumnFormula>(EEE3088F_CKR5[[#This Row],[Qty]]*EEE3088F_CKR5[[#This Row],[cost per unit]]*5+EEE3088F_CKR5[[#This Row],[Extended Part Cost]])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F27DC-F8AD-8443-922E-A531858C9583}" name="EEE3088F_CKR2" displayName="EEE3088F_CKR2" ref="A1:J10" tableType="queryTable" totalsRowCount="1">
  <autoFilter ref="A1:J9" xr:uid="{C5DF27DC-F8AD-8443-922E-A531858C9583}"/>
  <tableColumns count="10">
    <tableColumn id="1" xr3:uid="{B4206269-CC00-D443-8DD5-EBC58B19756A}" uniqueName="1" name="#" queryTableFieldId="1"/>
    <tableColumn id="2" xr3:uid="{1A7AE86B-1022-3241-AFBA-B220932CF733}" uniqueName="2" name="Reference" queryTableFieldId="2" dataDxfId="24"/>
    <tableColumn id="3" xr3:uid="{5111E3C2-3112-3C44-B790-FF5AE2AA21C4}" uniqueName="3" name="Qty" queryTableFieldId="3"/>
    <tableColumn id="4" xr3:uid="{DA526E9D-DE90-0447-8984-A6DC8748E0F6}" uniqueName="4" name="Value" queryTableFieldId="4" dataDxfId="23"/>
    <tableColumn id="6" xr3:uid="{05171E54-0284-7648-8F15-38304DCB70E1}" uniqueName="6" name="JLC Part Number" queryTableFieldId="11"/>
    <tableColumn id="5" xr3:uid="{4D177543-4A70-8F45-8EF1-2506DA4F8CDE}" uniqueName="5" name="Footprint" queryTableFieldId="5" dataDxfId="22"/>
    <tableColumn id="11" xr3:uid="{59F6062A-260D-1446-8ECE-BD342C38A081}" uniqueName="11" name="DNP" queryTableFieldId="7"/>
    <tableColumn id="13" xr3:uid="{A646FCE3-4AAF-2B40-A766-F1A533976425}" uniqueName="13" name="Unit Cost" queryTableFieldId="10"/>
    <tableColumn id="14" xr3:uid="{2A19916C-28E0-894B-BDAF-BA7275EE0355}" uniqueName="14" name="Extended Part Cost" totalsRowLabel="Total Cost:" queryTableFieldId="9"/>
    <tableColumn id="12" xr3:uid="{EAE843C9-6CD8-D044-9BF7-46CB9312B208}" uniqueName="12" name="Total Cost" totalsRowFunction="custom" queryTableFieldId="8" dataDxfId="21" totalsRowDxfId="20">
      <calculatedColumnFormula>EEE3088F_CKR2[[#This Row],[Unit Cost]]*EEE3088F_CKR2[[#This Row],[Qty]]*5+EEE3088F_CKR2[[#This Row],[Extended Part Cost]]</calculatedColumnFormula>
      <totalsRowFormula>SUM(EEE3088F_CKR2[Total Cost])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Normal="100" workbookViewId="0">
      <selection activeCell="F13" sqref="F13"/>
    </sheetView>
  </sheetViews>
  <sheetFormatPr defaultColWidth="9.109375" defaultRowHeight="14.4" x14ac:dyDescent="0.3"/>
  <cols>
    <col min="1" max="1" width="11.6640625" customWidth="1"/>
    <col min="2" max="2" width="13.6640625" bestFit="1" customWidth="1"/>
    <col min="3" max="3" width="28.44140625" bestFit="1" customWidth="1"/>
    <col min="4" max="4" width="46.44140625" bestFit="1" customWidth="1"/>
    <col min="5" max="5" width="6.44140625" customWidth="1"/>
    <col min="6" max="6" width="17.44140625" bestFit="1" customWidth="1"/>
    <col min="7" max="7" width="18" customWidth="1"/>
    <col min="8" max="8" width="14.44140625" customWidth="1"/>
    <col min="9" max="9" width="17.109375" customWidth="1"/>
    <col min="10" max="10" width="20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43</v>
      </c>
      <c r="E1" t="s">
        <v>104</v>
      </c>
      <c r="F1" t="s">
        <v>6</v>
      </c>
      <c r="G1" t="s">
        <v>105</v>
      </c>
      <c r="H1" t="s">
        <v>106</v>
      </c>
      <c r="I1" t="s">
        <v>107</v>
      </c>
      <c r="J1" t="s">
        <v>4</v>
      </c>
      <c r="K1" t="s">
        <v>108</v>
      </c>
    </row>
    <row r="2" spans="1:11" x14ac:dyDescent="0.3">
      <c r="A2" t="s">
        <v>44</v>
      </c>
      <c r="B2" t="s">
        <v>7</v>
      </c>
      <c r="C2" t="s">
        <v>45</v>
      </c>
      <c r="D2" t="s">
        <v>46</v>
      </c>
      <c r="E2" t="s">
        <v>109</v>
      </c>
      <c r="G2" t="s">
        <v>50</v>
      </c>
      <c r="H2" t="s">
        <v>50</v>
      </c>
      <c r="I2">
        <v>0</v>
      </c>
      <c r="J2">
        <v>1</v>
      </c>
      <c r="K2">
        <f>powerV_3[[#This Row],[cost per unit]]*powerV_3[[#This Row],[Qty]]*5+powerV_3[[#This Row],[Extended Part Cost]]</f>
        <v>0</v>
      </c>
    </row>
    <row r="3" spans="1:11" x14ac:dyDescent="0.3">
      <c r="A3" t="s">
        <v>8</v>
      </c>
      <c r="B3" t="s">
        <v>47</v>
      </c>
      <c r="C3" t="s">
        <v>10</v>
      </c>
      <c r="D3" t="s">
        <v>46</v>
      </c>
      <c r="E3" t="s">
        <v>50</v>
      </c>
      <c r="F3">
        <v>0</v>
      </c>
      <c r="G3" t="s">
        <v>9</v>
      </c>
      <c r="H3" t="s">
        <v>10</v>
      </c>
      <c r="I3">
        <v>6.6E-3</v>
      </c>
      <c r="J3">
        <v>4</v>
      </c>
      <c r="K3">
        <f>powerV_3[[#This Row],[cost per unit]]*powerV_3[[#This Row],[Qty]]*5+powerV_3[[#This Row],[Extended Part Cost]]</f>
        <v>0.13200000000000001</v>
      </c>
    </row>
    <row r="4" spans="1:11" x14ac:dyDescent="0.3">
      <c r="A4" t="s">
        <v>11</v>
      </c>
      <c r="B4" t="s">
        <v>12</v>
      </c>
      <c r="C4" t="s">
        <v>14</v>
      </c>
      <c r="D4" t="s">
        <v>46</v>
      </c>
      <c r="E4" t="s">
        <v>50</v>
      </c>
      <c r="F4">
        <v>0</v>
      </c>
      <c r="G4" t="s">
        <v>13</v>
      </c>
      <c r="H4" t="s">
        <v>14</v>
      </c>
      <c r="I4">
        <v>1.1900000000000001E-2</v>
      </c>
      <c r="J4">
        <v>1</v>
      </c>
      <c r="K4">
        <f>powerV_3[[#This Row],[cost per unit]]*powerV_3[[#This Row],[Qty]]*5+powerV_3[[#This Row],[Extended Part Cost]]</f>
        <v>5.9500000000000004E-2</v>
      </c>
    </row>
    <row r="5" spans="1:11" x14ac:dyDescent="0.3">
      <c r="A5" t="s">
        <v>15</v>
      </c>
      <c r="B5" t="s">
        <v>16</v>
      </c>
      <c r="C5" t="s">
        <v>50</v>
      </c>
      <c r="D5" t="s">
        <v>46</v>
      </c>
      <c r="E5" t="s">
        <v>50</v>
      </c>
      <c r="F5">
        <v>0</v>
      </c>
      <c r="G5" t="s">
        <v>103</v>
      </c>
      <c r="H5" t="s">
        <v>17</v>
      </c>
      <c r="I5">
        <v>5.4000000000000003E-3</v>
      </c>
      <c r="J5">
        <v>1</v>
      </c>
      <c r="K5">
        <f>powerV_3[[#This Row],[cost per unit]]*powerV_3[[#This Row],[Qty]]*5+powerV_3[[#This Row],[Extended Part Cost]]</f>
        <v>2.7000000000000003E-2</v>
      </c>
    </row>
    <row r="6" spans="1:11" x14ac:dyDescent="0.3">
      <c r="A6" t="s">
        <v>48</v>
      </c>
      <c r="B6" t="s">
        <v>49</v>
      </c>
      <c r="C6" t="s">
        <v>50</v>
      </c>
      <c r="D6" t="s">
        <v>50</v>
      </c>
      <c r="E6" t="s">
        <v>50</v>
      </c>
      <c r="F6">
        <v>3</v>
      </c>
      <c r="G6" t="s">
        <v>51</v>
      </c>
      <c r="H6" t="s">
        <v>110</v>
      </c>
      <c r="I6">
        <v>9.5600000000000004E-2</v>
      </c>
      <c r="J6">
        <v>1</v>
      </c>
      <c r="K6">
        <f>powerV_3[[#This Row],[cost per unit]]*powerV_3[[#This Row],[Qty]]*5+powerV_3[[#This Row],[Extended Part Cost]]</f>
        <v>3.4780000000000002</v>
      </c>
    </row>
    <row r="7" spans="1:11" x14ac:dyDescent="0.3">
      <c r="A7" t="s">
        <v>111</v>
      </c>
      <c r="B7" t="s">
        <v>112</v>
      </c>
      <c r="C7" t="s">
        <v>50</v>
      </c>
      <c r="D7" t="s">
        <v>46</v>
      </c>
      <c r="E7" t="s">
        <v>113</v>
      </c>
      <c r="F7">
        <v>0</v>
      </c>
      <c r="G7" t="s">
        <v>50</v>
      </c>
      <c r="H7" t="s">
        <v>50</v>
      </c>
      <c r="J7">
        <v>2</v>
      </c>
      <c r="K7">
        <f>powerV_3[[#This Row],[cost per unit]]*powerV_3[[#This Row],[Qty]]*5+powerV_3[[#This Row],[Extended Part Cost]]</f>
        <v>0</v>
      </c>
    </row>
    <row r="8" spans="1:11" x14ac:dyDescent="0.3">
      <c r="A8" t="s">
        <v>86</v>
      </c>
      <c r="B8" t="s">
        <v>87</v>
      </c>
      <c r="C8" t="s">
        <v>50</v>
      </c>
      <c r="D8" t="s">
        <v>46</v>
      </c>
      <c r="E8" t="s">
        <v>113</v>
      </c>
      <c r="F8">
        <v>0</v>
      </c>
      <c r="G8" t="s">
        <v>50</v>
      </c>
      <c r="H8" t="s">
        <v>50</v>
      </c>
      <c r="J8">
        <v>1</v>
      </c>
      <c r="K8">
        <f>powerV_3[[#This Row],[cost per unit]]*powerV_3[[#This Row],[Qty]]*5+powerV_3[[#This Row],[Extended Part Cost]]</f>
        <v>0</v>
      </c>
    </row>
    <row r="9" spans="1:11" x14ac:dyDescent="0.3">
      <c r="A9" t="s">
        <v>114</v>
      </c>
      <c r="B9" t="s">
        <v>89</v>
      </c>
      <c r="C9" t="s">
        <v>50</v>
      </c>
      <c r="D9" t="s">
        <v>46</v>
      </c>
      <c r="E9" t="s">
        <v>50</v>
      </c>
      <c r="F9">
        <v>0</v>
      </c>
      <c r="G9" t="s">
        <v>50</v>
      </c>
      <c r="H9" t="s">
        <v>50</v>
      </c>
      <c r="J9">
        <v>1</v>
      </c>
      <c r="K9">
        <f>powerV_3[[#This Row],[cost per unit]]*powerV_3[[#This Row],[Qty]]*5+powerV_3[[#This Row],[Extended Part Cost]]</f>
        <v>0</v>
      </c>
    </row>
    <row r="10" spans="1:11" x14ac:dyDescent="0.3">
      <c r="A10" t="s">
        <v>115</v>
      </c>
      <c r="B10" t="s">
        <v>52</v>
      </c>
      <c r="C10" t="s">
        <v>53</v>
      </c>
      <c r="D10" t="s">
        <v>54</v>
      </c>
      <c r="E10" t="s">
        <v>50</v>
      </c>
      <c r="F10">
        <v>0</v>
      </c>
      <c r="G10" t="s">
        <v>55</v>
      </c>
      <c r="H10" t="s">
        <v>52</v>
      </c>
      <c r="I10">
        <v>7.9699999999999993E-2</v>
      </c>
      <c r="J10">
        <v>1</v>
      </c>
      <c r="K10">
        <f>powerV_3[[#This Row],[cost per unit]]*powerV_3[[#This Row],[Qty]]*5+powerV_3[[#This Row],[Extended Part Cost]]</f>
        <v>0.39849999999999997</v>
      </c>
    </row>
    <row r="11" spans="1:11" x14ac:dyDescent="0.3">
      <c r="A11" t="s">
        <v>56</v>
      </c>
      <c r="B11" t="s">
        <v>18</v>
      </c>
      <c r="C11" t="s">
        <v>50</v>
      </c>
      <c r="D11" t="s">
        <v>46</v>
      </c>
      <c r="E11" t="s">
        <v>50</v>
      </c>
      <c r="F11">
        <v>0</v>
      </c>
      <c r="G11" t="s">
        <v>9</v>
      </c>
      <c r="H11" t="s">
        <v>19</v>
      </c>
      <c r="I11">
        <v>6.6E-3</v>
      </c>
      <c r="J11">
        <v>3</v>
      </c>
      <c r="K11">
        <f>powerV_3[[#This Row],[cost per unit]]*powerV_3[[#This Row],[Qty]]*5+powerV_3[[#This Row],[Extended Part Cost]]</f>
        <v>9.8999999999999991E-2</v>
      </c>
    </row>
    <row r="12" spans="1:11" x14ac:dyDescent="0.3">
      <c r="A12" t="s">
        <v>116</v>
      </c>
      <c r="B12" t="s">
        <v>57</v>
      </c>
      <c r="C12" t="s">
        <v>50</v>
      </c>
      <c r="D12" t="s">
        <v>50</v>
      </c>
      <c r="E12" t="s">
        <v>50</v>
      </c>
      <c r="F12">
        <v>0</v>
      </c>
      <c r="G12" t="s">
        <v>134</v>
      </c>
      <c r="H12" t="s">
        <v>50</v>
      </c>
      <c r="J12">
        <v>1</v>
      </c>
      <c r="K12">
        <f>powerV_3[[#This Row],[cost per unit]]*powerV_3[[#This Row],[Qty]]*5+powerV_3[[#This Row],[Extended Part Cost]]</f>
        <v>0</v>
      </c>
    </row>
    <row r="13" spans="1:11" x14ac:dyDescent="0.3">
      <c r="A13" t="s">
        <v>58</v>
      </c>
      <c r="B13" t="s">
        <v>59</v>
      </c>
      <c r="C13" t="s">
        <v>50</v>
      </c>
      <c r="D13" t="s">
        <v>46</v>
      </c>
      <c r="E13" t="s">
        <v>50</v>
      </c>
      <c r="F13">
        <v>0</v>
      </c>
      <c r="G13" t="s">
        <v>61</v>
      </c>
      <c r="H13" t="s">
        <v>60</v>
      </c>
      <c r="I13">
        <v>1.6000000000000001E-3</v>
      </c>
      <c r="J13">
        <v>2</v>
      </c>
      <c r="K13">
        <f>powerV_3[[#This Row],[cost per unit]]*powerV_3[[#This Row],[Qty]]*5+powerV_3[[#This Row],[Extended Part Cost]]</f>
        <v>1.6E-2</v>
      </c>
    </row>
    <row r="14" spans="1:11" x14ac:dyDescent="0.3">
      <c r="A14" t="s">
        <v>62</v>
      </c>
      <c r="B14" t="s">
        <v>63</v>
      </c>
      <c r="C14" t="s">
        <v>50</v>
      </c>
      <c r="D14" t="s">
        <v>46</v>
      </c>
      <c r="E14" t="s">
        <v>50</v>
      </c>
      <c r="F14">
        <v>0</v>
      </c>
      <c r="G14" t="s">
        <v>65</v>
      </c>
      <c r="H14" t="s">
        <v>64</v>
      </c>
      <c r="I14">
        <v>2.3999999999999998E-3</v>
      </c>
      <c r="J14">
        <v>1</v>
      </c>
      <c r="K14">
        <f>powerV_3[[#This Row],[cost per unit]]*powerV_3[[#This Row],[Qty]]*5+powerV_3[[#This Row],[Extended Part Cost]]</f>
        <v>1.1999999999999999E-2</v>
      </c>
    </row>
    <row r="15" spans="1:11" x14ac:dyDescent="0.3">
      <c r="A15" t="s">
        <v>66</v>
      </c>
      <c r="B15" t="s">
        <v>28</v>
      </c>
      <c r="C15" t="s">
        <v>50</v>
      </c>
      <c r="D15" t="s">
        <v>46</v>
      </c>
      <c r="E15" t="s">
        <v>50</v>
      </c>
      <c r="F15">
        <v>0</v>
      </c>
      <c r="G15" t="s">
        <v>68</v>
      </c>
      <c r="H15" t="s">
        <v>67</v>
      </c>
      <c r="I15">
        <v>3.2000000000000002E-3</v>
      </c>
      <c r="J15">
        <v>1</v>
      </c>
      <c r="K15">
        <f>powerV_3[[#This Row],[cost per unit]]*powerV_3[[#This Row],[Qty]]*5+powerV_3[[#This Row],[Extended Part Cost]]</f>
        <v>1.6E-2</v>
      </c>
    </row>
    <row r="16" spans="1:11" x14ac:dyDescent="0.3">
      <c r="A16" t="s">
        <v>69</v>
      </c>
      <c r="B16" t="s">
        <v>70</v>
      </c>
      <c r="C16" t="s">
        <v>50</v>
      </c>
      <c r="D16" t="s">
        <v>46</v>
      </c>
      <c r="E16" t="s">
        <v>50</v>
      </c>
      <c r="F16">
        <v>0</v>
      </c>
      <c r="G16" t="s">
        <v>72</v>
      </c>
      <c r="H16" t="s">
        <v>71</v>
      </c>
      <c r="I16">
        <v>1.6999999999999999E-3</v>
      </c>
      <c r="J16">
        <v>1</v>
      </c>
      <c r="K16">
        <f>powerV_3[[#This Row],[cost per unit]]*powerV_3[[#This Row],[Qty]]*5+powerV_3[[#This Row],[Extended Part Cost]]</f>
        <v>8.4999999999999989E-3</v>
      </c>
    </row>
    <row r="17" spans="1:11" x14ac:dyDescent="0.3">
      <c r="A17" t="s">
        <v>73</v>
      </c>
      <c r="B17" t="s">
        <v>74</v>
      </c>
      <c r="C17" t="s">
        <v>50</v>
      </c>
      <c r="D17" t="s">
        <v>46</v>
      </c>
      <c r="E17" t="s">
        <v>50</v>
      </c>
      <c r="F17">
        <v>0</v>
      </c>
      <c r="G17" t="s">
        <v>76</v>
      </c>
      <c r="H17" t="s">
        <v>75</v>
      </c>
      <c r="I17">
        <v>1.2999999999999999E-3</v>
      </c>
      <c r="J17">
        <v>1</v>
      </c>
      <c r="K17">
        <f>powerV_3[[#This Row],[cost per unit]]*powerV_3[[#This Row],[Qty]]*5+powerV_3[[#This Row],[Extended Part Cost]]</f>
        <v>6.4999999999999997E-3</v>
      </c>
    </row>
    <row r="18" spans="1:11" x14ac:dyDescent="0.3">
      <c r="A18" t="s">
        <v>21</v>
      </c>
      <c r="B18" t="s">
        <v>77</v>
      </c>
      <c r="C18" t="s">
        <v>23</v>
      </c>
      <c r="D18" t="s">
        <v>50</v>
      </c>
      <c r="E18" t="s">
        <v>50</v>
      </c>
      <c r="F18">
        <v>0</v>
      </c>
      <c r="G18" t="s">
        <v>22</v>
      </c>
      <c r="H18" t="s">
        <v>23</v>
      </c>
      <c r="I18">
        <v>0.2064</v>
      </c>
      <c r="J18">
        <v>1</v>
      </c>
      <c r="K18">
        <f>powerV_3[[#This Row],[cost per unit]]*powerV_3[[#This Row],[Qty]]*5+powerV_3[[#This Row],[Extended Part Cost]]</f>
        <v>1.032</v>
      </c>
    </row>
    <row r="19" spans="1:11" x14ac:dyDescent="0.3">
      <c r="A19" t="s">
        <v>24</v>
      </c>
      <c r="B19" t="s">
        <v>78</v>
      </c>
      <c r="C19" t="s">
        <v>79</v>
      </c>
      <c r="D19" t="s">
        <v>80</v>
      </c>
      <c r="E19" t="s">
        <v>50</v>
      </c>
      <c r="F19">
        <v>0</v>
      </c>
      <c r="G19" t="s">
        <v>82</v>
      </c>
      <c r="H19" t="s">
        <v>81</v>
      </c>
      <c r="I19">
        <v>9.64E-2</v>
      </c>
      <c r="J19">
        <v>1</v>
      </c>
      <c r="K19">
        <f>powerV_3[[#This Row],[cost per unit]]*powerV_3[[#This Row],[Qty]]*5+powerV_3[[#This Row],[Extended Part Cost]]</f>
        <v>0.48199999999999998</v>
      </c>
    </row>
    <row r="20" spans="1:11" x14ac:dyDescent="0.3">
      <c r="A20" t="s">
        <v>117</v>
      </c>
      <c r="B20" t="s">
        <v>118</v>
      </c>
      <c r="C20" t="s">
        <v>50</v>
      </c>
      <c r="D20" t="s">
        <v>119</v>
      </c>
      <c r="E20" t="s">
        <v>50</v>
      </c>
      <c r="F20">
        <v>0</v>
      </c>
      <c r="G20" t="s">
        <v>120</v>
      </c>
      <c r="H20" t="s">
        <v>118</v>
      </c>
      <c r="I20">
        <v>0.1439</v>
      </c>
      <c r="J20">
        <v>1</v>
      </c>
      <c r="K20">
        <f>powerV_3[[#This Row],[cost per unit]]*powerV_3[[#This Row],[Qty]]*5+powerV_3[[#This Row],[Extended Part Cost]]</f>
        <v>0.71950000000000003</v>
      </c>
    </row>
    <row r="21" spans="1:11" x14ac:dyDescent="0.3">
      <c r="K21" s="5">
        <f>SUBTOTAL(109,powerV_3[cost])</f>
        <v>6.4865000000000004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zoomScale="135" zoomScaleNormal="100" workbookViewId="0">
      <selection activeCell="E14" sqref="E14"/>
    </sheetView>
  </sheetViews>
  <sheetFormatPr defaultColWidth="9.109375" defaultRowHeight="14.4" x14ac:dyDescent="0.3"/>
  <cols>
    <col min="1" max="1" width="8.44140625" bestFit="1" customWidth="1"/>
    <col min="2" max="2" width="34.6640625" customWidth="1"/>
    <col min="4" max="4" width="20.33203125" bestFit="1" customWidth="1"/>
    <col min="5" max="5" width="9.6640625" bestFit="1" customWidth="1"/>
    <col min="6" max="6" width="11" bestFit="1" customWidth="1"/>
    <col min="7" max="7" width="7" bestFit="1" customWidth="1"/>
    <col min="8" max="8" width="10.6640625" bestFit="1" customWidth="1"/>
    <col min="9" max="9" width="18.109375" bestFit="1" customWidth="1"/>
    <col min="10" max="10" width="11.109375" bestFit="1" customWidth="1"/>
    <col min="13" max="13" width="15.33203125" bestFit="1" customWidth="1"/>
  </cols>
  <sheetData>
    <row r="1" spans="1:10" x14ac:dyDescent="0.3">
      <c r="A1" t="s">
        <v>83</v>
      </c>
      <c r="B1" t="s">
        <v>0</v>
      </c>
      <c r="C1" t="s">
        <v>4</v>
      </c>
      <c r="D1" t="s">
        <v>1</v>
      </c>
      <c r="E1" t="s">
        <v>128</v>
      </c>
      <c r="F1" t="s">
        <v>2</v>
      </c>
      <c r="G1" t="s">
        <v>3</v>
      </c>
      <c r="H1" t="s">
        <v>5</v>
      </c>
      <c r="I1" t="s">
        <v>6</v>
      </c>
      <c r="J1" t="s">
        <v>42</v>
      </c>
    </row>
    <row r="2" spans="1:10" x14ac:dyDescent="0.3">
      <c r="A2">
        <v>6</v>
      </c>
      <c r="B2" t="s">
        <v>38</v>
      </c>
      <c r="C2">
        <v>1</v>
      </c>
      <c r="D2" t="s">
        <v>37</v>
      </c>
      <c r="E2" t="s">
        <v>103</v>
      </c>
      <c r="F2" t="s">
        <v>50</v>
      </c>
      <c r="G2" t="s">
        <v>50</v>
      </c>
      <c r="H2">
        <v>5.4000000000000003E-3</v>
      </c>
      <c r="J2">
        <f>EEE3088F_CKR[[#This Row],[Unit Cost]]*EEE3088F_CKR[[#This Row],[Qty]]*5+EEE3088F_CKR[[#This Row],[Extended Part Cost]]</f>
        <v>2.7000000000000003E-2</v>
      </c>
    </row>
    <row r="3" spans="1:10" x14ac:dyDescent="0.3">
      <c r="A3">
        <v>8</v>
      </c>
      <c r="B3" t="s">
        <v>41</v>
      </c>
      <c r="C3">
        <v>1</v>
      </c>
      <c r="D3" t="s">
        <v>84</v>
      </c>
      <c r="E3" t="s">
        <v>129</v>
      </c>
      <c r="F3" t="s">
        <v>50</v>
      </c>
      <c r="G3" t="s">
        <v>3</v>
      </c>
      <c r="J3">
        <f>EEE3088F_CKR[[#This Row],[Unit Cost]]*EEE3088F_CKR[[#This Row],[Qty]]*5+EEE3088F_CKR[[#This Row],[Extended Part Cost]]</f>
        <v>0</v>
      </c>
    </row>
    <row r="4" spans="1:10" x14ac:dyDescent="0.3">
      <c r="A4">
        <v>9</v>
      </c>
      <c r="B4" t="s">
        <v>85</v>
      </c>
      <c r="C4">
        <v>1</v>
      </c>
      <c r="D4" t="s">
        <v>97</v>
      </c>
      <c r="E4" t="s">
        <v>129</v>
      </c>
      <c r="F4" t="s">
        <v>50</v>
      </c>
      <c r="G4" t="s">
        <v>3</v>
      </c>
      <c r="J4">
        <f>EEE3088F_CKR[[#This Row],[Unit Cost]]*EEE3088F_CKR[[#This Row],[Qty]]*5+EEE3088F_CKR[[#This Row],[Extended Part Cost]]</f>
        <v>0</v>
      </c>
    </row>
    <row r="5" spans="1:10" x14ac:dyDescent="0.3">
      <c r="A5">
        <v>10</v>
      </c>
      <c r="B5" t="s">
        <v>86</v>
      </c>
      <c r="C5">
        <v>1</v>
      </c>
      <c r="D5" t="s">
        <v>87</v>
      </c>
      <c r="E5" t="s">
        <v>129</v>
      </c>
      <c r="F5" t="s">
        <v>50</v>
      </c>
      <c r="G5" t="s">
        <v>3</v>
      </c>
      <c r="J5">
        <f>EEE3088F_CKR[[#This Row],[Unit Cost]]*EEE3088F_CKR[[#This Row],[Qty]]*5+EEE3088F_CKR[[#This Row],[Extended Part Cost]]</f>
        <v>0</v>
      </c>
    </row>
    <row r="6" spans="1:10" x14ac:dyDescent="0.3">
      <c r="A6">
        <v>11</v>
      </c>
      <c r="B6" t="s">
        <v>88</v>
      </c>
      <c r="C6">
        <v>4</v>
      </c>
      <c r="D6" t="s">
        <v>89</v>
      </c>
      <c r="E6" t="s">
        <v>129</v>
      </c>
      <c r="F6" t="s">
        <v>50</v>
      </c>
      <c r="G6" t="s">
        <v>50</v>
      </c>
      <c r="H6">
        <v>0</v>
      </c>
      <c r="J6">
        <f>EEE3088F_CKR[[#This Row],[Unit Cost]]*EEE3088F_CKR[[#This Row],[Qty]]*5+EEE3088F_CKR[[#This Row],[Extended Part Cost]]</f>
        <v>0</v>
      </c>
    </row>
    <row r="7" spans="1:10" x14ac:dyDescent="0.3">
      <c r="A7">
        <v>12</v>
      </c>
      <c r="B7" t="s">
        <v>90</v>
      </c>
      <c r="C7">
        <v>2</v>
      </c>
      <c r="D7" t="s">
        <v>91</v>
      </c>
      <c r="E7" t="s">
        <v>129</v>
      </c>
      <c r="F7" t="s">
        <v>50</v>
      </c>
      <c r="G7" t="s">
        <v>3</v>
      </c>
      <c r="J7">
        <f>EEE3088F_CKR[[#This Row],[Unit Cost]]*EEE3088F_CKR[[#This Row],[Qty]]*5+EEE3088F_CKR[[#This Row],[Extended Part Cost]]</f>
        <v>0</v>
      </c>
    </row>
    <row r="8" spans="1:10" x14ac:dyDescent="0.3">
      <c r="A8">
        <v>15</v>
      </c>
      <c r="B8" t="s">
        <v>39</v>
      </c>
      <c r="C8">
        <v>1</v>
      </c>
      <c r="D8" t="s">
        <v>92</v>
      </c>
      <c r="E8" t="s">
        <v>130</v>
      </c>
      <c r="F8" t="s">
        <v>50</v>
      </c>
      <c r="G8" t="s">
        <v>50</v>
      </c>
      <c r="H8">
        <v>1.5E-3</v>
      </c>
      <c r="J8">
        <f>EEE3088F_CKR[[#This Row],[Unit Cost]]*EEE3088F_CKR[[#This Row],[Qty]]*5+EEE3088F_CKR[[#This Row],[Extended Part Cost]]</f>
        <v>7.4999999999999997E-3</v>
      </c>
    </row>
    <row r="9" spans="1:10" x14ac:dyDescent="0.3">
      <c r="A9">
        <v>17</v>
      </c>
      <c r="B9" t="s">
        <v>98</v>
      </c>
      <c r="C9">
        <v>11</v>
      </c>
      <c r="D9" t="s">
        <v>57</v>
      </c>
      <c r="E9" t="s">
        <v>134</v>
      </c>
      <c r="F9" t="s">
        <v>50</v>
      </c>
      <c r="G9" t="s">
        <v>50</v>
      </c>
      <c r="H9">
        <v>2.6100000000000002E-2</v>
      </c>
      <c r="J9">
        <f>EEE3088F_CKR[[#This Row],[Unit Cost]]*EEE3088F_CKR[[#This Row],[Qty]]*5+EEE3088F_CKR[[#This Row],[Extended Part Cost]]</f>
        <v>1.4355000000000002</v>
      </c>
    </row>
    <row r="10" spans="1:10" x14ac:dyDescent="0.3">
      <c r="A10">
        <v>18</v>
      </c>
      <c r="B10" t="s">
        <v>40</v>
      </c>
      <c r="C10">
        <v>1</v>
      </c>
      <c r="D10" t="s">
        <v>18</v>
      </c>
      <c r="E10" t="s">
        <v>9</v>
      </c>
      <c r="F10" t="s">
        <v>50</v>
      </c>
      <c r="G10" t="s">
        <v>50</v>
      </c>
      <c r="H10">
        <v>1E-3</v>
      </c>
      <c r="J10">
        <f>EEE3088F_CKR[[#This Row],[Unit Cost]]*EEE3088F_CKR[[#This Row],[Qty]]*5+EEE3088F_CKR[[#This Row],[Extended Part Cost]]</f>
        <v>5.0000000000000001E-3</v>
      </c>
    </row>
    <row r="11" spans="1:10" x14ac:dyDescent="0.3">
      <c r="A11">
        <v>27</v>
      </c>
      <c r="B11" t="s">
        <v>100</v>
      </c>
      <c r="C11">
        <v>4</v>
      </c>
      <c r="D11" t="s">
        <v>101</v>
      </c>
      <c r="E11" t="s">
        <v>135</v>
      </c>
      <c r="F11" t="s">
        <v>50</v>
      </c>
      <c r="G11" t="s">
        <v>50</v>
      </c>
      <c r="H11">
        <v>4.2500000000000003E-2</v>
      </c>
      <c r="I11">
        <v>3</v>
      </c>
      <c r="J11">
        <f>EEE3088F_CKR[[#This Row],[Unit Cost]]*EEE3088F_CKR[[#This Row],[Qty]]*5+EEE3088F_CKR[[#This Row],[Extended Part Cost]]</f>
        <v>3.85</v>
      </c>
    </row>
    <row r="12" spans="1:10" x14ac:dyDescent="0.3">
      <c r="A12">
        <v>30</v>
      </c>
      <c r="B12" t="s">
        <v>93</v>
      </c>
      <c r="C12">
        <v>1</v>
      </c>
      <c r="D12" t="s">
        <v>94</v>
      </c>
      <c r="E12" t="s">
        <v>136</v>
      </c>
      <c r="F12" t="s">
        <v>50</v>
      </c>
      <c r="G12" t="s">
        <v>50</v>
      </c>
      <c r="H12">
        <v>0.76</v>
      </c>
      <c r="I12">
        <v>3</v>
      </c>
      <c r="J12">
        <f>EEE3088F_CKR[[#This Row],[Unit Cost]]*EEE3088F_CKR[[#This Row],[Qty]]*5+EEE3088F_CKR[[#This Row],[Extended Part Cost]]</f>
        <v>6.8</v>
      </c>
    </row>
    <row r="13" spans="1:10" x14ac:dyDescent="0.3">
      <c r="A13">
        <v>35</v>
      </c>
      <c r="B13" t="s">
        <v>99</v>
      </c>
      <c r="C13">
        <v>1</v>
      </c>
      <c r="D13" t="s">
        <v>20</v>
      </c>
      <c r="E13" t="s">
        <v>20</v>
      </c>
      <c r="H13">
        <v>3.3300000000000003E-2</v>
      </c>
      <c r="I13">
        <v>3</v>
      </c>
      <c r="J13">
        <f>EEE3088F_CKR[[#This Row],[Unit Cost]]*EEE3088F_CKR[[#This Row],[Qty]]*5+EEE3088F_CKR[[#This Row],[Extended Part Cost]]</f>
        <v>3.1665000000000001</v>
      </c>
    </row>
    <row r="14" spans="1:10" x14ac:dyDescent="0.3">
      <c r="A14">
        <v>34</v>
      </c>
      <c r="B14" t="s">
        <v>95</v>
      </c>
      <c r="C14">
        <v>1</v>
      </c>
      <c r="D14" t="s">
        <v>96</v>
      </c>
      <c r="E14" t="s">
        <v>137</v>
      </c>
      <c r="F14" t="s">
        <v>50</v>
      </c>
      <c r="G14" t="s">
        <v>50</v>
      </c>
      <c r="H14">
        <v>0.52</v>
      </c>
      <c r="I14">
        <v>3</v>
      </c>
      <c r="J14">
        <f>EEE3088F_CKR[[#This Row],[Unit Cost]]*EEE3088F_CKR[[#This Row],[Qty]]*5+EEE3088F_CKR[[#This Row],[Extended Part Cost]]</f>
        <v>5.6</v>
      </c>
    </row>
    <row r="15" spans="1:10" x14ac:dyDescent="0.3">
      <c r="I15" t="s">
        <v>102</v>
      </c>
      <c r="J15" s="6">
        <f>SUM(EEE3088F_CKR[Total Cost])</f>
        <v>20.891500000000001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5993-B8E9-4FF7-A83D-D3B91DD6F176}">
  <dimension ref="A1:L62"/>
  <sheetViews>
    <sheetView tabSelected="1" topLeftCell="A19" workbookViewId="0">
      <selection activeCell="O10" sqref="O10"/>
    </sheetView>
  </sheetViews>
  <sheetFormatPr defaultRowHeight="14.4" x14ac:dyDescent="0.3"/>
  <cols>
    <col min="1" max="1" width="49.21875" bestFit="1" customWidth="1"/>
    <col min="2" max="2" width="15.109375" bestFit="1" customWidth="1"/>
    <col min="3" max="3" width="9.21875" customWidth="1"/>
    <col min="7" max="7" width="15.109375" bestFit="1" customWidth="1"/>
    <col min="8" max="8" width="17.88671875" bestFit="1" customWidth="1"/>
    <col min="9" max="9" width="15.109375" bestFit="1" customWidth="1"/>
    <col min="10" max="10" width="13.6640625" bestFit="1" customWidth="1"/>
    <col min="11" max="11" width="6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43</v>
      </c>
      <c r="E1" t="s">
        <v>104</v>
      </c>
      <c r="F1" t="s">
        <v>6</v>
      </c>
      <c r="G1" t="s">
        <v>105</v>
      </c>
      <c r="H1" t="s">
        <v>106</v>
      </c>
      <c r="I1" t="s">
        <v>298</v>
      </c>
      <c r="J1" t="s">
        <v>107</v>
      </c>
      <c r="K1" t="s">
        <v>4</v>
      </c>
      <c r="L1" t="s">
        <v>108</v>
      </c>
    </row>
    <row r="2" spans="1:12" x14ac:dyDescent="0.3">
      <c r="A2" t="s">
        <v>8</v>
      </c>
      <c r="B2" t="s">
        <v>47</v>
      </c>
      <c r="C2" t="s">
        <v>138</v>
      </c>
      <c r="D2" t="s">
        <v>46</v>
      </c>
      <c r="E2" t="s">
        <v>50</v>
      </c>
      <c r="F2">
        <v>0</v>
      </c>
      <c r="G2" t="s">
        <v>139</v>
      </c>
      <c r="H2" t="s">
        <v>10</v>
      </c>
      <c r="I2" t="s">
        <v>50</v>
      </c>
      <c r="J2" t="s">
        <v>140</v>
      </c>
      <c r="K2">
        <v>4</v>
      </c>
      <c r="L2">
        <f>(EEE3088F_CKR5[[#This Row],[Qty]]*EEE3088F_CKR5[[#This Row],[cost per unit]]*5+EEE3088F_CKR5[[#This Row],[Extended Part Cost]])</f>
        <v>0.13200000000000001</v>
      </c>
    </row>
    <row r="3" spans="1:12" x14ac:dyDescent="0.3">
      <c r="A3" t="s">
        <v>25</v>
      </c>
      <c r="B3" t="s">
        <v>124</v>
      </c>
      <c r="C3" t="s">
        <v>141</v>
      </c>
      <c r="D3" t="s">
        <v>46</v>
      </c>
      <c r="E3" t="s">
        <v>50</v>
      </c>
      <c r="F3">
        <v>0</v>
      </c>
      <c r="G3" t="s">
        <v>132</v>
      </c>
      <c r="H3" t="s">
        <v>142</v>
      </c>
      <c r="I3" t="s">
        <v>50</v>
      </c>
      <c r="J3">
        <v>1.1000000000000001E-3</v>
      </c>
      <c r="K3">
        <v>1</v>
      </c>
      <c r="L3">
        <f>(EEE3088F_CKR5[[#This Row],[Qty]]*EEE3088F_CKR5[[#This Row],[cost per unit]]*5+EEE3088F_CKR5[[#This Row],[Extended Part Cost]])</f>
        <v>5.5000000000000005E-3</v>
      </c>
    </row>
    <row r="4" spans="1:12" x14ac:dyDescent="0.3">
      <c r="A4" t="s">
        <v>121</v>
      </c>
      <c r="B4" t="s">
        <v>26</v>
      </c>
      <c r="C4" t="s">
        <v>143</v>
      </c>
      <c r="D4" t="s">
        <v>46</v>
      </c>
      <c r="E4" t="s">
        <v>50</v>
      </c>
      <c r="F4">
        <v>0</v>
      </c>
      <c r="G4" t="s">
        <v>27</v>
      </c>
      <c r="H4" t="s">
        <v>144</v>
      </c>
      <c r="I4" t="s">
        <v>50</v>
      </c>
      <c r="J4" t="s">
        <v>145</v>
      </c>
      <c r="K4">
        <v>1</v>
      </c>
      <c r="L4">
        <f>(EEE3088F_CKR5[[#This Row],[Qty]]*EEE3088F_CKR5[[#This Row],[cost per unit]]*5+EEE3088F_CKR5[[#This Row],[Extended Part Cost]])</f>
        <v>1.95E-2</v>
      </c>
    </row>
    <row r="5" spans="1:12" x14ac:dyDescent="0.3">
      <c r="A5" t="s">
        <v>11</v>
      </c>
      <c r="B5" t="s">
        <v>12</v>
      </c>
      <c r="C5" t="s">
        <v>146</v>
      </c>
      <c r="D5" t="s">
        <v>46</v>
      </c>
      <c r="E5" t="s">
        <v>50</v>
      </c>
      <c r="F5">
        <v>0</v>
      </c>
      <c r="G5" t="s">
        <v>13</v>
      </c>
      <c r="H5" t="s">
        <v>147</v>
      </c>
      <c r="I5" t="s">
        <v>50</v>
      </c>
      <c r="J5" t="s">
        <v>148</v>
      </c>
      <c r="K5">
        <v>1</v>
      </c>
      <c r="L5">
        <f>(EEE3088F_CKR5[[#This Row],[Qty]]*EEE3088F_CKR5[[#This Row],[cost per unit]]*5+EEE3088F_CKR5[[#This Row],[Extended Part Cost]])</f>
        <v>5.9500000000000004E-2</v>
      </c>
    </row>
    <row r="6" spans="1:12" x14ac:dyDescent="0.3">
      <c r="A6" t="s">
        <v>15</v>
      </c>
      <c r="B6" t="s">
        <v>49</v>
      </c>
      <c r="C6" t="s">
        <v>149</v>
      </c>
      <c r="D6" t="s">
        <v>50</v>
      </c>
      <c r="E6" t="s">
        <v>50</v>
      </c>
      <c r="F6">
        <v>3</v>
      </c>
      <c r="G6" t="s">
        <v>51</v>
      </c>
      <c r="H6" t="s">
        <v>110</v>
      </c>
      <c r="I6" t="s">
        <v>50</v>
      </c>
      <c r="J6" t="s">
        <v>150</v>
      </c>
      <c r="K6">
        <v>1</v>
      </c>
      <c r="L6">
        <f>(EEE3088F_CKR5[[#This Row],[Qty]]*EEE3088F_CKR5[[#This Row],[cost per unit]]*5+EEE3088F_CKR5[[#This Row],[Extended Part Cost]])</f>
        <v>3.4780000000000002</v>
      </c>
    </row>
    <row r="7" spans="1:12" x14ac:dyDescent="0.3">
      <c r="A7" t="s">
        <v>38</v>
      </c>
      <c r="B7" t="s">
        <v>16</v>
      </c>
      <c r="C7" t="s">
        <v>151</v>
      </c>
      <c r="D7" t="s">
        <v>46</v>
      </c>
      <c r="E7" t="s">
        <v>50</v>
      </c>
      <c r="F7">
        <v>0</v>
      </c>
      <c r="G7" t="s">
        <v>103</v>
      </c>
      <c r="H7" t="s">
        <v>17</v>
      </c>
      <c r="I7" t="s">
        <v>50</v>
      </c>
      <c r="J7" t="s">
        <v>152</v>
      </c>
      <c r="K7">
        <v>1</v>
      </c>
      <c r="L7">
        <f>(EEE3088F_CKR5[[#This Row],[Qty]]*EEE3088F_CKR5[[#This Row],[cost per unit]]*5+EEE3088F_CKR5[[#This Row],[Extended Part Cost]])</f>
        <v>2.7000000000000003E-2</v>
      </c>
    </row>
    <row r="8" spans="1:12" x14ac:dyDescent="0.3">
      <c r="A8" t="s">
        <v>153</v>
      </c>
      <c r="B8" t="s">
        <v>37</v>
      </c>
      <c r="C8" t="s">
        <v>151</v>
      </c>
      <c r="D8" t="s">
        <v>46</v>
      </c>
      <c r="E8" t="s">
        <v>50</v>
      </c>
      <c r="F8">
        <v>0</v>
      </c>
      <c r="G8" t="s">
        <v>103</v>
      </c>
      <c r="H8" t="s">
        <v>17</v>
      </c>
      <c r="I8" t="s">
        <v>50</v>
      </c>
      <c r="J8" t="s">
        <v>152</v>
      </c>
      <c r="K8">
        <v>2</v>
      </c>
      <c r="L8">
        <f>(EEE3088F_CKR5[[#This Row],[Qty]]*EEE3088F_CKR5[[#This Row],[cost per unit]]*5+EEE3088F_CKR5[[#This Row],[Extended Part Cost]])</f>
        <v>5.4000000000000006E-2</v>
      </c>
    </row>
    <row r="9" spans="1:12" x14ac:dyDescent="0.3">
      <c r="A9" t="s">
        <v>154</v>
      </c>
      <c r="B9" t="s">
        <v>112</v>
      </c>
      <c r="C9" t="s">
        <v>155</v>
      </c>
      <c r="D9" t="s">
        <v>46</v>
      </c>
      <c r="E9" t="s">
        <v>113</v>
      </c>
      <c r="F9">
        <v>0</v>
      </c>
      <c r="G9" t="s">
        <v>156</v>
      </c>
      <c r="H9" t="s">
        <v>157</v>
      </c>
      <c r="I9" t="s">
        <v>50</v>
      </c>
      <c r="J9" t="s">
        <v>57</v>
      </c>
      <c r="K9">
        <v>2</v>
      </c>
      <c r="L9">
        <f>(EEE3088F_CKR5[[#This Row],[Qty]]*EEE3088F_CKR5[[#This Row],[cost per unit]]*5+EEE3088F_CKR5[[#This Row],[Extended Part Cost]])</f>
        <v>0</v>
      </c>
    </row>
    <row r="10" spans="1:12" x14ac:dyDescent="0.3">
      <c r="A10" t="s">
        <v>158</v>
      </c>
      <c r="B10" t="s">
        <v>50</v>
      </c>
      <c r="C10" t="s">
        <v>159</v>
      </c>
      <c r="D10" t="s">
        <v>50</v>
      </c>
      <c r="E10" t="s">
        <v>50</v>
      </c>
      <c r="F10">
        <v>0</v>
      </c>
      <c r="G10" t="s">
        <v>160</v>
      </c>
      <c r="H10" t="s">
        <v>161</v>
      </c>
      <c r="I10" t="s">
        <v>50</v>
      </c>
      <c r="J10" t="s">
        <v>57</v>
      </c>
      <c r="K10">
        <v>1</v>
      </c>
      <c r="L10">
        <f>(EEE3088F_CKR5[[#This Row],[Qty]]*EEE3088F_CKR5[[#This Row],[cost per unit]]*5+EEE3088F_CKR5[[#This Row],[Extended Part Cost]])</f>
        <v>0</v>
      </c>
    </row>
    <row r="11" spans="1:12" x14ac:dyDescent="0.3">
      <c r="A11" t="s">
        <v>162</v>
      </c>
      <c r="B11" t="s">
        <v>84</v>
      </c>
      <c r="C11" t="s">
        <v>163</v>
      </c>
      <c r="D11" t="s">
        <v>46</v>
      </c>
      <c r="E11" t="s">
        <v>50</v>
      </c>
      <c r="F11">
        <v>0</v>
      </c>
      <c r="G11" t="s">
        <v>164</v>
      </c>
      <c r="H11" t="s">
        <v>165</v>
      </c>
      <c r="I11" t="s">
        <v>50</v>
      </c>
      <c r="J11" t="s">
        <v>57</v>
      </c>
      <c r="K11">
        <v>1</v>
      </c>
      <c r="L11">
        <f>(EEE3088F_CKR5[[#This Row],[Qty]]*EEE3088F_CKR5[[#This Row],[cost per unit]]*5+EEE3088F_CKR5[[#This Row],[Extended Part Cost]])</f>
        <v>0</v>
      </c>
    </row>
    <row r="12" spans="1:12" x14ac:dyDescent="0.3">
      <c r="A12" t="s">
        <v>166</v>
      </c>
      <c r="B12" t="s">
        <v>52</v>
      </c>
      <c r="C12" t="s">
        <v>167</v>
      </c>
      <c r="D12" t="s">
        <v>54</v>
      </c>
      <c r="E12" t="s">
        <v>50</v>
      </c>
      <c r="F12">
        <v>0</v>
      </c>
      <c r="G12" t="s">
        <v>55</v>
      </c>
      <c r="H12" t="s">
        <v>52</v>
      </c>
      <c r="I12" t="s">
        <v>50</v>
      </c>
      <c r="J12" t="s">
        <v>168</v>
      </c>
      <c r="K12">
        <v>7</v>
      </c>
      <c r="L12">
        <f>(EEE3088F_CKR5[[#This Row],[Qty]]*EEE3088F_CKR5[[#This Row],[cost per unit]]*5+EEE3088F_CKR5[[#This Row],[Extended Part Cost]])</f>
        <v>2.7894999999999999</v>
      </c>
    </row>
    <row r="13" spans="1:12" x14ac:dyDescent="0.3">
      <c r="A13" t="s">
        <v>169</v>
      </c>
      <c r="B13" t="s">
        <v>57</v>
      </c>
      <c r="C13" t="s">
        <v>170</v>
      </c>
      <c r="D13" t="s">
        <v>46</v>
      </c>
      <c r="E13" t="s">
        <v>50</v>
      </c>
      <c r="F13">
        <v>0</v>
      </c>
      <c r="G13" t="s">
        <v>171</v>
      </c>
      <c r="H13" t="s">
        <v>172</v>
      </c>
      <c r="I13" t="s">
        <v>139</v>
      </c>
      <c r="J13" t="s">
        <v>173</v>
      </c>
      <c r="K13">
        <v>43</v>
      </c>
      <c r="L13">
        <f>EEE3088F_CKR5[[#This Row],[Qty]]/2*EEE3088F_CKR5[[#This Row],[cost per unit]]*5+EEE3088F_CKR5[[#This Row],[Extended Part Cost]]</f>
        <v>0.10750000000000001</v>
      </c>
    </row>
    <row r="14" spans="1:12" x14ac:dyDescent="0.3">
      <c r="A14" t="s">
        <v>174</v>
      </c>
      <c r="B14" t="s">
        <v>59</v>
      </c>
      <c r="C14" t="s">
        <v>175</v>
      </c>
      <c r="D14" t="s">
        <v>46</v>
      </c>
      <c r="E14" t="s">
        <v>50</v>
      </c>
      <c r="F14">
        <v>0</v>
      </c>
      <c r="G14" t="s">
        <v>61</v>
      </c>
      <c r="H14" t="s">
        <v>60</v>
      </c>
      <c r="I14" t="s">
        <v>50</v>
      </c>
      <c r="J14" t="s">
        <v>176</v>
      </c>
      <c r="K14">
        <v>2</v>
      </c>
      <c r="L14">
        <f>(EEE3088F_CKR5[[#This Row],[Qty]]*EEE3088F_CKR5[[#This Row],[cost per unit]]*5+EEE3088F_CKR5[[#This Row],[Extended Part Cost]])</f>
        <v>1.6E-2</v>
      </c>
    </row>
    <row r="15" spans="1:12" x14ac:dyDescent="0.3">
      <c r="A15" t="s">
        <v>177</v>
      </c>
      <c r="B15" t="s">
        <v>63</v>
      </c>
      <c r="C15" t="s">
        <v>175</v>
      </c>
      <c r="D15" t="s">
        <v>46</v>
      </c>
      <c r="E15" t="s">
        <v>50</v>
      </c>
      <c r="F15">
        <v>0</v>
      </c>
      <c r="G15" t="s">
        <v>65</v>
      </c>
      <c r="H15" t="s">
        <v>64</v>
      </c>
      <c r="I15" t="s">
        <v>50</v>
      </c>
      <c r="J15" t="s">
        <v>178</v>
      </c>
      <c r="K15">
        <v>1</v>
      </c>
      <c r="L15">
        <f>(EEE3088F_CKR5[[#This Row],[Qty]]*EEE3088F_CKR5[[#This Row],[cost per unit]]*5+EEE3088F_CKR5[[#This Row],[Extended Part Cost]])</f>
        <v>1.1999999999999999E-2</v>
      </c>
    </row>
    <row r="16" spans="1:12" x14ac:dyDescent="0.3">
      <c r="A16" t="s">
        <v>179</v>
      </c>
      <c r="B16" t="s">
        <v>18</v>
      </c>
      <c r="C16" t="s">
        <v>175</v>
      </c>
      <c r="D16" t="s">
        <v>46</v>
      </c>
      <c r="E16" t="s">
        <v>50</v>
      </c>
      <c r="F16">
        <v>0</v>
      </c>
      <c r="G16" t="s">
        <v>180</v>
      </c>
      <c r="H16" t="s">
        <v>181</v>
      </c>
      <c r="I16" t="s">
        <v>50</v>
      </c>
      <c r="J16" t="s">
        <v>176</v>
      </c>
      <c r="K16">
        <v>7</v>
      </c>
      <c r="L16">
        <f>(EEE3088F_CKR5[[#This Row],[Qty]]*EEE3088F_CKR5[[#This Row],[cost per unit]]*5+EEE3088F_CKR5[[#This Row],[Extended Part Cost]])</f>
        <v>5.6000000000000001E-2</v>
      </c>
    </row>
    <row r="17" spans="1:12" x14ac:dyDescent="0.3">
      <c r="A17" t="s">
        <v>40</v>
      </c>
      <c r="B17" t="s">
        <v>182</v>
      </c>
      <c r="C17" t="s">
        <v>175</v>
      </c>
      <c r="D17" t="s">
        <v>46</v>
      </c>
      <c r="E17" t="s">
        <v>50</v>
      </c>
      <c r="F17">
        <v>0</v>
      </c>
      <c r="G17" t="s">
        <v>183</v>
      </c>
      <c r="H17" t="s">
        <v>184</v>
      </c>
      <c r="I17" t="s">
        <v>50</v>
      </c>
      <c r="J17" t="s">
        <v>185</v>
      </c>
      <c r="K17">
        <v>1</v>
      </c>
      <c r="L17">
        <f>(EEE3088F_CKR5[[#This Row],[Qty]]*EEE3088F_CKR5[[#This Row],[cost per unit]]*5+EEE3088F_CKR5[[#This Row],[Extended Part Cost]])</f>
        <v>8.9999999999999993E-3</v>
      </c>
    </row>
    <row r="18" spans="1:12" x14ac:dyDescent="0.3">
      <c r="A18" t="s">
        <v>186</v>
      </c>
      <c r="B18" t="s">
        <v>92</v>
      </c>
      <c r="C18" t="s">
        <v>175</v>
      </c>
      <c r="D18" t="s">
        <v>46</v>
      </c>
      <c r="E18" t="s">
        <v>50</v>
      </c>
      <c r="F18">
        <v>0</v>
      </c>
      <c r="G18" t="s">
        <v>187</v>
      </c>
      <c r="H18" t="s">
        <v>188</v>
      </c>
      <c r="I18" t="s">
        <v>50</v>
      </c>
      <c r="J18" t="s">
        <v>173</v>
      </c>
      <c r="K18">
        <v>2</v>
      </c>
      <c r="L18">
        <f>(EEE3088F_CKR5[[#This Row],[Qty]]*EEE3088F_CKR5[[#This Row],[cost per unit]]*5+EEE3088F_CKR5[[#This Row],[Extended Part Cost]])</f>
        <v>0.01</v>
      </c>
    </row>
    <row r="19" spans="1:12" x14ac:dyDescent="0.3">
      <c r="A19" t="s">
        <v>189</v>
      </c>
      <c r="B19" t="s">
        <v>74</v>
      </c>
      <c r="C19" t="s">
        <v>170</v>
      </c>
      <c r="D19" t="s">
        <v>46</v>
      </c>
      <c r="E19" t="s">
        <v>50</v>
      </c>
      <c r="F19">
        <v>0</v>
      </c>
      <c r="G19" t="s">
        <v>76</v>
      </c>
      <c r="H19" t="s">
        <v>75</v>
      </c>
      <c r="I19" t="s">
        <v>50</v>
      </c>
      <c r="J19" t="s">
        <v>190</v>
      </c>
      <c r="K19">
        <v>1</v>
      </c>
      <c r="L19">
        <f>(EEE3088F_CKR5[[#This Row],[Qty]]*EEE3088F_CKR5[[#This Row],[cost per unit]]*5+EEE3088F_CKR5[[#This Row],[Extended Part Cost]])</f>
        <v>6.4999999999999997E-3</v>
      </c>
    </row>
    <row r="20" spans="1:12" x14ac:dyDescent="0.3">
      <c r="A20" t="s">
        <v>191</v>
      </c>
      <c r="B20" t="s">
        <v>28</v>
      </c>
      <c r="C20" t="s">
        <v>192</v>
      </c>
      <c r="D20" t="s">
        <v>46</v>
      </c>
      <c r="E20" t="s">
        <v>50</v>
      </c>
      <c r="F20">
        <v>0</v>
      </c>
      <c r="G20" t="s">
        <v>68</v>
      </c>
      <c r="H20" t="s">
        <v>67</v>
      </c>
      <c r="I20" t="s">
        <v>50</v>
      </c>
      <c r="J20" t="s">
        <v>193</v>
      </c>
      <c r="K20">
        <v>1</v>
      </c>
      <c r="L20">
        <f>(EEE3088F_CKR5[[#This Row],[Qty]]*EEE3088F_CKR5[[#This Row],[cost per unit]]*5+EEE3088F_CKR5[[#This Row],[Extended Part Cost]])</f>
        <v>1.55E-2</v>
      </c>
    </row>
    <row r="21" spans="1:12" x14ac:dyDescent="0.3">
      <c r="A21" t="s">
        <v>194</v>
      </c>
      <c r="B21" t="s">
        <v>195</v>
      </c>
      <c r="C21" t="s">
        <v>196</v>
      </c>
      <c r="D21" t="s">
        <v>46</v>
      </c>
      <c r="E21" t="s">
        <v>50</v>
      </c>
      <c r="F21">
        <v>0</v>
      </c>
      <c r="G21" t="s">
        <v>197</v>
      </c>
      <c r="H21" t="s">
        <v>198</v>
      </c>
      <c r="I21" t="s">
        <v>50</v>
      </c>
      <c r="J21" t="s">
        <v>199</v>
      </c>
      <c r="K21">
        <v>4</v>
      </c>
      <c r="L21">
        <f>(EEE3088F_CKR5[[#This Row],[Qty]]*EEE3088F_CKR5[[#This Row],[cost per unit]]*5+EEE3088F_CKR5[[#This Row],[Extended Part Cost]])</f>
        <v>1.1999999999999999E-2</v>
      </c>
    </row>
    <row r="22" spans="1:12" x14ac:dyDescent="0.3">
      <c r="A22" t="s">
        <v>200</v>
      </c>
      <c r="B22" t="s">
        <v>201</v>
      </c>
      <c r="C22" t="s">
        <v>196</v>
      </c>
      <c r="D22" t="s">
        <v>46</v>
      </c>
      <c r="E22" t="s">
        <v>50</v>
      </c>
      <c r="F22">
        <v>0</v>
      </c>
      <c r="G22" t="s">
        <v>202</v>
      </c>
      <c r="H22" t="s">
        <v>203</v>
      </c>
      <c r="I22" t="s">
        <v>50</v>
      </c>
      <c r="J22" t="s">
        <v>204</v>
      </c>
      <c r="K22">
        <v>2</v>
      </c>
      <c r="L22">
        <f>(EEE3088F_CKR5[[#This Row],[Qty]]*EEE3088F_CKR5[[#This Row],[cost per unit]]*5+EEE3088F_CKR5[[#This Row],[Extended Part Cost]])</f>
        <v>5.0000000000000001E-3</v>
      </c>
    </row>
    <row r="23" spans="1:12" x14ac:dyDescent="0.3">
      <c r="A23" t="s">
        <v>30</v>
      </c>
      <c r="B23" t="s">
        <v>205</v>
      </c>
      <c r="C23" t="s">
        <v>206</v>
      </c>
      <c r="D23" t="s">
        <v>46</v>
      </c>
      <c r="E23" t="s">
        <v>50</v>
      </c>
      <c r="F23">
        <v>3</v>
      </c>
      <c r="G23" t="s">
        <v>32</v>
      </c>
      <c r="H23" t="s">
        <v>207</v>
      </c>
      <c r="I23" t="s">
        <v>50</v>
      </c>
      <c r="J23" t="s">
        <v>208</v>
      </c>
      <c r="K23">
        <v>1</v>
      </c>
      <c r="L23">
        <f>(EEE3088F_CKR5[[#This Row],[Qty]]*EEE3088F_CKR5[[#This Row],[cost per unit]]*5+EEE3088F_CKR5[[#This Row],[Extended Part Cost]])</f>
        <v>5.9779999999999998</v>
      </c>
    </row>
    <row r="24" spans="1:12" x14ac:dyDescent="0.3">
      <c r="A24" t="s">
        <v>209</v>
      </c>
      <c r="B24" t="s">
        <v>210</v>
      </c>
      <c r="C24" t="s">
        <v>211</v>
      </c>
      <c r="D24" t="s">
        <v>46</v>
      </c>
      <c r="E24" t="s">
        <v>50</v>
      </c>
      <c r="F24">
        <v>0</v>
      </c>
      <c r="G24" t="s">
        <v>212</v>
      </c>
      <c r="H24" t="s">
        <v>213</v>
      </c>
      <c r="I24" t="s">
        <v>50</v>
      </c>
      <c r="J24" t="s">
        <v>214</v>
      </c>
      <c r="K24">
        <v>1</v>
      </c>
      <c r="L24">
        <f>(EEE3088F_CKR5[[#This Row],[Qty]]*EEE3088F_CKR5[[#This Row],[cost per unit]]*5+EEE3088F_CKR5[[#This Row],[Extended Part Cost]])</f>
        <v>7.5999999999999998E-2</v>
      </c>
    </row>
    <row r="25" spans="1:12" x14ac:dyDescent="0.3">
      <c r="A25" t="s">
        <v>215</v>
      </c>
      <c r="B25" t="s">
        <v>216</v>
      </c>
      <c r="C25" t="s">
        <v>211</v>
      </c>
      <c r="D25" t="s">
        <v>46</v>
      </c>
      <c r="E25" t="s">
        <v>50</v>
      </c>
      <c r="F25">
        <v>0</v>
      </c>
      <c r="G25" t="s">
        <v>212</v>
      </c>
      <c r="H25" t="s">
        <v>213</v>
      </c>
      <c r="I25" t="s">
        <v>50</v>
      </c>
      <c r="J25" t="s">
        <v>214</v>
      </c>
      <c r="K25">
        <v>3</v>
      </c>
      <c r="L25">
        <f>(EEE3088F_CKR5[[#This Row],[Qty]]*EEE3088F_CKR5[[#This Row],[cost per unit]]*5+EEE3088F_CKR5[[#This Row],[Extended Part Cost]])</f>
        <v>0.22800000000000001</v>
      </c>
    </row>
    <row r="26" spans="1:12" x14ac:dyDescent="0.3">
      <c r="A26" t="s">
        <v>33</v>
      </c>
      <c r="B26" t="s">
        <v>217</v>
      </c>
      <c r="C26" t="s">
        <v>196</v>
      </c>
      <c r="D26" t="s">
        <v>46</v>
      </c>
      <c r="E26" t="s">
        <v>50</v>
      </c>
      <c r="F26">
        <v>3</v>
      </c>
      <c r="G26" t="s">
        <v>34</v>
      </c>
      <c r="H26" t="s">
        <v>218</v>
      </c>
      <c r="I26" t="s">
        <v>50</v>
      </c>
      <c r="J26">
        <v>1.2999999999999999E-2</v>
      </c>
      <c r="K26">
        <v>1</v>
      </c>
      <c r="L26">
        <f>(EEE3088F_CKR5[[#This Row],[Qty]]*EEE3088F_CKR5[[#This Row],[cost per unit]]*5+EEE3088F_CKR5[[#This Row],[Extended Part Cost]])</f>
        <v>3.0649999999999999</v>
      </c>
    </row>
    <row r="27" spans="1:12" x14ac:dyDescent="0.3">
      <c r="A27" t="s">
        <v>219</v>
      </c>
      <c r="B27" t="s">
        <v>220</v>
      </c>
      <c r="C27" t="s">
        <v>221</v>
      </c>
      <c r="D27" t="s">
        <v>46</v>
      </c>
      <c r="E27" t="s">
        <v>50</v>
      </c>
      <c r="F27">
        <v>0</v>
      </c>
      <c r="G27" t="s">
        <v>50</v>
      </c>
      <c r="H27" t="s">
        <v>50</v>
      </c>
      <c r="I27" t="s">
        <v>50</v>
      </c>
      <c r="J27" t="s">
        <v>57</v>
      </c>
      <c r="K27">
        <v>1</v>
      </c>
      <c r="L27">
        <f>(EEE3088F_CKR5[[#This Row],[Qty]]*EEE3088F_CKR5[[#This Row],[cost per unit]]*5+EEE3088F_CKR5[[#This Row],[Extended Part Cost]])</f>
        <v>0</v>
      </c>
    </row>
    <row r="28" spans="1:12" x14ac:dyDescent="0.3">
      <c r="A28" t="s">
        <v>222</v>
      </c>
      <c r="B28" t="s">
        <v>223</v>
      </c>
      <c r="C28" t="s">
        <v>221</v>
      </c>
      <c r="D28" t="s">
        <v>46</v>
      </c>
      <c r="E28" t="s">
        <v>50</v>
      </c>
      <c r="F28">
        <v>0</v>
      </c>
      <c r="G28" t="s">
        <v>50</v>
      </c>
      <c r="H28" t="s">
        <v>50</v>
      </c>
      <c r="I28" t="s">
        <v>50</v>
      </c>
      <c r="J28" t="s">
        <v>57</v>
      </c>
      <c r="K28">
        <v>1</v>
      </c>
      <c r="L28">
        <f>(EEE3088F_CKR5[[#This Row],[Qty]]*EEE3088F_CKR5[[#This Row],[cost per unit]]*5+EEE3088F_CKR5[[#This Row],[Extended Part Cost]])</f>
        <v>0</v>
      </c>
    </row>
    <row r="29" spans="1:12" x14ac:dyDescent="0.3">
      <c r="A29" t="s">
        <v>224</v>
      </c>
      <c r="B29" t="s">
        <v>225</v>
      </c>
      <c r="C29" t="s">
        <v>221</v>
      </c>
      <c r="D29" t="s">
        <v>46</v>
      </c>
      <c r="E29" t="s">
        <v>50</v>
      </c>
      <c r="F29">
        <v>0</v>
      </c>
      <c r="G29" t="s">
        <v>50</v>
      </c>
      <c r="H29" t="s">
        <v>50</v>
      </c>
      <c r="I29" t="s">
        <v>50</v>
      </c>
      <c r="J29" t="s">
        <v>57</v>
      </c>
      <c r="K29">
        <v>1</v>
      </c>
      <c r="L29">
        <f>(EEE3088F_CKR5[[#This Row],[Qty]]*EEE3088F_CKR5[[#This Row],[cost per unit]]*5+EEE3088F_CKR5[[#This Row],[Extended Part Cost]])</f>
        <v>0</v>
      </c>
    </row>
    <row r="30" spans="1:12" x14ac:dyDescent="0.3">
      <c r="A30" t="s">
        <v>226</v>
      </c>
      <c r="B30" t="s">
        <v>227</v>
      </c>
      <c r="C30" t="s">
        <v>221</v>
      </c>
      <c r="D30" t="s">
        <v>46</v>
      </c>
      <c r="E30" t="s">
        <v>50</v>
      </c>
      <c r="F30">
        <v>0</v>
      </c>
      <c r="G30" t="s">
        <v>50</v>
      </c>
      <c r="H30" t="s">
        <v>50</v>
      </c>
      <c r="I30" t="s">
        <v>50</v>
      </c>
      <c r="J30" t="s">
        <v>57</v>
      </c>
      <c r="K30">
        <v>1</v>
      </c>
      <c r="L30">
        <f>(EEE3088F_CKR5[[#This Row],[Qty]]*EEE3088F_CKR5[[#This Row],[cost per unit]]*5+EEE3088F_CKR5[[#This Row],[Extended Part Cost]])</f>
        <v>0</v>
      </c>
    </row>
    <row r="31" spans="1:12" x14ac:dyDescent="0.3">
      <c r="A31" t="s">
        <v>228</v>
      </c>
      <c r="B31" t="s">
        <v>229</v>
      </c>
      <c r="C31" t="s">
        <v>221</v>
      </c>
      <c r="D31" t="s">
        <v>46</v>
      </c>
      <c r="E31" t="s">
        <v>50</v>
      </c>
      <c r="F31">
        <v>0</v>
      </c>
      <c r="G31" t="s">
        <v>50</v>
      </c>
      <c r="H31" t="s">
        <v>50</v>
      </c>
      <c r="I31" t="s">
        <v>50</v>
      </c>
      <c r="J31" t="s">
        <v>57</v>
      </c>
      <c r="K31">
        <v>1</v>
      </c>
      <c r="L31">
        <f>(EEE3088F_CKR5[[#This Row],[Qty]]*EEE3088F_CKR5[[#This Row],[cost per unit]]*5+EEE3088F_CKR5[[#This Row],[Extended Part Cost]])</f>
        <v>0</v>
      </c>
    </row>
    <row r="32" spans="1:12" x14ac:dyDescent="0.3">
      <c r="A32" t="s">
        <v>230</v>
      </c>
      <c r="B32" t="s">
        <v>231</v>
      </c>
      <c r="C32" t="s">
        <v>221</v>
      </c>
      <c r="D32" t="s">
        <v>46</v>
      </c>
      <c r="E32" t="s">
        <v>50</v>
      </c>
      <c r="F32">
        <v>0</v>
      </c>
      <c r="G32" t="s">
        <v>50</v>
      </c>
      <c r="H32" t="s">
        <v>50</v>
      </c>
      <c r="I32" t="s">
        <v>50</v>
      </c>
      <c r="J32" t="s">
        <v>57</v>
      </c>
      <c r="K32">
        <v>1</v>
      </c>
      <c r="L32">
        <f>(EEE3088F_CKR5[[#This Row],[Qty]]*EEE3088F_CKR5[[#This Row],[cost per unit]]*5+EEE3088F_CKR5[[#This Row],[Extended Part Cost]])</f>
        <v>0</v>
      </c>
    </row>
    <row r="33" spans="1:12" x14ac:dyDescent="0.3">
      <c r="A33" t="s">
        <v>232</v>
      </c>
      <c r="B33" t="s">
        <v>233</v>
      </c>
      <c r="C33" t="s">
        <v>221</v>
      </c>
      <c r="D33" t="s">
        <v>46</v>
      </c>
      <c r="E33" t="s">
        <v>50</v>
      </c>
      <c r="F33">
        <v>0</v>
      </c>
      <c r="G33" t="s">
        <v>50</v>
      </c>
      <c r="H33" t="s">
        <v>50</v>
      </c>
      <c r="I33" t="s">
        <v>50</v>
      </c>
      <c r="J33" t="s">
        <v>57</v>
      </c>
      <c r="K33">
        <v>1</v>
      </c>
      <c r="L33">
        <f>(EEE3088F_CKR5[[#This Row],[Qty]]*EEE3088F_CKR5[[#This Row],[cost per unit]]*5+EEE3088F_CKR5[[#This Row],[Extended Part Cost]])</f>
        <v>0</v>
      </c>
    </row>
    <row r="34" spans="1:12" x14ac:dyDescent="0.3">
      <c r="A34" t="s">
        <v>234</v>
      </c>
      <c r="B34" t="s">
        <v>235</v>
      </c>
      <c r="C34" t="s">
        <v>221</v>
      </c>
      <c r="D34" t="s">
        <v>46</v>
      </c>
      <c r="E34" t="s">
        <v>50</v>
      </c>
      <c r="F34">
        <v>0</v>
      </c>
      <c r="G34" t="s">
        <v>50</v>
      </c>
      <c r="H34" t="s">
        <v>50</v>
      </c>
      <c r="I34" t="s">
        <v>50</v>
      </c>
      <c r="J34" t="s">
        <v>57</v>
      </c>
      <c r="K34">
        <v>1</v>
      </c>
      <c r="L34">
        <f>(EEE3088F_CKR5[[#This Row],[Qty]]*EEE3088F_CKR5[[#This Row],[cost per unit]]*5+EEE3088F_CKR5[[#This Row],[Extended Part Cost]])</f>
        <v>0</v>
      </c>
    </row>
    <row r="35" spans="1:12" x14ac:dyDescent="0.3">
      <c r="A35" t="s">
        <v>236</v>
      </c>
      <c r="B35" t="s">
        <v>237</v>
      </c>
      <c r="C35" t="s">
        <v>221</v>
      </c>
      <c r="D35" t="s">
        <v>46</v>
      </c>
      <c r="E35" t="s">
        <v>50</v>
      </c>
      <c r="F35">
        <v>0</v>
      </c>
      <c r="G35" t="s">
        <v>50</v>
      </c>
      <c r="H35" t="s">
        <v>50</v>
      </c>
      <c r="I35" t="s">
        <v>50</v>
      </c>
      <c r="J35" t="s">
        <v>57</v>
      </c>
      <c r="K35">
        <v>1</v>
      </c>
      <c r="L35">
        <f>(EEE3088F_CKR5[[#This Row],[Qty]]*EEE3088F_CKR5[[#This Row],[cost per unit]]*5+EEE3088F_CKR5[[#This Row],[Extended Part Cost]])</f>
        <v>0</v>
      </c>
    </row>
    <row r="36" spans="1:12" x14ac:dyDescent="0.3">
      <c r="A36" t="s">
        <v>238</v>
      </c>
      <c r="B36" t="s">
        <v>239</v>
      </c>
      <c r="C36" t="s">
        <v>221</v>
      </c>
      <c r="D36" t="s">
        <v>46</v>
      </c>
      <c r="E36" t="s">
        <v>50</v>
      </c>
      <c r="F36">
        <v>0</v>
      </c>
      <c r="G36" t="s">
        <v>50</v>
      </c>
      <c r="H36" t="s">
        <v>50</v>
      </c>
      <c r="I36" t="s">
        <v>50</v>
      </c>
      <c r="J36" t="s">
        <v>57</v>
      </c>
      <c r="K36">
        <v>1</v>
      </c>
      <c r="L36">
        <f>(EEE3088F_CKR5[[#This Row],[Qty]]*EEE3088F_CKR5[[#This Row],[cost per unit]]*5+EEE3088F_CKR5[[#This Row],[Extended Part Cost]])</f>
        <v>0</v>
      </c>
    </row>
    <row r="37" spans="1:12" x14ac:dyDescent="0.3">
      <c r="A37" t="s">
        <v>240</v>
      </c>
      <c r="B37" t="s">
        <v>241</v>
      </c>
      <c r="C37" t="s">
        <v>221</v>
      </c>
      <c r="D37" t="s">
        <v>46</v>
      </c>
      <c r="E37" t="s">
        <v>50</v>
      </c>
      <c r="F37">
        <v>0</v>
      </c>
      <c r="G37" t="s">
        <v>50</v>
      </c>
      <c r="H37" t="s">
        <v>50</v>
      </c>
      <c r="I37" t="s">
        <v>50</v>
      </c>
      <c r="J37" t="s">
        <v>57</v>
      </c>
      <c r="K37">
        <v>1</v>
      </c>
      <c r="L37">
        <f>(EEE3088F_CKR5[[#This Row],[Qty]]*EEE3088F_CKR5[[#This Row],[cost per unit]]*5+EEE3088F_CKR5[[#This Row],[Extended Part Cost]])</f>
        <v>0</v>
      </c>
    </row>
    <row r="38" spans="1:12" x14ac:dyDescent="0.3">
      <c r="A38" t="s">
        <v>242</v>
      </c>
      <c r="B38" t="s">
        <v>243</v>
      </c>
      <c r="C38" t="s">
        <v>221</v>
      </c>
      <c r="D38" t="s">
        <v>46</v>
      </c>
      <c r="E38" t="s">
        <v>50</v>
      </c>
      <c r="F38">
        <v>0</v>
      </c>
      <c r="G38" t="s">
        <v>50</v>
      </c>
      <c r="H38" t="s">
        <v>50</v>
      </c>
      <c r="I38" t="s">
        <v>50</v>
      </c>
      <c r="J38" t="s">
        <v>57</v>
      </c>
      <c r="K38">
        <v>1</v>
      </c>
      <c r="L38">
        <f>(EEE3088F_CKR5[[#This Row],[Qty]]*EEE3088F_CKR5[[#This Row],[cost per unit]]*5+EEE3088F_CKR5[[#This Row],[Extended Part Cost]])</f>
        <v>0</v>
      </c>
    </row>
    <row r="39" spans="1:12" x14ac:dyDescent="0.3">
      <c r="A39" t="s">
        <v>244</v>
      </c>
      <c r="B39" t="s">
        <v>245</v>
      </c>
      <c r="C39" t="s">
        <v>221</v>
      </c>
      <c r="D39" t="s">
        <v>46</v>
      </c>
      <c r="E39" t="s">
        <v>50</v>
      </c>
      <c r="F39">
        <v>0</v>
      </c>
      <c r="G39" t="s">
        <v>50</v>
      </c>
      <c r="H39" t="s">
        <v>50</v>
      </c>
      <c r="I39" t="s">
        <v>50</v>
      </c>
      <c r="J39" t="s">
        <v>57</v>
      </c>
      <c r="K39">
        <v>1</v>
      </c>
      <c r="L39">
        <f>(EEE3088F_CKR5[[#This Row],[Qty]]*EEE3088F_CKR5[[#This Row],[cost per unit]]*5+EEE3088F_CKR5[[#This Row],[Extended Part Cost]])</f>
        <v>0</v>
      </c>
    </row>
    <row r="40" spans="1:12" x14ac:dyDescent="0.3">
      <c r="A40" t="s">
        <v>246</v>
      </c>
      <c r="B40" t="s">
        <v>247</v>
      </c>
      <c r="C40" t="s">
        <v>221</v>
      </c>
      <c r="D40" t="s">
        <v>46</v>
      </c>
      <c r="E40" t="s">
        <v>50</v>
      </c>
      <c r="F40">
        <v>0</v>
      </c>
      <c r="G40" t="s">
        <v>50</v>
      </c>
      <c r="H40" t="s">
        <v>50</v>
      </c>
      <c r="I40" t="s">
        <v>50</v>
      </c>
      <c r="J40" t="s">
        <v>57</v>
      </c>
      <c r="K40">
        <v>1</v>
      </c>
      <c r="L40">
        <f>(EEE3088F_CKR5[[#This Row],[Qty]]*EEE3088F_CKR5[[#This Row],[cost per unit]]*5+EEE3088F_CKR5[[#This Row],[Extended Part Cost]])</f>
        <v>0</v>
      </c>
    </row>
    <row r="41" spans="1:12" x14ac:dyDescent="0.3">
      <c r="A41" t="s">
        <v>248</v>
      </c>
      <c r="B41" t="s">
        <v>249</v>
      </c>
      <c r="C41" t="s">
        <v>221</v>
      </c>
      <c r="D41" t="s">
        <v>46</v>
      </c>
      <c r="E41" t="s">
        <v>50</v>
      </c>
      <c r="F41">
        <v>0</v>
      </c>
      <c r="G41" t="s">
        <v>50</v>
      </c>
      <c r="H41" t="s">
        <v>50</v>
      </c>
      <c r="I41" t="s">
        <v>50</v>
      </c>
      <c r="J41" t="s">
        <v>57</v>
      </c>
      <c r="K41">
        <v>1</v>
      </c>
      <c r="L41">
        <f>(EEE3088F_CKR5[[#This Row],[Qty]]*EEE3088F_CKR5[[#This Row],[cost per unit]]*5+EEE3088F_CKR5[[#This Row],[Extended Part Cost]])</f>
        <v>0</v>
      </c>
    </row>
    <row r="42" spans="1:12" x14ac:dyDescent="0.3">
      <c r="A42" t="s">
        <v>250</v>
      </c>
      <c r="B42" t="s">
        <v>251</v>
      </c>
      <c r="C42" t="s">
        <v>221</v>
      </c>
      <c r="D42" t="s">
        <v>46</v>
      </c>
      <c r="E42" t="s">
        <v>50</v>
      </c>
      <c r="F42">
        <v>0</v>
      </c>
      <c r="G42" t="s">
        <v>50</v>
      </c>
      <c r="H42" t="s">
        <v>50</v>
      </c>
      <c r="I42" t="s">
        <v>50</v>
      </c>
      <c r="J42" t="s">
        <v>57</v>
      </c>
      <c r="K42">
        <v>1</v>
      </c>
      <c r="L42">
        <f>(EEE3088F_CKR5[[#This Row],[Qty]]*EEE3088F_CKR5[[#This Row],[cost per unit]]*5+EEE3088F_CKR5[[#This Row],[Extended Part Cost]])</f>
        <v>0</v>
      </c>
    </row>
    <row r="43" spans="1:12" x14ac:dyDescent="0.3">
      <c r="A43" t="s">
        <v>252</v>
      </c>
      <c r="B43" t="s">
        <v>253</v>
      </c>
      <c r="C43" t="s">
        <v>221</v>
      </c>
      <c r="D43" t="s">
        <v>46</v>
      </c>
      <c r="E43" t="s">
        <v>50</v>
      </c>
      <c r="F43">
        <v>0</v>
      </c>
      <c r="G43" t="s">
        <v>50</v>
      </c>
      <c r="H43" t="s">
        <v>50</v>
      </c>
      <c r="I43" t="s">
        <v>50</v>
      </c>
      <c r="J43" t="s">
        <v>57</v>
      </c>
      <c r="K43">
        <v>1</v>
      </c>
      <c r="L43">
        <f>(EEE3088F_CKR5[[#This Row],[Qty]]*EEE3088F_CKR5[[#This Row],[cost per unit]]*5+EEE3088F_CKR5[[#This Row],[Extended Part Cost]])</f>
        <v>0</v>
      </c>
    </row>
    <row r="44" spans="1:12" x14ac:dyDescent="0.3">
      <c r="A44" t="s">
        <v>254</v>
      </c>
      <c r="B44" t="s">
        <v>255</v>
      </c>
      <c r="C44" t="s">
        <v>221</v>
      </c>
      <c r="D44" t="s">
        <v>46</v>
      </c>
      <c r="E44" t="s">
        <v>50</v>
      </c>
      <c r="F44">
        <v>0</v>
      </c>
      <c r="G44" t="s">
        <v>50</v>
      </c>
      <c r="H44" t="s">
        <v>50</v>
      </c>
      <c r="I44" t="s">
        <v>50</v>
      </c>
      <c r="J44" t="s">
        <v>57</v>
      </c>
      <c r="K44">
        <v>1</v>
      </c>
      <c r="L44">
        <f>(EEE3088F_CKR5[[#This Row],[Qty]]*EEE3088F_CKR5[[#This Row],[cost per unit]]*5+EEE3088F_CKR5[[#This Row],[Extended Part Cost]])</f>
        <v>0</v>
      </c>
    </row>
    <row r="45" spans="1:12" x14ac:dyDescent="0.3">
      <c r="A45" t="s">
        <v>256</v>
      </c>
      <c r="B45" t="s">
        <v>257</v>
      </c>
      <c r="C45" t="s">
        <v>221</v>
      </c>
      <c r="D45" t="s">
        <v>46</v>
      </c>
      <c r="E45" t="s">
        <v>50</v>
      </c>
      <c r="F45">
        <v>0</v>
      </c>
      <c r="G45" t="s">
        <v>50</v>
      </c>
      <c r="H45" t="s">
        <v>50</v>
      </c>
      <c r="I45" t="s">
        <v>50</v>
      </c>
      <c r="J45" t="s">
        <v>57</v>
      </c>
      <c r="K45">
        <v>1</v>
      </c>
      <c r="L45">
        <f>(EEE3088F_CKR5[[#This Row],[Qty]]*EEE3088F_CKR5[[#This Row],[cost per unit]]*5+EEE3088F_CKR5[[#This Row],[Extended Part Cost]])</f>
        <v>0</v>
      </c>
    </row>
    <row r="46" spans="1:12" x14ac:dyDescent="0.3">
      <c r="A46" t="s">
        <v>258</v>
      </c>
      <c r="B46" t="s">
        <v>259</v>
      </c>
      <c r="C46" t="s">
        <v>221</v>
      </c>
      <c r="D46" t="s">
        <v>46</v>
      </c>
      <c r="E46" t="s">
        <v>50</v>
      </c>
      <c r="F46">
        <v>0</v>
      </c>
      <c r="G46" t="s">
        <v>50</v>
      </c>
      <c r="H46" t="s">
        <v>50</v>
      </c>
      <c r="I46" t="s">
        <v>50</v>
      </c>
      <c r="J46" t="s">
        <v>57</v>
      </c>
      <c r="K46">
        <v>1</v>
      </c>
      <c r="L46">
        <f>(EEE3088F_CKR5[[#This Row],[Qty]]*EEE3088F_CKR5[[#This Row],[cost per unit]]*5+EEE3088F_CKR5[[#This Row],[Extended Part Cost]])</f>
        <v>0</v>
      </c>
    </row>
    <row r="47" spans="1:12" x14ac:dyDescent="0.3">
      <c r="A47" t="s">
        <v>260</v>
      </c>
      <c r="B47" t="s">
        <v>261</v>
      </c>
      <c r="C47" t="s">
        <v>221</v>
      </c>
      <c r="D47" t="s">
        <v>46</v>
      </c>
      <c r="E47" t="s">
        <v>50</v>
      </c>
      <c r="F47">
        <v>0</v>
      </c>
      <c r="G47" t="s">
        <v>50</v>
      </c>
      <c r="H47" t="s">
        <v>50</v>
      </c>
      <c r="I47" t="s">
        <v>50</v>
      </c>
      <c r="J47" t="s">
        <v>57</v>
      </c>
      <c r="K47">
        <v>1</v>
      </c>
      <c r="L47">
        <f>(EEE3088F_CKR5[[#This Row],[Qty]]*EEE3088F_CKR5[[#This Row],[cost per unit]]*5+EEE3088F_CKR5[[#This Row],[Extended Part Cost]])</f>
        <v>0</v>
      </c>
    </row>
    <row r="48" spans="1:12" x14ac:dyDescent="0.3">
      <c r="A48" t="s">
        <v>262</v>
      </c>
      <c r="B48" t="s">
        <v>263</v>
      </c>
      <c r="C48" t="s">
        <v>221</v>
      </c>
      <c r="D48" t="s">
        <v>46</v>
      </c>
      <c r="E48" t="s">
        <v>50</v>
      </c>
      <c r="F48">
        <v>0</v>
      </c>
      <c r="G48" t="s">
        <v>50</v>
      </c>
      <c r="H48" t="s">
        <v>50</v>
      </c>
      <c r="I48" t="s">
        <v>50</v>
      </c>
      <c r="J48" t="s">
        <v>57</v>
      </c>
      <c r="K48">
        <v>1</v>
      </c>
      <c r="L48">
        <f>(EEE3088F_CKR5[[#This Row],[Qty]]*EEE3088F_CKR5[[#This Row],[cost per unit]]*5+EEE3088F_CKR5[[#This Row],[Extended Part Cost]])</f>
        <v>0</v>
      </c>
    </row>
    <row r="49" spans="1:12" x14ac:dyDescent="0.3">
      <c r="A49" t="s">
        <v>264</v>
      </c>
      <c r="B49" t="s">
        <v>265</v>
      </c>
      <c r="C49" t="s">
        <v>221</v>
      </c>
      <c r="D49" t="s">
        <v>46</v>
      </c>
      <c r="E49" t="s">
        <v>50</v>
      </c>
      <c r="F49">
        <v>0</v>
      </c>
      <c r="G49" t="s">
        <v>50</v>
      </c>
      <c r="H49" t="s">
        <v>50</v>
      </c>
      <c r="I49" t="s">
        <v>50</v>
      </c>
      <c r="J49" t="s">
        <v>57</v>
      </c>
      <c r="K49">
        <v>1</v>
      </c>
      <c r="L49">
        <f>(EEE3088F_CKR5[[#This Row],[Qty]]*EEE3088F_CKR5[[#This Row],[cost per unit]]*5+EEE3088F_CKR5[[#This Row],[Extended Part Cost]])</f>
        <v>0</v>
      </c>
    </row>
    <row r="50" spans="1:12" x14ac:dyDescent="0.3">
      <c r="A50" t="s">
        <v>266</v>
      </c>
      <c r="B50" t="s">
        <v>267</v>
      </c>
      <c r="C50" t="s">
        <v>221</v>
      </c>
      <c r="D50" t="s">
        <v>46</v>
      </c>
      <c r="E50" t="s">
        <v>50</v>
      </c>
      <c r="F50">
        <v>0</v>
      </c>
      <c r="G50" t="s">
        <v>50</v>
      </c>
      <c r="H50" t="s">
        <v>50</v>
      </c>
      <c r="I50" t="s">
        <v>50</v>
      </c>
      <c r="J50" t="s">
        <v>57</v>
      </c>
      <c r="K50">
        <v>1</v>
      </c>
      <c r="L50">
        <f>(EEE3088F_CKR5[[#This Row],[Qty]]*EEE3088F_CKR5[[#This Row],[cost per unit]]*5+EEE3088F_CKR5[[#This Row],[Extended Part Cost]])</f>
        <v>0</v>
      </c>
    </row>
    <row r="51" spans="1:12" x14ac:dyDescent="0.3">
      <c r="A51" t="s">
        <v>268</v>
      </c>
      <c r="B51" t="s">
        <v>269</v>
      </c>
      <c r="C51" t="s">
        <v>221</v>
      </c>
      <c r="D51" t="s">
        <v>46</v>
      </c>
      <c r="E51" t="s">
        <v>50</v>
      </c>
      <c r="F51">
        <v>0</v>
      </c>
      <c r="G51" t="s">
        <v>50</v>
      </c>
      <c r="H51" t="s">
        <v>50</v>
      </c>
      <c r="I51" t="s">
        <v>50</v>
      </c>
      <c r="J51" t="s">
        <v>57</v>
      </c>
      <c r="K51">
        <v>1</v>
      </c>
      <c r="L51">
        <f>(EEE3088F_CKR5[[#This Row],[Qty]]*EEE3088F_CKR5[[#This Row],[cost per unit]]*5+EEE3088F_CKR5[[#This Row],[Extended Part Cost]])</f>
        <v>0</v>
      </c>
    </row>
    <row r="52" spans="1:12" x14ac:dyDescent="0.3">
      <c r="A52" t="s">
        <v>270</v>
      </c>
      <c r="B52" t="s">
        <v>271</v>
      </c>
      <c r="C52" t="s">
        <v>221</v>
      </c>
      <c r="D52" t="s">
        <v>46</v>
      </c>
      <c r="E52" t="s">
        <v>50</v>
      </c>
      <c r="F52">
        <v>0</v>
      </c>
      <c r="G52" t="s">
        <v>50</v>
      </c>
      <c r="H52" t="s">
        <v>50</v>
      </c>
      <c r="I52" t="s">
        <v>50</v>
      </c>
      <c r="J52" t="s">
        <v>57</v>
      </c>
      <c r="K52">
        <v>1</v>
      </c>
      <c r="L52">
        <f>(EEE3088F_CKR5[[#This Row],[Qty]]*EEE3088F_CKR5[[#This Row],[cost per unit]]*5+EEE3088F_CKR5[[#This Row],[Extended Part Cost]])</f>
        <v>0</v>
      </c>
    </row>
    <row r="53" spans="1:12" x14ac:dyDescent="0.3">
      <c r="A53" t="s">
        <v>272</v>
      </c>
      <c r="B53" t="s">
        <v>273</v>
      </c>
      <c r="C53" t="s">
        <v>274</v>
      </c>
      <c r="D53" t="s">
        <v>50</v>
      </c>
      <c r="E53" t="s">
        <v>50</v>
      </c>
      <c r="F53">
        <v>0</v>
      </c>
      <c r="G53" t="s">
        <v>22</v>
      </c>
      <c r="H53" t="s">
        <v>23</v>
      </c>
      <c r="I53" t="s">
        <v>50</v>
      </c>
      <c r="J53" t="s">
        <v>275</v>
      </c>
      <c r="K53">
        <v>1</v>
      </c>
      <c r="L53">
        <f>(EEE3088F_CKR5[[#This Row],[Qty]]*EEE3088F_CKR5[[#This Row],[cost per unit]]*5+EEE3088F_CKR5[[#This Row],[Extended Part Cost]])</f>
        <v>1.032</v>
      </c>
    </row>
    <row r="54" spans="1:12" x14ac:dyDescent="0.3">
      <c r="A54" t="s">
        <v>93</v>
      </c>
      <c r="B54" t="s">
        <v>118</v>
      </c>
      <c r="C54" t="s">
        <v>276</v>
      </c>
      <c r="D54" t="s">
        <v>119</v>
      </c>
      <c r="E54" t="s">
        <v>50</v>
      </c>
      <c r="F54">
        <v>0</v>
      </c>
      <c r="G54" t="s">
        <v>120</v>
      </c>
      <c r="H54" t="s">
        <v>118</v>
      </c>
      <c r="I54" t="s">
        <v>50</v>
      </c>
      <c r="J54" t="s">
        <v>277</v>
      </c>
      <c r="K54">
        <v>1</v>
      </c>
      <c r="L54">
        <f>(EEE3088F_CKR5[[#This Row],[Qty]]*EEE3088F_CKR5[[#This Row],[cost per unit]]*5+EEE3088F_CKR5[[#This Row],[Extended Part Cost]])</f>
        <v>0.71950000000000003</v>
      </c>
    </row>
    <row r="55" spans="1:12" x14ac:dyDescent="0.3">
      <c r="A55" t="s">
        <v>21</v>
      </c>
      <c r="B55" t="s">
        <v>78</v>
      </c>
      <c r="C55" t="s">
        <v>278</v>
      </c>
      <c r="D55" t="s">
        <v>80</v>
      </c>
      <c r="E55" t="s">
        <v>50</v>
      </c>
      <c r="F55">
        <v>0</v>
      </c>
      <c r="G55" t="s">
        <v>82</v>
      </c>
      <c r="H55" t="s">
        <v>81</v>
      </c>
      <c r="I55" t="s">
        <v>50</v>
      </c>
      <c r="J55" t="s">
        <v>279</v>
      </c>
      <c r="K55">
        <v>1</v>
      </c>
      <c r="L55">
        <f>(EEE3088F_CKR5[[#This Row],[Qty]]*EEE3088F_CKR5[[#This Row],[cost per unit]]*5+EEE3088F_CKR5[[#This Row],[Extended Part Cost]])</f>
        <v>0.48199999999999998</v>
      </c>
    </row>
    <row r="56" spans="1:12" x14ac:dyDescent="0.3">
      <c r="A56" t="s">
        <v>24</v>
      </c>
      <c r="B56" t="s">
        <v>280</v>
      </c>
      <c r="C56" t="s">
        <v>281</v>
      </c>
      <c r="D56" t="s">
        <v>50</v>
      </c>
      <c r="E56" t="s">
        <v>50</v>
      </c>
      <c r="F56">
        <v>3</v>
      </c>
      <c r="G56" t="s">
        <v>133</v>
      </c>
      <c r="H56" t="s">
        <v>280</v>
      </c>
      <c r="I56" t="s">
        <v>50</v>
      </c>
      <c r="J56" t="s">
        <v>282</v>
      </c>
      <c r="K56">
        <v>1</v>
      </c>
      <c r="L56">
        <f>(EEE3088F_CKR5[[#This Row],[Qty]]*EEE3088F_CKR5[[#This Row],[cost per unit]]*5+EEE3088F_CKR5[[#This Row],[Extended Part Cost]])</f>
        <v>7.3569999999999993</v>
      </c>
    </row>
    <row r="57" spans="1:12" x14ac:dyDescent="0.3">
      <c r="A57" t="s">
        <v>99</v>
      </c>
      <c r="B57" t="s">
        <v>283</v>
      </c>
      <c r="C57" t="s">
        <v>284</v>
      </c>
      <c r="D57" t="s">
        <v>285</v>
      </c>
      <c r="E57" t="s">
        <v>50</v>
      </c>
      <c r="F57">
        <v>3</v>
      </c>
      <c r="G57" t="s">
        <v>36</v>
      </c>
      <c r="H57" t="s">
        <v>283</v>
      </c>
      <c r="I57" t="s">
        <v>50</v>
      </c>
      <c r="J57" t="s">
        <v>286</v>
      </c>
      <c r="K57">
        <v>1</v>
      </c>
      <c r="L57">
        <f>(EEE3088F_CKR5[[#This Row],[Qty]]*EEE3088F_CKR5[[#This Row],[cost per unit]]*5+EEE3088F_CKR5[[#This Row],[Extended Part Cost]])</f>
        <v>4.8810000000000002</v>
      </c>
    </row>
    <row r="58" spans="1:12" x14ac:dyDescent="0.3">
      <c r="A58" t="s">
        <v>287</v>
      </c>
      <c r="B58" t="s">
        <v>288</v>
      </c>
      <c r="C58" t="s">
        <v>289</v>
      </c>
      <c r="D58" t="s">
        <v>46</v>
      </c>
      <c r="E58" t="s">
        <v>109</v>
      </c>
      <c r="F58">
        <v>0</v>
      </c>
      <c r="G58" t="s">
        <v>290</v>
      </c>
      <c r="H58" t="s">
        <v>291</v>
      </c>
      <c r="I58" t="s">
        <v>50</v>
      </c>
      <c r="J58" t="s">
        <v>57</v>
      </c>
      <c r="K58">
        <v>1</v>
      </c>
      <c r="L58">
        <f>(EEE3088F_CKR5[[#This Row],[Qty]]*EEE3088F_CKR5[[#This Row],[cost per unit]]*5+EEE3088F_CKR5[[#This Row],[Extended Part Cost]])</f>
        <v>0</v>
      </c>
    </row>
    <row r="59" spans="1:12" x14ac:dyDescent="0.3">
      <c r="A59" t="s">
        <v>95</v>
      </c>
      <c r="B59" t="s">
        <v>96</v>
      </c>
      <c r="C59" t="s">
        <v>292</v>
      </c>
      <c r="D59" t="s">
        <v>293</v>
      </c>
      <c r="E59" t="s">
        <v>50</v>
      </c>
      <c r="F59">
        <v>3</v>
      </c>
      <c r="G59" t="s">
        <v>137</v>
      </c>
      <c r="H59" t="s">
        <v>96</v>
      </c>
      <c r="I59" t="s">
        <v>50</v>
      </c>
      <c r="J59">
        <v>1.6032999999999999</v>
      </c>
      <c r="K59">
        <v>1</v>
      </c>
      <c r="L59">
        <f>(EEE3088F_CKR5[[#This Row],[Qty]]*EEE3088F_CKR5[[#This Row],[cost per unit]]*5+EEE3088F_CKR5[[#This Row],[Extended Part Cost]])</f>
        <v>11.016500000000001</v>
      </c>
    </row>
    <row r="60" spans="1:12" x14ac:dyDescent="0.3">
      <c r="A60" t="s">
        <v>122</v>
      </c>
      <c r="B60" t="s">
        <v>294</v>
      </c>
      <c r="C60" t="s">
        <v>295</v>
      </c>
      <c r="D60" t="s">
        <v>50</v>
      </c>
      <c r="E60" t="s">
        <v>50</v>
      </c>
      <c r="F60">
        <v>3</v>
      </c>
      <c r="G60" t="s">
        <v>20</v>
      </c>
      <c r="H60" t="s">
        <v>296</v>
      </c>
      <c r="I60" t="s">
        <v>50</v>
      </c>
      <c r="J60">
        <v>3.3300000000000003E-2</v>
      </c>
      <c r="K60">
        <v>1</v>
      </c>
      <c r="L60">
        <f>(EEE3088F_CKR5[[#This Row],[Qty]]*EEE3088F_CKR5[[#This Row],[cost per unit]]*5+EEE3088F_CKR5[[#This Row],[Extended Part Cost]])</f>
        <v>3.1665000000000001</v>
      </c>
    </row>
    <row r="61" spans="1:12" x14ac:dyDescent="0.3">
      <c r="A61" t="s">
        <v>117</v>
      </c>
      <c r="B61" t="s">
        <v>94</v>
      </c>
      <c r="C61" t="s">
        <v>297</v>
      </c>
      <c r="D61" t="s">
        <v>50</v>
      </c>
      <c r="E61" t="s">
        <v>50</v>
      </c>
      <c r="F61">
        <v>3</v>
      </c>
      <c r="G61" t="s">
        <v>136</v>
      </c>
      <c r="H61" t="s">
        <v>94</v>
      </c>
      <c r="I61" t="s">
        <v>50</v>
      </c>
      <c r="J61">
        <v>0.75539999999999996</v>
      </c>
      <c r="K61">
        <v>1</v>
      </c>
      <c r="L61">
        <f>(EEE3088F_CKR5[[#This Row],[Qty]]*EEE3088F_CKR5[[#This Row],[cost per unit]]*5+EEE3088F_CKR5[[#This Row],[Extended Part Cost]])</f>
        <v>6.7769999999999992</v>
      </c>
    </row>
    <row r="62" spans="1:12" x14ac:dyDescent="0.3">
      <c r="L62">
        <f>SUBTOTAL(109,EEE3088F_CKR5[cost])</f>
        <v>51.593000000000004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125" zoomScaleNormal="100" workbookViewId="0">
      <selection activeCell="F2" sqref="F2"/>
    </sheetView>
  </sheetViews>
  <sheetFormatPr defaultColWidth="9.109375" defaultRowHeight="14.4" x14ac:dyDescent="0.3"/>
  <cols>
    <col min="1" max="1" width="10" customWidth="1"/>
    <col min="2" max="2" width="19.33203125" customWidth="1"/>
    <col min="3" max="3" width="20" bestFit="1" customWidth="1"/>
    <col min="4" max="4" width="28.88671875" customWidth="1"/>
    <col min="5" max="5" width="16.33203125" bestFit="1" customWidth="1"/>
    <col min="6" max="6" width="11" bestFit="1" customWidth="1"/>
    <col min="7" max="7" width="8.33203125" bestFit="1" customWidth="1"/>
    <col min="8" max="8" width="10.44140625" customWidth="1"/>
    <col min="9" max="9" width="8.77734375" customWidth="1"/>
    <col min="10" max="10" width="17.109375" customWidth="1"/>
    <col min="11" max="11" width="18.33203125" customWidth="1"/>
  </cols>
  <sheetData>
    <row r="1" spans="1:10" x14ac:dyDescent="0.3">
      <c r="A1" t="s">
        <v>83</v>
      </c>
      <c r="B1" t="s">
        <v>0</v>
      </c>
      <c r="C1" t="s">
        <v>4</v>
      </c>
      <c r="D1" t="s">
        <v>1</v>
      </c>
      <c r="E1" t="s">
        <v>131</v>
      </c>
      <c r="F1" t="s">
        <v>2</v>
      </c>
      <c r="G1" t="s">
        <v>3</v>
      </c>
      <c r="H1" t="s">
        <v>5</v>
      </c>
      <c r="I1" t="s">
        <v>6</v>
      </c>
      <c r="J1" t="s">
        <v>42</v>
      </c>
    </row>
    <row r="2" spans="1:10" x14ac:dyDescent="0.3">
      <c r="A2">
        <v>6</v>
      </c>
      <c r="B2" t="s">
        <v>25</v>
      </c>
      <c r="C2">
        <v>1</v>
      </c>
      <c r="D2" t="s">
        <v>26</v>
      </c>
      <c r="E2" t="s">
        <v>27</v>
      </c>
      <c r="F2" t="s">
        <v>50</v>
      </c>
      <c r="H2">
        <v>3.8E-3</v>
      </c>
      <c r="J2">
        <f>EEE3088F_CKR2[[#This Row],[Unit Cost]]*EEE3088F_CKR2[[#This Row],[Qty]]*5+EEE3088F_CKR2[[#This Row],[Extended Part Cost]]</f>
        <v>1.9E-2</v>
      </c>
    </row>
    <row r="3" spans="1:10" x14ac:dyDescent="0.3">
      <c r="A3">
        <v>8</v>
      </c>
      <c r="B3" t="s">
        <v>121</v>
      </c>
      <c r="C3">
        <v>1</v>
      </c>
      <c r="D3" t="s">
        <v>124</v>
      </c>
      <c r="E3" t="s">
        <v>132</v>
      </c>
      <c r="F3" t="s">
        <v>50</v>
      </c>
      <c r="H3">
        <v>1.1000000000000001E-3</v>
      </c>
      <c r="J3">
        <f>EEE3088F_CKR2[[#This Row],[Unit Cost]]*EEE3088F_CKR2[[#This Row],[Qty]]*5+EEE3088F_CKR2[[#This Row],[Extended Part Cost]]</f>
        <v>5.5000000000000005E-3</v>
      </c>
    </row>
    <row r="4" spans="1:10" x14ac:dyDescent="0.3">
      <c r="A4">
        <v>9</v>
      </c>
      <c r="B4" s="4">
        <v>10</v>
      </c>
      <c r="C4">
        <v>1</v>
      </c>
      <c r="D4" t="s">
        <v>28</v>
      </c>
      <c r="E4" t="s">
        <v>29</v>
      </c>
      <c r="F4" t="s">
        <v>50</v>
      </c>
      <c r="H4">
        <v>6.9999999999999999E-4</v>
      </c>
      <c r="J4">
        <f>EEE3088F_CKR2[[#This Row],[Unit Cost]]*EEE3088F_CKR2[[#This Row],[Qty]]*5+EEE3088F_CKR2[[#This Row],[Extended Part Cost]]</f>
        <v>3.5000000000000001E-3</v>
      </c>
    </row>
    <row r="5" spans="1:10" x14ac:dyDescent="0.3">
      <c r="A5">
        <v>10</v>
      </c>
      <c r="B5" t="s">
        <v>30</v>
      </c>
      <c r="C5">
        <v>1</v>
      </c>
      <c r="D5" t="s">
        <v>31</v>
      </c>
      <c r="E5" t="s">
        <v>32</v>
      </c>
      <c r="F5" t="s">
        <v>50</v>
      </c>
      <c r="H5">
        <v>0.59560000000000002</v>
      </c>
      <c r="I5">
        <v>3</v>
      </c>
      <c r="J5">
        <f>EEE3088F_CKR2[[#This Row],[Unit Cost]]*EEE3088F_CKR2[[#This Row],[Qty]]*5+EEE3088F_CKR2[[#This Row],[Extended Part Cost]]</f>
        <v>5.9779999999999998</v>
      </c>
    </row>
    <row r="6" spans="1:10" x14ac:dyDescent="0.3">
      <c r="A6">
        <v>11</v>
      </c>
      <c r="B6" t="s">
        <v>33</v>
      </c>
      <c r="C6">
        <v>1</v>
      </c>
      <c r="D6" t="s">
        <v>125</v>
      </c>
      <c r="E6" t="s">
        <v>34</v>
      </c>
      <c r="F6" t="s">
        <v>50</v>
      </c>
      <c r="H6">
        <v>1.3100000000000001E-2</v>
      </c>
      <c r="I6">
        <v>3</v>
      </c>
      <c r="J6">
        <f>EEE3088F_CKR2[[#This Row],[Unit Cost]]*EEE3088F_CKR2[[#This Row],[Qty]]*5+EEE3088F_CKR2[[#This Row],[Extended Part Cost]]</f>
        <v>3.0655000000000001</v>
      </c>
    </row>
    <row r="7" spans="1:10" x14ac:dyDescent="0.3">
      <c r="A7">
        <v>12</v>
      </c>
      <c r="B7" t="s">
        <v>35</v>
      </c>
      <c r="C7">
        <v>1</v>
      </c>
      <c r="D7" t="s">
        <v>126</v>
      </c>
      <c r="E7" t="s">
        <v>36</v>
      </c>
      <c r="F7" t="s">
        <v>50</v>
      </c>
      <c r="H7">
        <v>3.8870000000000002E-2</v>
      </c>
      <c r="I7">
        <v>3</v>
      </c>
      <c r="J7">
        <f>EEE3088F_CKR2[[#This Row],[Unit Cost]]*EEE3088F_CKR2[[#This Row],[Qty]]*5+EEE3088F_CKR2[[#This Row],[Extended Part Cost]]</f>
        <v>3.19435</v>
      </c>
    </row>
    <row r="8" spans="1:10" x14ac:dyDescent="0.3">
      <c r="A8">
        <v>15</v>
      </c>
      <c r="B8" t="s">
        <v>122</v>
      </c>
      <c r="C8">
        <v>1</v>
      </c>
      <c r="D8" t="s">
        <v>127</v>
      </c>
      <c r="E8" t="s">
        <v>133</v>
      </c>
      <c r="F8" t="s">
        <v>50</v>
      </c>
      <c r="G8" t="s">
        <v>50</v>
      </c>
      <c r="H8">
        <v>0.87139999999999995</v>
      </c>
      <c r="I8">
        <v>3</v>
      </c>
      <c r="J8">
        <f>EEE3088F_CKR2[[#This Row],[Unit Cost]]*EEE3088F_CKR2[[#This Row],[Qty]]*5+EEE3088F_CKR2[[#This Row],[Extended Part Cost]]</f>
        <v>7.3569999999999993</v>
      </c>
    </row>
    <row r="9" spans="1:10" x14ac:dyDescent="0.3">
      <c r="A9">
        <v>17</v>
      </c>
      <c r="B9" t="s">
        <v>123</v>
      </c>
      <c r="C9">
        <v>1</v>
      </c>
      <c r="D9" t="s">
        <v>57</v>
      </c>
      <c r="E9" t="s">
        <v>134</v>
      </c>
      <c r="F9" t="s">
        <v>50</v>
      </c>
      <c r="G9" t="s">
        <v>50</v>
      </c>
      <c r="H9">
        <v>2.6100000000000002E-2</v>
      </c>
      <c r="J9">
        <f>EEE3088F_CKR2[[#This Row],[Unit Cost]]*EEE3088F_CKR2[[#This Row],[Qty]]*5+EEE3088F_CKR2[[#This Row],[Extended Part Cost]]</f>
        <v>0.1305</v>
      </c>
    </row>
    <row r="10" spans="1:10" x14ac:dyDescent="0.3">
      <c r="I10" t="s">
        <v>102</v>
      </c>
      <c r="J10" s="6">
        <f>SUM(EEE3088F_CKR2[Total Cost])</f>
        <v>19.753350000000001</v>
      </c>
    </row>
    <row r="17" spans="1:11" x14ac:dyDescent="0.3">
      <c r="G17" s="3"/>
      <c r="H17" s="3"/>
      <c r="I17" s="2"/>
      <c r="J17" s="2"/>
      <c r="K17" s="2"/>
    </row>
    <row r="18" spans="1:11" x14ac:dyDescent="0.3">
      <c r="G18" s="1"/>
      <c r="H18" s="3"/>
      <c r="I18" s="2"/>
      <c r="J18" s="2"/>
      <c r="K18" s="2"/>
    </row>
    <row r="19" spans="1:11" x14ac:dyDescent="0.3">
      <c r="A19" s="4"/>
      <c r="G19" s="3"/>
      <c r="H19" s="3"/>
      <c r="I19" s="2"/>
      <c r="J19" s="2"/>
      <c r="K19" s="2"/>
    </row>
    <row r="20" spans="1:11" x14ac:dyDescent="0.3">
      <c r="G20" s="3"/>
      <c r="H20" s="3"/>
      <c r="I20" s="2"/>
      <c r="J20" s="2"/>
      <c r="K20" s="2"/>
    </row>
    <row r="21" spans="1:11" x14ac:dyDescent="0.3">
      <c r="G21" s="3"/>
      <c r="H21" s="3"/>
      <c r="I21" s="2"/>
      <c r="J21" s="2"/>
      <c r="K21" s="2"/>
    </row>
    <row r="22" spans="1:11" x14ac:dyDescent="0.3">
      <c r="C22" s="1"/>
      <c r="G22" s="3"/>
      <c r="H22" s="3"/>
      <c r="I22" s="2"/>
      <c r="J22" s="2"/>
      <c r="K22" s="2"/>
    </row>
    <row r="23" spans="1:11" x14ac:dyDescent="0.3">
      <c r="I23" s="2"/>
      <c r="J23" s="7"/>
      <c r="K23" s="7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8C72C3-3E62-447A-8307-A948878DD1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Power</vt:lpstr>
      <vt:lpstr>Microcontroller</vt:lpstr>
      <vt:lpstr>BOM</vt:lpstr>
      <vt:lpstr>Sensors</vt:lpstr>
      <vt:lpstr>Power!ExternalData_1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Kian</dc:creator>
  <dc:description/>
  <cp:lastModifiedBy>Kian Frassek</cp:lastModifiedBy>
  <cp:revision>7</cp:revision>
  <dcterms:created xsi:type="dcterms:W3CDTF">2023-03-05T14:58:28Z</dcterms:created>
  <dcterms:modified xsi:type="dcterms:W3CDTF">2023-03-21T06:37:12Z</dcterms:modified>
  <dc:language>en-ZA</dc:language>
</cp:coreProperties>
</file>