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rskia001_myuct_ac_za/Documents/Desktop/uct/3 year/frirst semester/EEE3088/EEE3088F-Project-CKR/Budgeting/"/>
    </mc:Choice>
  </mc:AlternateContent>
  <xr:revisionPtr revIDLastSave="22" documentId="13_ncr:20001_{087F390D-B4F6-2F43-AD76-A27B9E899D38}" xr6:coauthVersionLast="47" xr6:coauthVersionMax="47" xr10:uidLastSave="{9E4D77E8-4DA3-4748-9A32-E504BA7591D5}"/>
  <bookViews>
    <workbookView xWindow="-108" yWindow="-108" windowWidth="23256" windowHeight="12576" tabRatio="500" xr2:uid="{00000000-000D-0000-FFFF-FFFF00000000}"/>
  </bookViews>
  <sheets>
    <sheet name="Power" sheetId="1" r:id="rId1"/>
    <sheet name="Microcontroller" sheetId="2" r:id="rId2"/>
    <sheet name="Sensors" sheetId="3" r:id="rId3"/>
  </sheets>
  <definedNames>
    <definedName name="ExternalData_1" localSheetId="0">Power!$A$1:$F$12</definedName>
    <definedName name="ExternalData_2" localSheetId="0" hidden="1">Power!$A$1:$D$18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3" i="1"/>
  <c r="K19" i="1"/>
  <c r="K2" i="1"/>
  <c r="J6" i="2"/>
  <c r="J8" i="2" s="1"/>
  <c r="J3" i="2"/>
  <c r="J4" i="2"/>
  <c r="J5" i="2"/>
  <c r="J7" i="2"/>
  <c r="J2" i="2"/>
  <c r="J7" i="3"/>
  <c r="J6" i="3"/>
  <c r="J5" i="3"/>
  <c r="J4" i="3"/>
  <c r="J3" i="3"/>
  <c r="J2" i="3"/>
  <c r="J8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1A7DEB-D732-42F4-8129-C918563B29BD}" keepAlive="1" name="Query - power" description="Connection to the 'power' query in the workbook." type="5" refreshedVersion="8" background="1" saveData="1">
    <dbPr connection="Provider=Microsoft.Mashup.OleDb.1;Data Source=$Workbook$;Location=power;Extended Properties=&quot;&quot;" command="SELECT * FROM [power]"/>
  </connection>
</connections>
</file>

<file path=xl/sharedStrings.xml><?xml version="1.0" encoding="utf-8"?>
<sst xmlns="http://schemas.openxmlformats.org/spreadsheetml/2006/main" count="168" uniqueCount="112">
  <si>
    <t>Reference</t>
  </si>
  <si>
    <t>Value</t>
  </si>
  <si>
    <t>Footprint</t>
  </si>
  <si>
    <t>DNP</t>
  </si>
  <si>
    <t>Qty</t>
  </si>
  <si>
    <t>JLC Part #</t>
  </si>
  <si>
    <t>MFR Part #</t>
  </si>
  <si>
    <t>Unit Cost</t>
  </si>
  <si>
    <t>Extended Part Cost</t>
  </si>
  <si>
    <t>Total cost (5 Boards)</t>
  </si>
  <si>
    <t>Battery</t>
  </si>
  <si>
    <t>X</t>
  </si>
  <si>
    <t>C1-C4</t>
  </si>
  <si>
    <t>C19702</t>
  </si>
  <si>
    <t>CL10A106KP8NNNC</t>
  </si>
  <si>
    <t>D1</t>
  </si>
  <si>
    <t>LED Green</t>
  </si>
  <si>
    <t>C2296</t>
  </si>
  <si>
    <t>LED_0805</t>
  </si>
  <si>
    <t>D2</t>
  </si>
  <si>
    <t>LED RED</t>
  </si>
  <si>
    <t>LED_0603</t>
  </si>
  <si>
    <t>1.2k</t>
  </si>
  <si>
    <t>0603WAF1201T5E</t>
  </si>
  <si>
    <t>U3</t>
  </si>
  <si>
    <t>C16581</t>
  </si>
  <si>
    <t>TP4056</t>
  </si>
  <si>
    <t>U4</t>
  </si>
  <si>
    <t>Total</t>
  </si>
  <si>
    <t>C5</t>
  </si>
  <si>
    <t>1u</t>
  </si>
  <si>
    <t>C52923</t>
  </si>
  <si>
    <t>CL05A105KA5NQNC</t>
  </si>
  <si>
    <t>R7, R8, R9</t>
  </si>
  <si>
    <t>8.2k</t>
  </si>
  <si>
    <t>C25924</t>
  </si>
  <si>
    <t>0402WGF8201TCE</t>
  </si>
  <si>
    <t>R10</t>
  </si>
  <si>
    <t>100k</t>
  </si>
  <si>
    <t>C25086</t>
  </si>
  <si>
    <t>0402WGF100KTCE</t>
  </si>
  <si>
    <t>RV1</t>
  </si>
  <si>
    <t>Potentiometer</t>
  </si>
  <si>
    <t>C388854</t>
  </si>
  <si>
    <t>RK09K1130AJ3</t>
  </si>
  <si>
    <t>TH1</t>
  </si>
  <si>
    <t>100k Thermister</t>
  </si>
  <si>
    <t>C77130</t>
  </si>
  <si>
    <t>NCP15WF104F03RC</t>
  </si>
  <si>
    <t>U6</t>
  </si>
  <si>
    <t>Ambient Light Sensor</t>
  </si>
  <si>
    <t>OptoDevice:Lite-On_LTR-303ALS-01</t>
  </si>
  <si>
    <t>C364577</t>
  </si>
  <si>
    <t>LTR-303ALS-01</t>
  </si>
  <si>
    <t>LED</t>
  </si>
  <si>
    <t>01x03 pin header</t>
  </si>
  <si>
    <t>10k R</t>
  </si>
  <si>
    <t>1.2k R</t>
  </si>
  <si>
    <t>Push button</t>
  </si>
  <si>
    <t>01x24 female header</t>
  </si>
  <si>
    <t>D3</t>
  </si>
  <si>
    <t>R1</t>
  </si>
  <si>
    <t>R6</t>
  </si>
  <si>
    <t>SW1</t>
  </si>
  <si>
    <t>J1</t>
  </si>
  <si>
    <t>Total Cost</t>
  </si>
  <si>
    <t>Datasheet</t>
  </si>
  <si>
    <t>BT2</t>
  </si>
  <si>
    <t>n/a</t>
  </si>
  <si>
    <t>~</t>
  </si>
  <si>
    <t>10uf</t>
  </si>
  <si>
    <t>D4</t>
  </si>
  <si>
    <t>zener diode</t>
  </si>
  <si>
    <t>MMSZ4678T1G</t>
  </si>
  <si>
    <t/>
  </si>
  <si>
    <t>C36599</t>
  </si>
  <si>
    <t>opamp1</t>
  </si>
  <si>
    <t>OP07CDR</t>
  </si>
  <si>
    <t>C7433</t>
  </si>
  <si>
    <t>Q1+A8:F8</t>
  </si>
  <si>
    <t>AO3401A</t>
  </si>
  <si>
    <t>Package_TO_SOT_SMD:SOT-23</t>
  </si>
  <si>
    <t>http://www.aosmd.com/pdfs/datasheet/AO3401A.pdf</t>
  </si>
  <si>
    <t>C15127</t>
  </si>
  <si>
    <t>R2-R4</t>
  </si>
  <si>
    <t>R5, R11-R13</t>
  </si>
  <si>
    <t>0</t>
  </si>
  <si>
    <t>R14, R18</t>
  </si>
  <si>
    <t>R1M</t>
  </si>
  <si>
    <t>0805W8F1004T5E</t>
  </si>
  <si>
    <t>C17514</t>
  </si>
  <si>
    <t>R15</t>
  </si>
  <si>
    <t>R2M</t>
  </si>
  <si>
    <t>0805W8F2004T5E</t>
  </si>
  <si>
    <t>C26112</t>
  </si>
  <si>
    <t>R16</t>
  </si>
  <si>
    <t>1206W4F1003T5E</t>
  </si>
  <si>
    <t>C17900</t>
  </si>
  <si>
    <t>R17</t>
  </si>
  <si>
    <t>80k</t>
  </si>
  <si>
    <t>0805W8F8202T5E</t>
  </si>
  <si>
    <t>C17840</t>
  </si>
  <si>
    <t>R19</t>
  </si>
  <si>
    <t>R3M</t>
  </si>
  <si>
    <t>0603WAF3004T5E</t>
  </si>
  <si>
    <t>C23156</t>
  </si>
  <si>
    <t>Batter Charger</t>
  </si>
  <si>
    <t>XC6206PxxxMR</t>
  </si>
  <si>
    <t>Package_TO_SOT_SMD:SOT-23-3</t>
  </si>
  <si>
    <t>https://www.torexsemi.com/file/xc6206/XC6206.pdf</t>
  </si>
  <si>
    <t>XC6206P332MR</t>
  </si>
  <si>
    <t>C5446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</si>
</sst>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00;[Red]\-[$$-409]#,##0.0000"/>
  </numFmts>
  <fonts count="5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222222"/>
      <name val="Calibri"/>
      <family val="2"/>
      <charset val="1"/>
    </font>
    <font>
      <sz val="12"/>
      <color rgb="FF000000"/>
      <name val="Calibri"/>
      <family val="2"/>
    </font>
    <font>
      <sz val="8"/>
      <color rgb="FF22222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  <xf numFmtId="164" fontId="0" fillId="2" borderId="0" xfId="0" applyNumberFormat="1" applyFill="1"/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font>
        <sz val="8"/>
        <color rgb="FF222222"/>
        <name val="Microsoft YaHei"/>
        <family val="2"/>
      </font>
      <numFmt numFmtId="0" formatCode="General"/>
    </dxf>
    <dxf>
      <font>
        <sz val="8"/>
        <color rgb="FF222222"/>
        <name val="Microsoft YaHei"/>
        <family val="2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7197C10-41AB-4649-B474-E1B71BA13730}" autoFormatId="16" applyNumberFormats="0" applyBorderFormats="0" applyFontFormats="0" applyPatternFormats="0" applyAlignmentFormats="0" applyWidthHeightFormats="0">
  <queryTableRefresh nextId="12" unboundColumnsRight="7">
    <queryTableFields count="11">
      <queryTableField id="1" name="Reference" tableColumnId="1"/>
      <queryTableField id="2" name="Value" tableColumnId="2"/>
      <queryTableField id="3" name="Footprint" tableColumnId="3"/>
      <queryTableField id="4" name="Datasheet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</queryTableFields>
    <queryTableDeletedFields count="1">
      <deletedField name="Qt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6D8BC0-447E-4CD5-B0F2-70FD1E111C82}" name="power" displayName="power" ref="A1:K19" tableType="queryTable" totalsRowCount="1">
  <autoFilter ref="A1:K18" xr:uid="{AB6D8BC0-447E-4CD5-B0F2-70FD1E111C82}"/>
  <tableColumns count="11">
    <tableColumn id="1" xr3:uid="{90B7BE96-60EC-4631-A4C9-53200E802C17}" uniqueName="1" name="Reference" queryTableFieldId="1" dataDxfId="9"/>
    <tableColumn id="2" xr3:uid="{81B5BEDF-2A7A-42CB-B62F-CD784C9DE732}" uniqueName="2" name="Value" queryTableFieldId="2" dataDxfId="8"/>
    <tableColumn id="3" xr3:uid="{96465004-43BF-4BC2-B734-D2B9311C6320}" uniqueName="3" name="Footprint" queryTableFieldId="3" dataDxfId="7"/>
    <tableColumn id="4" xr3:uid="{AD8EDE20-D68D-48BA-A83B-6E47914BB444}" uniqueName="4" name="Datasheet" queryTableFieldId="4" dataDxfId="6"/>
    <tableColumn id="5" xr3:uid="{10FDD736-CD3B-478D-9EE7-7E62A3E633C3}" uniqueName="5" name="DNP" queryTableFieldId="5"/>
    <tableColumn id="6" xr3:uid="{A308976D-4810-4F10-AD03-78366FC8B3A2}" uniqueName="6" name="Qty" queryTableFieldId="6" dataDxfId="5"/>
    <tableColumn id="7" xr3:uid="{616402E3-C2D6-47D7-B222-E34D2384329D}" uniqueName="7" name="JLC Part #" queryTableFieldId="7" dataDxfId="4"/>
    <tableColumn id="8" xr3:uid="{590F9C70-3E3E-42D8-8803-A8F667E6D14A}" uniqueName="8" name="MFR Part #" queryTableFieldId="8" dataDxfId="2"/>
    <tableColumn id="9" xr3:uid="{F494772F-DF58-4EF1-B21C-E7E59A5DC612}" uniqueName="9" name="Unit Cost" queryTableFieldId="9" dataDxfId="1"/>
    <tableColumn id="10" xr3:uid="{32EB13BD-EC91-4B0C-A9FA-3B7DB9088641}" uniqueName="10" name="Extended Part Cost" queryTableFieldId="10" dataDxfId="3"/>
    <tableColumn id="11" xr3:uid="{E8428EA9-90D6-4764-880D-5A6A6317F61A}" uniqueName="11" name="Total cost (5 Boards)" totalsRowFunction="sum" queryTableFieldId="11" dataDxfId="0">
      <calculatedColumnFormula>power[[#This Row],[MFR Part '#]]*power[[#This Row],[DNP]]+power[[#This Row],[Unit Cost]]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L24" sqref="L24"/>
    </sheetView>
  </sheetViews>
  <sheetFormatPr defaultColWidth="9.109375" defaultRowHeight="14.4" x14ac:dyDescent="0.3"/>
  <cols>
    <col min="1" max="1" width="11.6640625" customWidth="1"/>
    <col min="2" max="2" width="13.6640625" bestFit="1" customWidth="1"/>
    <col min="3" max="3" width="28.5546875" bestFit="1" customWidth="1"/>
    <col min="4" max="4" width="46.5546875" bestFit="1" customWidth="1"/>
    <col min="5" max="5" width="6.44140625" customWidth="1"/>
    <col min="6" max="6" width="17.44140625" bestFit="1" customWidth="1"/>
    <col min="7" max="7" width="18" customWidth="1"/>
    <col min="8" max="8" width="14.44140625" customWidth="1"/>
    <col min="9" max="9" width="17.109375" customWidth="1"/>
    <col min="10" max="10" width="2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66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67</v>
      </c>
      <c r="B2" t="s">
        <v>10</v>
      </c>
      <c r="C2" t="s">
        <v>68</v>
      </c>
      <c r="D2" t="s">
        <v>69</v>
      </c>
      <c r="E2" t="s">
        <v>11</v>
      </c>
      <c r="F2">
        <v>1</v>
      </c>
      <c r="G2" t="s">
        <v>68</v>
      </c>
      <c r="H2" t="s">
        <v>68</v>
      </c>
      <c r="J2">
        <v>0</v>
      </c>
      <c r="K2" s="10">
        <f>power[[#This Row],[Qty]]*power[[#This Row],[Unit Cost]]+power[[#This Row],[Extended Part Cost]]</f>
        <v>0</v>
      </c>
    </row>
    <row r="3" spans="1:11" x14ac:dyDescent="0.3">
      <c r="A3" t="s">
        <v>12</v>
      </c>
      <c r="B3" t="s">
        <v>70</v>
      </c>
      <c r="C3" t="s">
        <v>14</v>
      </c>
      <c r="D3" t="s">
        <v>69</v>
      </c>
      <c r="F3">
        <v>4</v>
      </c>
      <c r="G3" t="s">
        <v>14</v>
      </c>
      <c r="H3" s="1" t="s">
        <v>13</v>
      </c>
      <c r="I3" s="2">
        <v>6.6E-3</v>
      </c>
      <c r="J3">
        <v>0</v>
      </c>
      <c r="K3" s="2">
        <f>power[[#This Row],[Qty]]*power[[#This Row],[Unit Cost]]*5+power[[#This Row],[Extended Part Cost]]</f>
        <v>0.13200000000000001</v>
      </c>
    </row>
    <row r="4" spans="1:11" x14ac:dyDescent="0.3">
      <c r="A4" t="s">
        <v>15</v>
      </c>
      <c r="B4" t="s">
        <v>16</v>
      </c>
      <c r="C4" t="s">
        <v>18</v>
      </c>
      <c r="D4" t="s">
        <v>69</v>
      </c>
      <c r="F4">
        <v>1</v>
      </c>
      <c r="G4" t="s">
        <v>18</v>
      </c>
      <c r="H4" s="3" t="s">
        <v>17</v>
      </c>
      <c r="I4" s="2">
        <v>1.1900000000000001E-2</v>
      </c>
      <c r="J4">
        <v>0</v>
      </c>
      <c r="K4" s="2">
        <f>power[[#This Row],[Qty]]*power[[#This Row],[Unit Cost]]*5+power[[#This Row],[Extended Part Cost]]</f>
        <v>5.9500000000000004E-2</v>
      </c>
    </row>
    <row r="5" spans="1:11" x14ac:dyDescent="0.3">
      <c r="A5" t="s">
        <v>19</v>
      </c>
      <c r="B5" t="s">
        <v>20</v>
      </c>
      <c r="C5" t="s">
        <v>21</v>
      </c>
      <c r="D5" t="s">
        <v>69</v>
      </c>
      <c r="F5">
        <v>1</v>
      </c>
      <c r="G5" t="s">
        <v>21</v>
      </c>
      <c r="H5" t="s">
        <v>21</v>
      </c>
      <c r="I5" s="2">
        <v>5.4000000000000003E-3</v>
      </c>
      <c r="J5">
        <v>0</v>
      </c>
      <c r="K5" s="2">
        <f>power[[#This Row],[Qty]]*power[[#This Row],[Unit Cost]]*5+power[[#This Row],[Extended Part Cost]]</f>
        <v>2.7000000000000003E-2</v>
      </c>
    </row>
    <row r="6" spans="1:11" ht="15" x14ac:dyDescent="0.35">
      <c r="A6" t="s">
        <v>71</v>
      </c>
      <c r="B6" t="s">
        <v>72</v>
      </c>
      <c r="C6" t="s">
        <v>73</v>
      </c>
      <c r="D6" t="s">
        <v>74</v>
      </c>
      <c r="F6">
        <v>1</v>
      </c>
      <c r="G6" t="s">
        <v>73</v>
      </c>
      <c r="H6" s="8" t="s">
        <v>75</v>
      </c>
      <c r="I6" s="8">
        <v>9.5600000000000004E-2</v>
      </c>
      <c r="J6">
        <v>3</v>
      </c>
      <c r="K6" s="2">
        <f>power[[#This Row],[Qty]]*power[[#This Row],[Unit Cost]]*5+power[[#This Row],[Extended Part Cost]]</f>
        <v>3.4780000000000002</v>
      </c>
    </row>
    <row r="7" spans="1:11" ht="15" x14ac:dyDescent="0.35">
      <c r="A7" t="s">
        <v>76</v>
      </c>
      <c r="B7" t="s">
        <v>74</v>
      </c>
      <c r="C7" t="s">
        <v>77</v>
      </c>
      <c r="D7" t="s">
        <v>74</v>
      </c>
      <c r="F7">
        <v>1</v>
      </c>
      <c r="G7" t="s">
        <v>77</v>
      </c>
      <c r="H7" s="8" t="s">
        <v>78</v>
      </c>
      <c r="I7">
        <v>0</v>
      </c>
      <c r="J7">
        <v>0</v>
      </c>
      <c r="K7" s="2">
        <f>power[[#This Row],[Qty]]*power[[#This Row],[Unit Cost]]*5+power[[#This Row],[Extended Part Cost]]</f>
        <v>0</v>
      </c>
    </row>
    <row r="8" spans="1:11" ht="15" x14ac:dyDescent="0.35">
      <c r="A8" t="s">
        <v>79</v>
      </c>
      <c r="B8" t="s">
        <v>80</v>
      </c>
      <c r="C8" t="s">
        <v>81</v>
      </c>
      <c r="D8" t="s">
        <v>82</v>
      </c>
      <c r="F8">
        <v>1</v>
      </c>
      <c r="G8" s="8" t="s">
        <v>80</v>
      </c>
      <c r="H8" s="8" t="s">
        <v>83</v>
      </c>
      <c r="I8">
        <v>7.9699999999999993E-2</v>
      </c>
      <c r="J8">
        <v>0</v>
      </c>
      <c r="K8" s="2">
        <f>power[[#This Row],[Qty]]*power[[#This Row],[Unit Cost]]*5+power[[#This Row],[Extended Part Cost]]</f>
        <v>0.39849999999999997</v>
      </c>
    </row>
    <row r="9" spans="1:11" ht="15" x14ac:dyDescent="0.35">
      <c r="A9" t="s">
        <v>84</v>
      </c>
      <c r="B9" t="s">
        <v>22</v>
      </c>
      <c r="C9" t="s">
        <v>23</v>
      </c>
      <c r="D9" t="s">
        <v>69</v>
      </c>
      <c r="F9">
        <v>3</v>
      </c>
      <c r="G9" t="s">
        <v>23</v>
      </c>
      <c r="H9" s="8" t="s">
        <v>13</v>
      </c>
      <c r="I9" s="8">
        <v>6.6E-3</v>
      </c>
      <c r="J9">
        <v>0</v>
      </c>
      <c r="K9" s="2">
        <f>power[[#This Row],[Qty]]*power[[#This Row],[Unit Cost]]*5+power[[#This Row],[Extended Part Cost]]</f>
        <v>9.8999999999999991E-2</v>
      </c>
    </row>
    <row r="10" spans="1:11" x14ac:dyDescent="0.3">
      <c r="A10" t="s">
        <v>85</v>
      </c>
      <c r="B10" t="s">
        <v>86</v>
      </c>
      <c r="C10" t="s">
        <v>74</v>
      </c>
      <c r="D10" t="s">
        <v>69</v>
      </c>
      <c r="F10">
        <v>4</v>
      </c>
      <c r="G10" t="s">
        <v>74</v>
      </c>
      <c r="I10">
        <v>0</v>
      </c>
      <c r="J10">
        <v>0</v>
      </c>
      <c r="K10" s="2">
        <f>power[[#This Row],[Qty]]*power[[#This Row],[Unit Cost]]*5+power[[#This Row],[Extended Part Cost]]</f>
        <v>0</v>
      </c>
    </row>
    <row r="11" spans="1:11" ht="15" x14ac:dyDescent="0.35">
      <c r="A11" t="s">
        <v>87</v>
      </c>
      <c r="B11" t="s">
        <v>88</v>
      </c>
      <c r="C11" t="s">
        <v>89</v>
      </c>
      <c r="D11" t="s">
        <v>69</v>
      </c>
      <c r="F11">
        <v>2</v>
      </c>
      <c r="G11" t="s">
        <v>89</v>
      </c>
      <c r="H11" s="8" t="s">
        <v>90</v>
      </c>
      <c r="I11">
        <v>1.6000000000000001E-3</v>
      </c>
      <c r="J11">
        <v>0</v>
      </c>
      <c r="K11" s="2">
        <f>power[[#This Row],[Qty]]*power[[#This Row],[Unit Cost]]*5+power[[#This Row],[Extended Part Cost]]</f>
        <v>1.6E-2</v>
      </c>
    </row>
    <row r="12" spans="1:11" ht="15" x14ac:dyDescent="0.35">
      <c r="A12" t="s">
        <v>91</v>
      </c>
      <c r="B12" t="s">
        <v>92</v>
      </c>
      <c r="C12" t="s">
        <v>93</v>
      </c>
      <c r="D12" t="s">
        <v>69</v>
      </c>
      <c r="F12">
        <v>1</v>
      </c>
      <c r="G12" t="s">
        <v>93</v>
      </c>
      <c r="H12" s="8" t="s">
        <v>94</v>
      </c>
      <c r="I12" s="8">
        <v>2.3999999999999998E-3</v>
      </c>
      <c r="J12">
        <v>0</v>
      </c>
      <c r="K12" s="2">
        <f>power[[#This Row],[Qty]]*power[[#This Row],[Unit Cost]]*5+power[[#This Row],[Extended Part Cost]]</f>
        <v>1.1999999999999999E-2</v>
      </c>
    </row>
    <row r="13" spans="1:11" ht="15" x14ac:dyDescent="0.35">
      <c r="A13" t="s">
        <v>95</v>
      </c>
      <c r="B13" t="s">
        <v>38</v>
      </c>
      <c r="C13" t="s">
        <v>96</v>
      </c>
      <c r="D13" t="s">
        <v>69</v>
      </c>
      <c r="F13">
        <v>1</v>
      </c>
      <c r="G13" t="s">
        <v>96</v>
      </c>
      <c r="H13" s="8" t="s">
        <v>97</v>
      </c>
      <c r="I13" s="8">
        <v>3.2000000000000002E-3</v>
      </c>
      <c r="J13">
        <v>0</v>
      </c>
      <c r="K13" s="2">
        <f>power[[#This Row],[Qty]]*power[[#This Row],[Unit Cost]]*5+power[[#This Row],[Extended Part Cost]]</f>
        <v>1.6E-2</v>
      </c>
    </row>
    <row r="14" spans="1:11" ht="15" x14ac:dyDescent="0.35">
      <c r="A14" t="s">
        <v>98</v>
      </c>
      <c r="B14" t="s">
        <v>99</v>
      </c>
      <c r="C14" t="s">
        <v>100</v>
      </c>
      <c r="D14" t="s">
        <v>69</v>
      </c>
      <c r="F14">
        <v>1</v>
      </c>
      <c r="G14" t="s">
        <v>100</v>
      </c>
      <c r="H14" s="8" t="s">
        <v>101</v>
      </c>
      <c r="I14" s="8">
        <v>1.6999999999999999E-3</v>
      </c>
      <c r="J14">
        <v>0</v>
      </c>
      <c r="K14" s="2">
        <f>power[[#This Row],[Qty]]*power[[#This Row],[Unit Cost]]*5+power[[#This Row],[Extended Part Cost]]</f>
        <v>8.4999999999999989E-3</v>
      </c>
    </row>
    <row r="15" spans="1:11" ht="15" x14ac:dyDescent="0.35">
      <c r="A15" t="s">
        <v>102</v>
      </c>
      <c r="B15" t="s">
        <v>103</v>
      </c>
      <c r="C15" t="s">
        <v>104</v>
      </c>
      <c r="D15" t="s">
        <v>69</v>
      </c>
      <c r="F15">
        <v>1</v>
      </c>
      <c r="G15" t="s">
        <v>104</v>
      </c>
      <c r="H15" s="8" t="s">
        <v>105</v>
      </c>
      <c r="I15" s="8">
        <v>1.2999999999999999E-3</v>
      </c>
      <c r="J15">
        <v>0</v>
      </c>
      <c r="K15" s="2">
        <f>power[[#This Row],[Qty]]*power[[#This Row],[Unit Cost]]*5+power[[#This Row],[Extended Part Cost]]</f>
        <v>6.4999999999999997E-3</v>
      </c>
    </row>
    <row r="16" spans="1:11" x14ac:dyDescent="0.3">
      <c r="A16" t="s">
        <v>24</v>
      </c>
      <c r="B16" t="s">
        <v>106</v>
      </c>
      <c r="C16" t="s">
        <v>26</v>
      </c>
      <c r="D16" t="s">
        <v>74</v>
      </c>
      <c r="F16">
        <v>1</v>
      </c>
      <c r="G16" t="s">
        <v>26</v>
      </c>
      <c r="H16" s="9" t="s">
        <v>25</v>
      </c>
      <c r="I16">
        <v>0.2064</v>
      </c>
      <c r="J16">
        <v>0</v>
      </c>
      <c r="K16" s="2">
        <f>power[[#This Row],[Qty]]*power[[#This Row],[Unit Cost]]*5+power[[#This Row],[Extended Part Cost]]</f>
        <v>1.032</v>
      </c>
    </row>
    <row r="17" spans="1:11" ht="15" x14ac:dyDescent="0.35">
      <c r="A17" t="s">
        <v>27</v>
      </c>
      <c r="B17" t="s">
        <v>107</v>
      </c>
      <c r="C17" t="s">
        <v>108</v>
      </c>
      <c r="D17" t="s">
        <v>109</v>
      </c>
      <c r="F17">
        <v>1</v>
      </c>
      <c r="G17" s="8" t="s">
        <v>110</v>
      </c>
      <c r="H17" s="8" t="s">
        <v>111</v>
      </c>
      <c r="I17" s="8">
        <v>9.64E-2</v>
      </c>
      <c r="J17">
        <v>0</v>
      </c>
      <c r="K17" s="2">
        <f>power[[#This Row],[Qty]]*power[[#This Row],[Unit Cost]]*5+power[[#This Row],[Extended Part Cost]]</f>
        <v>0.48199999999999998</v>
      </c>
    </row>
    <row r="18" spans="1:11" ht="15" x14ac:dyDescent="0.35">
      <c r="H18" s="8"/>
      <c r="I18" s="8"/>
      <c r="K18" s="10"/>
    </row>
    <row r="19" spans="1:11" x14ac:dyDescent="0.3">
      <c r="K19" s="2">
        <f>SUBTOTAL(109,power[Total cost (5 Boards)])</f>
        <v>5.7670000000000003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zoomScale="135" zoomScaleNormal="100" workbookViewId="0">
      <selection activeCell="E11" sqref="E11"/>
    </sheetView>
  </sheetViews>
  <sheetFormatPr defaultColWidth="9.109375" defaultRowHeight="14.4" x14ac:dyDescent="0.3"/>
  <cols>
    <col min="2" max="2" width="17" bestFit="1" customWidth="1"/>
    <col min="9" max="9" width="1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s="5" t="s">
        <v>60</v>
      </c>
      <c r="B2" t="s">
        <v>54</v>
      </c>
      <c r="E2">
        <v>1</v>
      </c>
      <c r="H2" s="7">
        <v>5.4000000000000003E-3</v>
      </c>
      <c r="J2">
        <f>H2*5+I2</f>
        <v>2.7000000000000003E-2</v>
      </c>
    </row>
    <row r="3" spans="1:10" ht="15.6" x14ac:dyDescent="0.3">
      <c r="A3" s="5" t="s">
        <v>64</v>
      </c>
      <c r="B3" t="s">
        <v>55</v>
      </c>
      <c r="D3" t="s">
        <v>11</v>
      </c>
      <c r="E3">
        <v>1</v>
      </c>
      <c r="H3" s="7">
        <v>3.1699999999999999E-2</v>
      </c>
      <c r="I3">
        <v>3</v>
      </c>
      <c r="J3">
        <f t="shared" ref="J3:J7" si="0">H3*5+I3</f>
        <v>3.1585000000000001</v>
      </c>
    </row>
    <row r="4" spans="1:10" ht="15.6" x14ac:dyDescent="0.3">
      <c r="A4" s="5" t="s">
        <v>61</v>
      </c>
      <c r="B4" t="s">
        <v>56</v>
      </c>
      <c r="E4">
        <v>1</v>
      </c>
      <c r="H4" s="7">
        <v>1.5E-3</v>
      </c>
      <c r="J4">
        <f t="shared" si="0"/>
        <v>7.4999999999999997E-3</v>
      </c>
    </row>
    <row r="5" spans="1:10" ht="15.6" x14ac:dyDescent="0.3">
      <c r="A5" s="5" t="s">
        <v>62</v>
      </c>
      <c r="B5" t="s">
        <v>57</v>
      </c>
      <c r="E5">
        <v>1</v>
      </c>
      <c r="H5" s="7">
        <v>1E-3</v>
      </c>
      <c r="J5">
        <f t="shared" si="0"/>
        <v>5.0000000000000001E-3</v>
      </c>
    </row>
    <row r="6" spans="1:10" ht="15.6" x14ac:dyDescent="0.3">
      <c r="A6" s="5" t="s">
        <v>63</v>
      </c>
      <c r="B6" t="s">
        <v>58</v>
      </c>
      <c r="E6">
        <v>4</v>
      </c>
      <c r="H6" s="7">
        <v>4.2500000000000003E-2</v>
      </c>
      <c r="I6">
        <v>3</v>
      </c>
      <c r="J6">
        <f>H6*5*E6+I6</f>
        <v>3.85</v>
      </c>
    </row>
    <row r="7" spans="1:10" ht="15.6" x14ac:dyDescent="0.3">
      <c r="A7" t="s">
        <v>49</v>
      </c>
      <c r="B7" t="s">
        <v>59</v>
      </c>
      <c r="D7" t="s">
        <v>11</v>
      </c>
      <c r="E7">
        <v>2</v>
      </c>
      <c r="H7" s="7">
        <v>0.5282</v>
      </c>
      <c r="I7">
        <v>3</v>
      </c>
      <c r="J7">
        <f t="shared" si="0"/>
        <v>5.641</v>
      </c>
    </row>
    <row r="8" spans="1:10" x14ac:dyDescent="0.3">
      <c r="I8" t="s">
        <v>65</v>
      </c>
      <c r="J8">
        <f>SUM(J2,J4,J5,J6)</f>
        <v>3.8895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zoomScaleNormal="100" workbookViewId="0">
      <selection activeCell="F16" sqref="F16"/>
    </sheetView>
  </sheetViews>
  <sheetFormatPr defaultColWidth="9.109375" defaultRowHeight="14.4" x14ac:dyDescent="0.3"/>
  <cols>
    <col min="1" max="1" width="10" customWidth="1"/>
    <col min="2" max="2" width="19.33203125" customWidth="1"/>
    <col min="3" max="3" width="23" customWidth="1"/>
    <col min="4" max="4" width="4.77734375" customWidth="1"/>
    <col min="5" max="5" width="4.109375" customWidth="1"/>
    <col min="6" max="6" width="9.33203125" customWidth="1"/>
    <col min="7" max="7" width="10.44140625" customWidth="1"/>
    <col min="8" max="8" width="8.77734375" customWidth="1"/>
    <col min="9" max="9" width="17.109375" customWidth="1"/>
    <col min="10" max="10" width="18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1.6" x14ac:dyDescent="0.3">
      <c r="A2" t="s">
        <v>29</v>
      </c>
      <c r="B2" t="s">
        <v>30</v>
      </c>
      <c r="E2">
        <v>1</v>
      </c>
      <c r="F2" s="4" t="s">
        <v>31</v>
      </c>
      <c r="G2" s="4" t="s">
        <v>32</v>
      </c>
      <c r="H2" s="2">
        <v>3.8E-3</v>
      </c>
      <c r="I2" s="2">
        <v>0</v>
      </c>
      <c r="J2" s="2">
        <f t="shared" ref="J2:J7" si="0">H2*E2*5+I2</f>
        <v>1.9E-2</v>
      </c>
    </row>
    <row r="3" spans="1:10" ht="21.6" x14ac:dyDescent="0.3">
      <c r="A3" t="s">
        <v>33</v>
      </c>
      <c r="B3" t="s">
        <v>34</v>
      </c>
      <c r="E3">
        <v>3</v>
      </c>
      <c r="F3" s="1" t="s">
        <v>35</v>
      </c>
      <c r="G3" s="4" t="s">
        <v>36</v>
      </c>
      <c r="H3" s="2">
        <v>5.0000000000000001E-4</v>
      </c>
      <c r="I3" s="2">
        <v>0</v>
      </c>
      <c r="J3" s="2">
        <f t="shared" si="0"/>
        <v>7.4999999999999997E-3</v>
      </c>
    </row>
    <row r="4" spans="1:10" ht="21.6" x14ac:dyDescent="0.3">
      <c r="A4" s="5" t="s">
        <v>37</v>
      </c>
      <c r="B4" t="s">
        <v>38</v>
      </c>
      <c r="E4">
        <v>1</v>
      </c>
      <c r="F4" s="4" t="s">
        <v>39</v>
      </c>
      <c r="G4" s="4" t="s">
        <v>40</v>
      </c>
      <c r="H4" s="2">
        <v>6.9999999999999999E-4</v>
      </c>
      <c r="I4" s="2">
        <v>0</v>
      </c>
      <c r="J4" s="2">
        <f t="shared" si="0"/>
        <v>3.5000000000000001E-3</v>
      </c>
    </row>
    <row r="5" spans="1:10" x14ac:dyDescent="0.3">
      <c r="A5" t="s">
        <v>41</v>
      </c>
      <c r="B5" t="s">
        <v>42</v>
      </c>
      <c r="E5">
        <v>1</v>
      </c>
      <c r="F5" s="4" t="s">
        <v>43</v>
      </c>
      <c r="G5" s="4" t="s">
        <v>44</v>
      </c>
      <c r="H5" s="2">
        <v>0.59560000000000002</v>
      </c>
      <c r="I5" s="2">
        <v>3</v>
      </c>
      <c r="J5" s="2">
        <f t="shared" si="0"/>
        <v>5.9779999999999998</v>
      </c>
    </row>
    <row r="6" spans="1:10" ht="21.6" x14ac:dyDescent="0.3">
      <c r="A6" t="s">
        <v>45</v>
      </c>
      <c r="B6" t="s">
        <v>46</v>
      </c>
      <c r="E6">
        <v>1</v>
      </c>
      <c r="F6" s="4" t="s">
        <v>47</v>
      </c>
      <c r="G6" s="4" t="s">
        <v>48</v>
      </c>
      <c r="H6" s="2">
        <v>1.3100000000000001E-2</v>
      </c>
      <c r="I6" s="2">
        <v>3</v>
      </c>
      <c r="J6" s="2">
        <f t="shared" si="0"/>
        <v>3.0655000000000001</v>
      </c>
    </row>
    <row r="7" spans="1:10" x14ac:dyDescent="0.3">
      <c r="A7" t="s">
        <v>49</v>
      </c>
      <c r="B7" t="s">
        <v>50</v>
      </c>
      <c r="C7" s="1" t="s">
        <v>51</v>
      </c>
      <c r="E7">
        <v>1</v>
      </c>
      <c r="F7" s="4" t="s">
        <v>52</v>
      </c>
      <c r="G7" s="4" t="s">
        <v>53</v>
      </c>
      <c r="H7" s="2">
        <v>0.38869999999999999</v>
      </c>
      <c r="I7" s="2">
        <v>3</v>
      </c>
      <c r="J7" s="2">
        <f t="shared" si="0"/>
        <v>4.9435000000000002</v>
      </c>
    </row>
    <row r="8" spans="1:10" x14ac:dyDescent="0.3">
      <c r="H8" s="2"/>
      <c r="I8" s="6" t="s">
        <v>28</v>
      </c>
      <c r="J8" s="6">
        <f>SUM(J2:J7)</f>
        <v>14.016999999999999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8C72C3-3E62-447A-8307-A948878DD1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Power</vt:lpstr>
      <vt:lpstr>Microcontroller</vt:lpstr>
      <vt:lpstr>Sensors</vt:lpstr>
      <vt:lpstr>Power!ExternalData_1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Kian</dc:creator>
  <dc:description/>
  <cp:lastModifiedBy>Kian Frassek</cp:lastModifiedBy>
  <cp:revision>7</cp:revision>
  <dcterms:created xsi:type="dcterms:W3CDTF">2023-03-05T14:58:28Z</dcterms:created>
  <dcterms:modified xsi:type="dcterms:W3CDTF">2023-03-13T19:34:39Z</dcterms:modified>
  <dc:language>en-ZA</dc:language>
</cp:coreProperties>
</file>