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frskia001_myuct_ac_za/Documents/Desktop/uct/3 year/frirst semester/EEE3088/EEE3088F-Project-CKR/Budgeting/"/>
    </mc:Choice>
  </mc:AlternateContent>
  <xr:revisionPtr revIDLastSave="7" documentId="13_ncr:20001_{087F390D-B4F6-2F43-AD76-A27B9E899D38}" xr6:coauthVersionLast="47" xr6:coauthVersionMax="47" xr10:uidLastSave="{3890B0C7-36D2-4940-A477-24BF2EECAC61}"/>
  <bookViews>
    <workbookView xWindow="-108" yWindow="-108" windowWidth="23256" windowHeight="12576" tabRatio="500" xr2:uid="{00000000-000D-0000-FFFF-FFFF00000000}"/>
  </bookViews>
  <sheets>
    <sheet name="Power" sheetId="1" r:id="rId1"/>
    <sheet name="Microcontroller" sheetId="2" r:id="rId2"/>
    <sheet name="Sensors" sheetId="3" r:id="rId3"/>
  </sheets>
  <definedNames>
    <definedName name="ExternalData_1" localSheetId="0">Power!$A$1:$E$12</definedName>
    <definedName name="ExternalData_2" localSheetId="0" hidden="1">Power!$A$1:$E$18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" i="2"/>
  <c r="J8" i="2" s="1"/>
  <c r="J3" i="2"/>
  <c r="J4" i="2"/>
  <c r="J5" i="2"/>
  <c r="J7" i="2"/>
  <c r="J2" i="2"/>
  <c r="J7" i="3"/>
  <c r="J6" i="3"/>
  <c r="J5" i="3"/>
  <c r="J4" i="3"/>
  <c r="J3" i="3"/>
  <c r="J2" i="3"/>
  <c r="J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A7DEB-D732-42F4-8129-C918563B29BD}" keepAlive="1" name="Query - power" description="Connection to the 'power' query in the workbook." type="5" refreshedVersion="8" background="1" saveData="1">
    <dbPr connection="Provider=Microsoft.Mashup.OleDb.1;Data Source=$Workbook$;Location=power;Extended Properties=&quot;&quot;" command="SELECT * FROM [power]"/>
  </connection>
</connections>
</file>

<file path=xl/sharedStrings.xml><?xml version="1.0" encoding="utf-8"?>
<sst xmlns="http://schemas.openxmlformats.org/spreadsheetml/2006/main" count="172" uniqueCount="116">
  <si>
    <t>Reference</t>
  </si>
  <si>
    <t>Value</t>
  </si>
  <si>
    <t>Footprint</t>
  </si>
  <si>
    <t>DNP</t>
  </si>
  <si>
    <t>Qty</t>
  </si>
  <si>
    <t>JLC Part #</t>
  </si>
  <si>
    <t>MFR Part #</t>
  </si>
  <si>
    <t>Unit Cost</t>
  </si>
  <si>
    <t>Extended Part Cost</t>
  </si>
  <si>
    <t>Total cost (5 Boards)</t>
  </si>
  <si>
    <t>Battery</t>
  </si>
  <si>
    <t>X</t>
  </si>
  <si>
    <t>C1-C4</t>
  </si>
  <si>
    <t>C19702</t>
  </si>
  <si>
    <t>CL10A106KP8NNNC</t>
  </si>
  <si>
    <t>D1</t>
  </si>
  <si>
    <t>LED Green</t>
  </si>
  <si>
    <t>C2296</t>
  </si>
  <si>
    <t>LED_0805</t>
  </si>
  <si>
    <t>D2</t>
  </si>
  <si>
    <t>LED RED</t>
  </si>
  <si>
    <t>LED_0603</t>
  </si>
  <si>
    <t>1.2k</t>
  </si>
  <si>
    <t>0603WAF1201T5E</t>
  </si>
  <si>
    <t>USB</t>
  </si>
  <si>
    <t>C404969</t>
  </si>
  <si>
    <t>MicroXNJ</t>
  </si>
  <si>
    <t>U3</t>
  </si>
  <si>
    <t>C16581</t>
  </si>
  <si>
    <t>TP4056</t>
  </si>
  <si>
    <t>U4</t>
  </si>
  <si>
    <t>Total</t>
  </si>
  <si>
    <t>C5</t>
  </si>
  <si>
    <t>1u</t>
  </si>
  <si>
    <t>C52923</t>
  </si>
  <si>
    <t>CL05A105KA5NQNC</t>
  </si>
  <si>
    <t>R7, R8, R9</t>
  </si>
  <si>
    <t>8.2k</t>
  </si>
  <si>
    <t>C25924</t>
  </si>
  <si>
    <t>0402WGF8201TCE</t>
  </si>
  <si>
    <t>R10</t>
  </si>
  <si>
    <t>100k</t>
  </si>
  <si>
    <t>C25086</t>
  </si>
  <si>
    <t>0402WGF100KTCE</t>
  </si>
  <si>
    <t>RV1</t>
  </si>
  <si>
    <t>Potentiometer</t>
  </si>
  <si>
    <t>C388854</t>
  </si>
  <si>
    <t>RK09K1130AJ3</t>
  </si>
  <si>
    <t>TH1</t>
  </si>
  <si>
    <t>100k Thermister</t>
  </si>
  <si>
    <t>C77130</t>
  </si>
  <si>
    <t>NCP15WF104F03RC</t>
  </si>
  <si>
    <t>U6</t>
  </si>
  <si>
    <t>Ambient Light Sensor</t>
  </si>
  <si>
    <t>OptoDevice:Lite-On_LTR-303ALS-01</t>
  </si>
  <si>
    <t>C364577</t>
  </si>
  <si>
    <t>LTR-303ALS-01</t>
  </si>
  <si>
    <t>LED</t>
  </si>
  <si>
    <t>01x03 pin header</t>
  </si>
  <si>
    <t>10k R</t>
  </si>
  <si>
    <t>1.2k R</t>
  </si>
  <si>
    <t>Push button</t>
  </si>
  <si>
    <t>01x24 female header</t>
  </si>
  <si>
    <t>D3</t>
  </si>
  <si>
    <t>R1</t>
  </si>
  <si>
    <t>R6</t>
  </si>
  <si>
    <t>SW1</t>
  </si>
  <si>
    <t>J1</t>
  </si>
  <si>
    <t>Total Cost</t>
  </si>
  <si>
    <t>Datasheet</t>
  </si>
  <si>
    <t>BT2</t>
  </si>
  <si>
    <t>n/a</t>
  </si>
  <si>
    <t>~</t>
  </si>
  <si>
    <t>10uf</t>
  </si>
  <si>
    <t>D4</t>
  </si>
  <si>
    <t>zener diode</t>
  </si>
  <si>
    <t>MMSZ4678T1G</t>
  </si>
  <si>
    <t/>
  </si>
  <si>
    <t>C36599</t>
  </si>
  <si>
    <t>opamp1</t>
  </si>
  <si>
    <t>OP07CDR</t>
  </si>
  <si>
    <t>C7433</t>
  </si>
  <si>
    <t>Q1+A8:F8</t>
  </si>
  <si>
    <t>AO3401A</t>
  </si>
  <si>
    <t>Package_TO_SOT_SMD:SOT-23</t>
  </si>
  <si>
    <t>http://www.aosmd.com/pdfs/datasheet/AO3401A.pdf</t>
  </si>
  <si>
    <t>C15127</t>
  </si>
  <si>
    <t>R2-R4</t>
  </si>
  <si>
    <t>R5, R11-R13</t>
  </si>
  <si>
    <t>0</t>
  </si>
  <si>
    <t>R14, R18</t>
  </si>
  <si>
    <t>R1M</t>
  </si>
  <si>
    <t>0805W8F1004T5E</t>
  </si>
  <si>
    <t>C17514</t>
  </si>
  <si>
    <t>R15</t>
  </si>
  <si>
    <t>R2M</t>
  </si>
  <si>
    <t>0805W8F2004T5E</t>
  </si>
  <si>
    <t>C26112</t>
  </si>
  <si>
    <t>R16</t>
  </si>
  <si>
    <t>1206W4F1003T5E</t>
  </si>
  <si>
    <t>C17900</t>
  </si>
  <si>
    <t>R17</t>
  </si>
  <si>
    <t>80k</t>
  </si>
  <si>
    <t>0805W8F8202T5E</t>
  </si>
  <si>
    <t>C17840</t>
  </si>
  <si>
    <t>R19</t>
  </si>
  <si>
    <t>R3M</t>
  </si>
  <si>
    <t>0603WAF3004T5E</t>
  </si>
  <si>
    <t>C23156</t>
  </si>
  <si>
    <t>Batter Charger</t>
  </si>
  <si>
    <t>XC6206PxxxMR</t>
  </si>
  <si>
    <t>Package_TO_SOT_SMD:SOT-23-3</t>
  </si>
  <si>
    <t>https://www.torexsemi.com/file/xc6206/XC6206.pdf</t>
  </si>
  <si>
    <t>XC6206P332MR</t>
  </si>
  <si>
    <t>C5446</t>
  </si>
  <si>
    <t>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</si>
</sst>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0;[Red]\-[$$-409]#,##0.0000"/>
    <numFmt numFmtId="165" formatCode="_-[$$-409]* #,##0.00_ ;_-[$$-409]* \-#,##0.00\ ;_-[$$-409]* &quot;-&quot;??_ ;_-@_ "/>
  </numFmts>
  <fonts count="5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222222"/>
      <name val="Calibri"/>
      <family val="2"/>
      <charset val="1"/>
    </font>
    <font>
      <sz val="12"/>
      <color rgb="FF000000"/>
      <name val="Calibri"/>
      <family val="2"/>
    </font>
    <font>
      <sz val="8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164" fontId="0" fillId="2" borderId="0" xfId="0" applyNumberFormat="1" applyFill="1"/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18"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7197C10-41AB-4649-B474-E1B71BA13730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Reference" tableColumnId="1"/>
      <queryTableField id="2" name="Value" tableColumnId="2"/>
      <queryTableField id="3" name="Footprint" tableColumnId="3"/>
      <queryTableField id="4" name="Datasheet" tableColumnId="4"/>
      <queryTableField id="5" name="Qty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D8BC0-447E-4CD5-B0F2-70FD1E111C82}" name="power" displayName="power" ref="A1:J19" tableType="queryTable" totalsRowCount="1">
  <autoFilter ref="A1:J18" xr:uid="{AB6D8BC0-447E-4CD5-B0F2-70FD1E111C82}"/>
  <tableColumns count="10">
    <tableColumn id="1" xr3:uid="{90B7BE96-60EC-4631-A4C9-53200E802C17}" uniqueName="1" name="Reference" queryTableFieldId="1" dataDxfId="16" totalsRowDxfId="17"/>
    <tableColumn id="2" xr3:uid="{81B5BEDF-2A7A-42CB-B62F-CD784C9DE732}" uniqueName="2" name="Value" queryTableFieldId="2" dataDxfId="14" totalsRowDxfId="15"/>
    <tableColumn id="3" xr3:uid="{96465004-43BF-4BC2-B734-D2B9311C6320}" uniqueName="3" name="Footprint" queryTableFieldId="3" dataDxfId="12" totalsRowDxfId="13"/>
    <tableColumn id="4" xr3:uid="{AD8EDE20-D68D-48BA-A83B-6E47914BB444}" uniqueName="4" name="Datasheet" queryTableFieldId="4" dataDxfId="10" totalsRowDxfId="11"/>
    <tableColumn id="5" xr3:uid="{10FDD736-CD3B-478D-9EE7-7E62A3E633C3}" uniqueName="5" name="Qty" queryTableFieldId="5"/>
    <tableColumn id="6" xr3:uid="{A308976D-4810-4F10-AD03-78366FC8B3A2}" uniqueName="6" name="JLC Part #" queryTableFieldId="6" dataDxfId="8" totalsRowDxfId="9"/>
    <tableColumn id="7" xr3:uid="{616402E3-C2D6-47D7-B222-E34D2384329D}" uniqueName="7" name="MFR Part #" queryTableFieldId="7" dataDxfId="6" totalsRowDxfId="7"/>
    <tableColumn id="8" xr3:uid="{590F9C70-3E3E-42D8-8803-A8F667E6D14A}" uniqueName="8" name="Unit Cost" queryTableFieldId="8" dataDxfId="4" totalsRowDxfId="5"/>
    <tableColumn id="9" xr3:uid="{F494772F-DF58-4EF1-B21C-E7E59A5DC612}" uniqueName="9" name="Extended Part Cost" queryTableFieldId="9" dataDxfId="2" totalsRowDxfId="3"/>
    <tableColumn id="10" xr3:uid="{32EB13BD-EC91-4B0C-A9FA-3B7DB9088641}" uniqueName="10" name="Total cost (5 Boards)" totalsRowFunction="sum" queryTableFieldId="10" dataDxfId="1" totalsRowDxfId="0">
      <calculatedColumnFormula>power[[#This Row],[Unit Cost]]*power[[#This Row],[Qty]]+power[[#This Row],[Extended Part Cost]]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J22" sqref="J22"/>
    </sheetView>
  </sheetViews>
  <sheetFormatPr defaultColWidth="9.109375" defaultRowHeight="14.4" x14ac:dyDescent="0.3"/>
  <cols>
    <col min="1" max="1" width="11.6640625" customWidth="1"/>
    <col min="2" max="2" width="13.6640625" bestFit="1" customWidth="1"/>
    <col min="3" max="3" width="28.5546875" bestFit="1" customWidth="1"/>
    <col min="4" max="4" width="46.5546875" bestFit="1" customWidth="1"/>
    <col min="5" max="5" width="6.44140625" customWidth="1"/>
    <col min="6" max="6" width="17.44140625" bestFit="1" customWidth="1"/>
    <col min="7" max="7" width="18" customWidth="1"/>
    <col min="8" max="8" width="14.44140625" customWidth="1"/>
    <col min="9" max="9" width="17.109375" customWidth="1"/>
    <col min="10" max="10" width="20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70</v>
      </c>
      <c r="B2" t="s">
        <v>10</v>
      </c>
      <c r="C2" t="s">
        <v>71</v>
      </c>
      <c r="D2" t="s">
        <v>72</v>
      </c>
      <c r="E2">
        <v>1</v>
      </c>
      <c r="F2" t="s">
        <v>71</v>
      </c>
      <c r="G2" t="s">
        <v>71</v>
      </c>
      <c r="H2">
        <v>0</v>
      </c>
      <c r="I2">
        <v>0</v>
      </c>
      <c r="J2">
        <f>power[[#This Row],[Unit Cost]]*power[[#This Row],[Qty]]+power[[#This Row],[Extended Part Cost]]</f>
        <v>0</v>
      </c>
    </row>
    <row r="3" spans="1:10" x14ac:dyDescent="0.3">
      <c r="A3" t="s">
        <v>12</v>
      </c>
      <c r="B3" t="s">
        <v>73</v>
      </c>
      <c r="C3" t="s">
        <v>14</v>
      </c>
      <c r="D3" t="s">
        <v>72</v>
      </c>
      <c r="E3">
        <v>4</v>
      </c>
      <c r="F3" t="s">
        <v>14</v>
      </c>
      <c r="G3" s="1" t="s">
        <v>13</v>
      </c>
      <c r="H3" s="2">
        <v>6.6E-3</v>
      </c>
      <c r="I3">
        <v>0</v>
      </c>
      <c r="J3">
        <f>power[[#This Row],[Unit Cost]]*power[[#This Row],[Qty]]+power[[#This Row],[Extended Part Cost]]</f>
        <v>2.64E-2</v>
      </c>
    </row>
    <row r="4" spans="1:10" x14ac:dyDescent="0.3">
      <c r="A4" t="s">
        <v>15</v>
      </c>
      <c r="B4" t="s">
        <v>16</v>
      </c>
      <c r="C4" t="s">
        <v>18</v>
      </c>
      <c r="D4" t="s">
        <v>72</v>
      </c>
      <c r="E4">
        <v>1</v>
      </c>
      <c r="F4" t="s">
        <v>18</v>
      </c>
      <c r="G4" s="3" t="s">
        <v>17</v>
      </c>
      <c r="H4" s="2">
        <v>1.1900000000000001E-2</v>
      </c>
      <c r="I4">
        <v>0</v>
      </c>
      <c r="J4">
        <f>power[[#This Row],[Unit Cost]]*power[[#This Row],[Qty]]+power[[#This Row],[Extended Part Cost]]</f>
        <v>1.1900000000000001E-2</v>
      </c>
    </row>
    <row r="5" spans="1:10" x14ac:dyDescent="0.3">
      <c r="A5" t="s">
        <v>19</v>
      </c>
      <c r="B5" t="s">
        <v>20</v>
      </c>
      <c r="C5" t="s">
        <v>21</v>
      </c>
      <c r="D5" t="s">
        <v>72</v>
      </c>
      <c r="E5">
        <v>1</v>
      </c>
      <c r="F5" t="s">
        <v>21</v>
      </c>
      <c r="G5" t="s">
        <v>21</v>
      </c>
      <c r="H5" s="2">
        <v>5.4000000000000003E-3</v>
      </c>
      <c r="I5">
        <v>0</v>
      </c>
      <c r="J5">
        <f>power[[#This Row],[Unit Cost]]*power[[#This Row],[Qty]]+power[[#This Row],[Extended Part Cost]]</f>
        <v>5.4000000000000003E-3</v>
      </c>
    </row>
    <row r="6" spans="1:10" ht="15" x14ac:dyDescent="0.35">
      <c r="A6" t="s">
        <v>74</v>
      </c>
      <c r="B6" t="s">
        <v>75</v>
      </c>
      <c r="C6" t="s">
        <v>76</v>
      </c>
      <c r="D6" t="s">
        <v>77</v>
      </c>
      <c r="E6">
        <v>1</v>
      </c>
      <c r="F6" t="s">
        <v>76</v>
      </c>
      <c r="G6" s="8" t="s">
        <v>78</v>
      </c>
      <c r="H6" s="8">
        <v>9.5600000000000004E-2</v>
      </c>
      <c r="I6">
        <v>3</v>
      </c>
      <c r="J6">
        <f>power[[#This Row],[Unit Cost]]*power[[#This Row],[Qty]]+power[[#This Row],[Extended Part Cost]]</f>
        <v>3.0956000000000001</v>
      </c>
    </row>
    <row r="7" spans="1:10" ht="15" x14ac:dyDescent="0.35">
      <c r="A7" t="s">
        <v>79</v>
      </c>
      <c r="B7" t="s">
        <v>77</v>
      </c>
      <c r="C7" t="s">
        <v>80</v>
      </c>
      <c r="D7" t="s">
        <v>77</v>
      </c>
      <c r="E7">
        <v>1</v>
      </c>
      <c r="F7" t="s">
        <v>80</v>
      </c>
      <c r="G7" s="8" t="s">
        <v>81</v>
      </c>
      <c r="H7">
        <v>0</v>
      </c>
      <c r="I7">
        <v>0</v>
      </c>
      <c r="J7">
        <f>power[[#This Row],[Unit Cost]]*power[[#This Row],[Qty]]+power[[#This Row],[Extended Part Cost]]</f>
        <v>0</v>
      </c>
    </row>
    <row r="8" spans="1:10" ht="15" x14ac:dyDescent="0.35">
      <c r="A8" t="s">
        <v>82</v>
      </c>
      <c r="B8" t="s">
        <v>83</v>
      </c>
      <c r="C8" t="s">
        <v>84</v>
      </c>
      <c r="D8" t="s">
        <v>85</v>
      </c>
      <c r="E8">
        <v>1</v>
      </c>
      <c r="F8" s="8" t="s">
        <v>83</v>
      </c>
      <c r="G8" s="8" t="s">
        <v>86</v>
      </c>
      <c r="H8">
        <v>7.9699999999999993E-2</v>
      </c>
      <c r="I8">
        <v>0</v>
      </c>
      <c r="J8">
        <f>power[[#This Row],[Unit Cost]]*power[[#This Row],[Qty]]+power[[#This Row],[Extended Part Cost]]</f>
        <v>7.9699999999999993E-2</v>
      </c>
    </row>
    <row r="9" spans="1:10" ht="15" x14ac:dyDescent="0.35">
      <c r="A9" t="s">
        <v>87</v>
      </c>
      <c r="B9" t="s">
        <v>22</v>
      </c>
      <c r="C9" t="s">
        <v>23</v>
      </c>
      <c r="D9" t="s">
        <v>72</v>
      </c>
      <c r="E9">
        <v>3</v>
      </c>
      <c r="F9" t="s">
        <v>23</v>
      </c>
      <c r="G9" s="8" t="s">
        <v>13</v>
      </c>
      <c r="H9" s="8">
        <v>6.6E-3</v>
      </c>
      <c r="I9">
        <v>0</v>
      </c>
      <c r="J9">
        <f>power[[#This Row],[Unit Cost]]*power[[#This Row],[Qty]]+power[[#This Row],[Extended Part Cost]]</f>
        <v>1.9799999999999998E-2</v>
      </c>
    </row>
    <row r="10" spans="1:10" x14ac:dyDescent="0.3">
      <c r="A10" t="s">
        <v>88</v>
      </c>
      <c r="B10" t="s">
        <v>89</v>
      </c>
      <c r="C10" t="s">
        <v>77</v>
      </c>
      <c r="D10" t="s">
        <v>72</v>
      </c>
      <c r="E10">
        <v>4</v>
      </c>
      <c r="F10" t="s">
        <v>77</v>
      </c>
      <c r="H10">
        <v>0</v>
      </c>
      <c r="I10">
        <v>0</v>
      </c>
      <c r="J10">
        <f>power[[#This Row],[Unit Cost]]*power[[#This Row],[Qty]]+power[[#This Row],[Extended Part Cost]]</f>
        <v>0</v>
      </c>
    </row>
    <row r="11" spans="1:10" ht="15" x14ac:dyDescent="0.35">
      <c r="A11" t="s">
        <v>90</v>
      </c>
      <c r="B11" t="s">
        <v>91</v>
      </c>
      <c r="C11" t="s">
        <v>92</v>
      </c>
      <c r="D11" t="s">
        <v>72</v>
      </c>
      <c r="E11">
        <v>2</v>
      </c>
      <c r="F11" t="s">
        <v>92</v>
      </c>
      <c r="G11" s="8" t="s">
        <v>93</v>
      </c>
      <c r="H11">
        <v>1.6000000000000001E-3</v>
      </c>
      <c r="I11">
        <v>0</v>
      </c>
      <c r="J11">
        <f>power[[#This Row],[Unit Cost]]*power[[#This Row],[Qty]]+power[[#This Row],[Extended Part Cost]]</f>
        <v>3.2000000000000002E-3</v>
      </c>
    </row>
    <row r="12" spans="1:10" ht="15" x14ac:dyDescent="0.35">
      <c r="A12" t="s">
        <v>94</v>
      </c>
      <c r="B12" t="s">
        <v>95</v>
      </c>
      <c r="C12" t="s">
        <v>96</v>
      </c>
      <c r="D12" t="s">
        <v>72</v>
      </c>
      <c r="E12">
        <v>1</v>
      </c>
      <c r="F12" t="s">
        <v>96</v>
      </c>
      <c r="G12" s="8" t="s">
        <v>97</v>
      </c>
      <c r="H12" s="8">
        <v>2.3999999999999998E-3</v>
      </c>
      <c r="I12">
        <v>0</v>
      </c>
      <c r="J12">
        <f>power[[#This Row],[Unit Cost]]*power[[#This Row],[Qty]]+power[[#This Row],[Extended Part Cost]]</f>
        <v>2.3999999999999998E-3</v>
      </c>
    </row>
    <row r="13" spans="1:10" ht="15" x14ac:dyDescent="0.35">
      <c r="A13" t="s">
        <v>98</v>
      </c>
      <c r="B13" t="s">
        <v>41</v>
      </c>
      <c r="C13" t="s">
        <v>99</v>
      </c>
      <c r="D13" t="s">
        <v>72</v>
      </c>
      <c r="E13">
        <v>1</v>
      </c>
      <c r="F13" t="s">
        <v>99</v>
      </c>
      <c r="G13" s="8" t="s">
        <v>100</v>
      </c>
      <c r="H13" s="8">
        <v>3.2000000000000002E-3</v>
      </c>
      <c r="I13">
        <v>0</v>
      </c>
      <c r="J13">
        <f>power[[#This Row],[Unit Cost]]*power[[#This Row],[Qty]]+power[[#This Row],[Extended Part Cost]]</f>
        <v>3.2000000000000002E-3</v>
      </c>
    </row>
    <row r="14" spans="1:10" ht="15" x14ac:dyDescent="0.35">
      <c r="A14" t="s">
        <v>101</v>
      </c>
      <c r="B14" t="s">
        <v>102</v>
      </c>
      <c r="C14" t="s">
        <v>103</v>
      </c>
      <c r="D14" t="s">
        <v>72</v>
      </c>
      <c r="E14">
        <v>1</v>
      </c>
      <c r="F14" t="s">
        <v>103</v>
      </c>
      <c r="G14" s="8" t="s">
        <v>104</v>
      </c>
      <c r="H14" s="8">
        <v>1.6999999999999999E-3</v>
      </c>
      <c r="I14">
        <v>0</v>
      </c>
      <c r="J14">
        <f>power[[#This Row],[Unit Cost]]*power[[#This Row],[Qty]]+power[[#This Row],[Extended Part Cost]]</f>
        <v>1.6999999999999999E-3</v>
      </c>
    </row>
    <row r="15" spans="1:10" ht="15" x14ac:dyDescent="0.35">
      <c r="A15" t="s">
        <v>105</v>
      </c>
      <c r="B15" t="s">
        <v>106</v>
      </c>
      <c r="C15" t="s">
        <v>107</v>
      </c>
      <c r="D15" t="s">
        <v>72</v>
      </c>
      <c r="E15">
        <v>1</v>
      </c>
      <c r="F15" t="s">
        <v>107</v>
      </c>
      <c r="G15" s="8" t="s">
        <v>108</v>
      </c>
      <c r="H15" s="8">
        <v>1.2999999999999999E-3</v>
      </c>
      <c r="I15">
        <v>0</v>
      </c>
      <c r="J15">
        <f>power[[#This Row],[Unit Cost]]*power[[#This Row],[Qty]]+power[[#This Row],[Extended Part Cost]]</f>
        <v>1.2999999999999999E-3</v>
      </c>
    </row>
    <row r="16" spans="1:10" x14ac:dyDescent="0.3">
      <c r="A16" t="s">
        <v>27</v>
      </c>
      <c r="B16" t="s">
        <v>109</v>
      </c>
      <c r="C16" t="s">
        <v>29</v>
      </c>
      <c r="D16" t="s">
        <v>77</v>
      </c>
      <c r="E16">
        <v>1</v>
      </c>
      <c r="F16" t="s">
        <v>29</v>
      </c>
      <c r="G16" s="9" t="s">
        <v>28</v>
      </c>
      <c r="H16">
        <v>0.2064</v>
      </c>
      <c r="I16">
        <v>0</v>
      </c>
      <c r="J16">
        <f>power[[#This Row],[Unit Cost]]*power[[#This Row],[Qty]]+power[[#This Row],[Extended Part Cost]]</f>
        <v>0.2064</v>
      </c>
    </row>
    <row r="17" spans="1:10" ht="15" x14ac:dyDescent="0.35">
      <c r="A17" t="s">
        <v>30</v>
      </c>
      <c r="B17" t="s">
        <v>110</v>
      </c>
      <c r="C17" t="s">
        <v>111</v>
      </c>
      <c r="D17" t="s">
        <v>112</v>
      </c>
      <c r="E17">
        <v>1</v>
      </c>
      <c r="F17" s="8" t="s">
        <v>113</v>
      </c>
      <c r="G17" s="8" t="s">
        <v>114</v>
      </c>
      <c r="H17" s="8">
        <v>9.64E-2</v>
      </c>
      <c r="I17">
        <v>0</v>
      </c>
      <c r="J17">
        <f>power[[#This Row],[Unit Cost]]*power[[#This Row],[Qty]]+power[[#This Row],[Extended Part Cost]]</f>
        <v>9.64E-2</v>
      </c>
    </row>
    <row r="18" spans="1:10" ht="15" x14ac:dyDescent="0.35">
      <c r="A18" t="s">
        <v>115</v>
      </c>
      <c r="B18" t="s">
        <v>24</v>
      </c>
      <c r="C18" t="s">
        <v>26</v>
      </c>
      <c r="D18" t="s">
        <v>77</v>
      </c>
      <c r="E18">
        <v>1</v>
      </c>
      <c r="F18" t="s">
        <v>26</v>
      </c>
      <c r="G18" s="8" t="s">
        <v>25</v>
      </c>
      <c r="H18" s="8">
        <v>3.3300000000000003E-2</v>
      </c>
      <c r="I18">
        <v>3</v>
      </c>
      <c r="J18">
        <f>power[[#This Row],[Unit Cost]]*power[[#This Row],[Qty]]+power[[#This Row],[Extended Part Cost]]</f>
        <v>3.0333000000000001</v>
      </c>
    </row>
    <row r="19" spans="1:10" x14ac:dyDescent="0.3">
      <c r="J19" s="10">
        <f>SUBTOTAL(109,power[Total cost (5 Boards)])</f>
        <v>6.5867000000000004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zoomScale="135" zoomScaleNormal="100" workbookViewId="0">
      <selection activeCell="E11" sqref="E11"/>
    </sheetView>
  </sheetViews>
  <sheetFormatPr defaultColWidth="9.109375" defaultRowHeight="14.4" x14ac:dyDescent="0.3"/>
  <cols>
    <col min="2" max="2" width="17" bestFit="1" customWidth="1"/>
    <col min="9" max="9" width="15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6" x14ac:dyDescent="0.3">
      <c r="A2" s="5" t="s">
        <v>63</v>
      </c>
      <c r="B2" t="s">
        <v>57</v>
      </c>
      <c r="E2">
        <v>1</v>
      </c>
      <c r="H2" s="7">
        <v>5.4000000000000003E-3</v>
      </c>
      <c r="J2">
        <f>H2*5+I2</f>
        <v>2.7000000000000003E-2</v>
      </c>
    </row>
    <row r="3" spans="1:10" ht="15.6" x14ac:dyDescent="0.3">
      <c r="A3" s="5" t="s">
        <v>67</v>
      </c>
      <c r="B3" t="s">
        <v>58</v>
      </c>
      <c r="D3" t="s">
        <v>11</v>
      </c>
      <c r="E3">
        <v>1</v>
      </c>
      <c r="H3" s="7">
        <v>3.1699999999999999E-2</v>
      </c>
      <c r="I3">
        <v>3</v>
      </c>
      <c r="J3">
        <f t="shared" ref="J3:J7" si="0">H3*5+I3</f>
        <v>3.1585000000000001</v>
      </c>
    </row>
    <row r="4" spans="1:10" ht="15.6" x14ac:dyDescent="0.3">
      <c r="A4" s="5" t="s">
        <v>64</v>
      </c>
      <c r="B4" t="s">
        <v>59</v>
      </c>
      <c r="E4">
        <v>1</v>
      </c>
      <c r="H4" s="7">
        <v>1.5E-3</v>
      </c>
      <c r="J4">
        <f t="shared" si="0"/>
        <v>7.4999999999999997E-3</v>
      </c>
    </row>
    <row r="5" spans="1:10" ht="15.6" x14ac:dyDescent="0.3">
      <c r="A5" s="5" t="s">
        <v>65</v>
      </c>
      <c r="B5" t="s">
        <v>60</v>
      </c>
      <c r="E5">
        <v>1</v>
      </c>
      <c r="H5" s="7">
        <v>1E-3</v>
      </c>
      <c r="J5">
        <f t="shared" si="0"/>
        <v>5.0000000000000001E-3</v>
      </c>
    </row>
    <row r="6" spans="1:10" ht="15.6" x14ac:dyDescent="0.3">
      <c r="A6" s="5" t="s">
        <v>66</v>
      </c>
      <c r="B6" t="s">
        <v>61</v>
      </c>
      <c r="E6">
        <v>4</v>
      </c>
      <c r="H6" s="7">
        <v>4.2500000000000003E-2</v>
      </c>
      <c r="I6">
        <v>3</v>
      </c>
      <c r="J6">
        <f>H6*5*E6+I6</f>
        <v>3.85</v>
      </c>
    </row>
    <row r="7" spans="1:10" ht="15.6" x14ac:dyDescent="0.3">
      <c r="A7" t="s">
        <v>52</v>
      </c>
      <c r="B7" t="s">
        <v>62</v>
      </c>
      <c r="D7" t="s">
        <v>11</v>
      </c>
      <c r="E7">
        <v>2</v>
      </c>
      <c r="H7" s="7">
        <v>0.5282</v>
      </c>
      <c r="I7">
        <v>3</v>
      </c>
      <c r="J7">
        <f t="shared" si="0"/>
        <v>5.641</v>
      </c>
    </row>
    <row r="8" spans="1:10" x14ac:dyDescent="0.3">
      <c r="I8" t="s">
        <v>68</v>
      </c>
      <c r="J8">
        <f>SUM(J2,J4,J5,J6)</f>
        <v>3.8895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Normal="100" workbookViewId="0">
      <selection activeCell="F16" sqref="F16"/>
    </sheetView>
  </sheetViews>
  <sheetFormatPr defaultColWidth="9.109375" defaultRowHeight="14.4" x14ac:dyDescent="0.3"/>
  <cols>
    <col min="1" max="1" width="10" customWidth="1"/>
    <col min="2" max="2" width="19.33203125" customWidth="1"/>
    <col min="3" max="3" width="23" customWidth="1"/>
    <col min="4" max="4" width="4.77734375" customWidth="1"/>
    <col min="5" max="5" width="4.109375" customWidth="1"/>
    <col min="6" max="6" width="9.33203125" customWidth="1"/>
    <col min="7" max="7" width="10.44140625" customWidth="1"/>
    <col min="8" max="8" width="8.77734375" customWidth="1"/>
    <col min="9" max="9" width="17.109375" customWidth="1"/>
    <col min="10" max="10" width="18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21.6" x14ac:dyDescent="0.3">
      <c r="A2" t="s">
        <v>32</v>
      </c>
      <c r="B2" t="s">
        <v>33</v>
      </c>
      <c r="E2">
        <v>1</v>
      </c>
      <c r="F2" s="4" t="s">
        <v>34</v>
      </c>
      <c r="G2" s="4" t="s">
        <v>35</v>
      </c>
      <c r="H2" s="2">
        <v>3.8E-3</v>
      </c>
      <c r="I2" s="2">
        <v>0</v>
      </c>
      <c r="J2" s="2">
        <f t="shared" ref="J2:J7" si="0">H2*E2*5+I2</f>
        <v>1.9E-2</v>
      </c>
    </row>
    <row r="3" spans="1:10" ht="21.6" x14ac:dyDescent="0.3">
      <c r="A3" t="s">
        <v>36</v>
      </c>
      <c r="B3" t="s">
        <v>37</v>
      </c>
      <c r="E3">
        <v>3</v>
      </c>
      <c r="F3" s="1" t="s">
        <v>38</v>
      </c>
      <c r="G3" s="4" t="s">
        <v>39</v>
      </c>
      <c r="H3" s="2">
        <v>5.0000000000000001E-4</v>
      </c>
      <c r="I3" s="2">
        <v>0</v>
      </c>
      <c r="J3" s="2">
        <f t="shared" si="0"/>
        <v>7.4999999999999997E-3</v>
      </c>
    </row>
    <row r="4" spans="1:10" ht="21.6" x14ac:dyDescent="0.3">
      <c r="A4" s="5" t="s">
        <v>40</v>
      </c>
      <c r="B4" t="s">
        <v>41</v>
      </c>
      <c r="E4">
        <v>1</v>
      </c>
      <c r="F4" s="4" t="s">
        <v>42</v>
      </c>
      <c r="G4" s="4" t="s">
        <v>43</v>
      </c>
      <c r="H4" s="2">
        <v>6.9999999999999999E-4</v>
      </c>
      <c r="I4" s="2">
        <v>0</v>
      </c>
      <c r="J4" s="2">
        <f t="shared" si="0"/>
        <v>3.5000000000000001E-3</v>
      </c>
    </row>
    <row r="5" spans="1:10" x14ac:dyDescent="0.3">
      <c r="A5" t="s">
        <v>44</v>
      </c>
      <c r="B5" t="s">
        <v>45</v>
      </c>
      <c r="E5">
        <v>1</v>
      </c>
      <c r="F5" s="4" t="s">
        <v>46</v>
      </c>
      <c r="G5" s="4" t="s">
        <v>47</v>
      </c>
      <c r="H5" s="2">
        <v>0.59560000000000002</v>
      </c>
      <c r="I5" s="2">
        <v>3</v>
      </c>
      <c r="J5" s="2">
        <f t="shared" si="0"/>
        <v>5.9779999999999998</v>
      </c>
    </row>
    <row r="6" spans="1:10" ht="21.6" x14ac:dyDescent="0.3">
      <c r="A6" t="s">
        <v>48</v>
      </c>
      <c r="B6" t="s">
        <v>49</v>
      </c>
      <c r="E6">
        <v>1</v>
      </c>
      <c r="F6" s="4" t="s">
        <v>50</v>
      </c>
      <c r="G6" s="4" t="s">
        <v>51</v>
      </c>
      <c r="H6" s="2">
        <v>1.3100000000000001E-2</v>
      </c>
      <c r="I6" s="2">
        <v>3</v>
      </c>
      <c r="J6" s="2">
        <f t="shared" si="0"/>
        <v>3.0655000000000001</v>
      </c>
    </row>
    <row r="7" spans="1:10" x14ac:dyDescent="0.3">
      <c r="A7" t="s">
        <v>52</v>
      </c>
      <c r="B7" t="s">
        <v>53</v>
      </c>
      <c r="C7" s="1" t="s">
        <v>54</v>
      </c>
      <c r="E7">
        <v>1</v>
      </c>
      <c r="F7" s="4" t="s">
        <v>55</v>
      </c>
      <c r="G7" s="4" t="s">
        <v>56</v>
      </c>
      <c r="H7" s="2">
        <v>0.38869999999999999</v>
      </c>
      <c r="I7" s="2">
        <v>3</v>
      </c>
      <c r="J7" s="2">
        <f t="shared" si="0"/>
        <v>4.9435000000000002</v>
      </c>
    </row>
    <row r="8" spans="1:10" x14ac:dyDescent="0.3">
      <c r="H8" s="2"/>
      <c r="I8" s="6" t="s">
        <v>31</v>
      </c>
      <c r="J8" s="6">
        <f>SUM(J2:J7)</f>
        <v>14.016999999999999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E 5 t r V p m 5 X 4 u l A A A A 9 g A A A B I A H A B D b 2 5 m a W c v U G F j a 2 F n Z S 5 4 b W w g o h g A K K A U A A A A A A A A A A A A A A A A A A A A A A A A A A A A h Y / R C o I w G I V f R X b v N l e E y J x E t w l B E N H d m E t H + h t u N t + t i x 6 p V 8 g o q 7 s u z 3 e + i 3 P u 1 x v P h q Y O L r q z p o U U R Z i i Q I N q C w N l i n p 3 D G O U C b 6 R 6 i R L H Y w y 2 G S w R Y o q 5 8 4 J I d 5 7 7 G e 4 7 U r C K I 3 I P l 9 v V a U b i T 6 y + S + H B q y T o D Q S f P c a I x i O o j m O F w x T T i b I c w N f g Y 1 7 n + 0 P 5 K u + d n 2 n h Y b w s O R k i p y 8 P 4 g H U E s D B B Q A A g A I A B O b a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m 2 t W S B J c r m 4 B A A B O A g A A E w A c A E Z v c m 1 1 b G F z L 1 N l Y 3 R p b 2 4 x L m 0 g o h g A K K A U A A A A A A A A A A A A A A A A A A A A A A A A A A A A b V D L b t s w E L w b 8 D 8 s 1 I s N 0 E L z K o I E O r S S j Q Q B 8 r K T S 9 g D K 6 1 t t t R S W K 7 s C I b / P U z t I g U c X o a c W e 7 O b M B S r C e Y 7 v D o s t / r 9 8 L S M F b Q + D U y Z O B Q + j 2 I Z + p b L j E y e V i l h S / b G k k G E + s w z T 1 J f I R B k l / o p 4 A c 9 I 0 1 p O 8 I C 7 Y r h B E 8 U U Q O V j r w c 8 h N g z D z a 9 I F h j / i G 9 2 W o k + g Q 8 N 6 z p a D Q M A a g y D r 8 X h 8 8 v X 8 / B 9 O R v f s f 0 f H o / z m U f 9 o q w W K p Y X + a z g t w y o Z q p c C n a 1 t / J 0 l K l G Q e 9 f W F L I z B W M q f R X r s 6 P j s 2 M F D 6 0 X n E r n M P u 4 p r e e 8 O d Q 7 Y J / S e L A O m o V X K G p Y o o k b m F m f s X C v b L n B 7 s d K X j Z 8 9 + d m 5 b G G Q 6 Z c P t / y 3 x p a B E 7 z r o G P 9 r N 2 F C Y e 6 5 3 h t / F M P h k v t p s k k e c I y O V G P N J L A T B V 9 k q 2 C T P x r W H 7 M R 7 a d i S H C i F E R O W i I f K g 3 S R u y b 5 d p q + m 9 l u h / 2 e p U 9 D X L 4 B U E s B A i 0 A F A A C A A g A E 5 t r V p m 5 X 4 u l A A A A 9 g A A A B I A A A A A A A A A A A A A A A A A A A A A A E N v b m Z p Z y 9 Q Y W N r Y W d l L n h t b F B L A Q I t A B Q A A g A I A B O b a 1 Y P y u m r p A A A A O k A A A A T A A A A A A A A A A A A A A A A A P E A A A B b Q 2 9 u d G V u d F 9 U e X B l c 1 0 u e G 1 s U E s B A i 0 A F A A C A A g A E 5 t r V k g S X K 5 u A Q A A T g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o A A A A A A A B A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3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I v Q X V 0 b 1 J l b W 9 2 Z W R D b 2 x 1 b W 5 z M S 5 7 U m V m Z X J l b m N l L D B 9 J n F 1 b 3 Q 7 L C Z x d W 9 0 O 1 N l Y 3 R p b 2 4 x L 3 B v d 2 V y L 0 F 1 d G 9 S Z W 1 v d m V k Q 2 9 s d W 1 u c z E u e 1 Z h b H V l L D F 9 J n F 1 b 3 Q 7 L C Z x d W 9 0 O 1 N l Y 3 R p b 2 4 x L 3 B v d 2 V y L 0 F 1 d G 9 S Z W 1 v d m V k Q 2 9 s d W 1 u c z E u e 0 Z v b 3 R w c m l u d C w y f S Z x d W 9 0 O y w m c X V v d D t T Z W N 0 a W 9 u M S 9 w b 3 d l c i 9 B d X R v U m V t b 3 Z l Z E N v b H V t b n M x L n t E Y X R h c 2 h l Z X Q s M 3 0 m c X V v d D s s J n F 1 b 3 Q 7 U 2 V j d G l v b j E v c G 9 3 Z X I v Q X V 0 b 1 J l b W 9 2 Z W R D b 2 x 1 b W 5 z M S 5 7 U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d 2 V y L 0 F 1 d G 9 S Z W 1 v d m V k Q 2 9 s d W 1 u c z E u e 1 J l Z m V y Z W 5 j Z S w w f S Z x d W 9 0 O y w m c X V v d D t T Z W N 0 a W 9 u M S 9 w b 3 d l c i 9 B d X R v U m V t b 3 Z l Z E N v b H V t b n M x L n t W Y W x 1 Z S w x f S Z x d W 9 0 O y w m c X V v d D t T Z W N 0 a W 9 u M S 9 w b 3 d l c i 9 B d X R v U m V t b 3 Z l Z E N v b H V t b n M x L n t G b 2 9 0 c H J p b n Q s M n 0 m c X V v d D s s J n F 1 b 3 Q 7 U 2 V j d G l v b j E v c G 9 3 Z X I v Q X V 0 b 1 J l b W 9 2 Z W R D b 2 x 1 b W 5 z M S 5 7 R G F 0 Y X N o Z W V 0 L D N 9 J n F 1 b 3 Q 7 L C Z x d W 9 0 O 1 N l Y 3 R p b 2 4 x L 3 B v d 2 V y L 0 F 1 d G 9 S Z W 1 v d m V k Q 2 9 s d W 1 u c z E u e 1 F 0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E Y X R h c 2 h l Z X Q m c X V v d D s s J n F 1 b 3 Q 7 U X R 5 J n F 1 b 3 Q 7 X S I g L z 4 8 R W 5 0 c n k g V H l w Z T 0 i R m l s b E N v b H V t b l R 5 c G V z I i B W Y W x 1 Z T 0 i c 0 J n W U d C Z 0 0 9 I i A v P j x F b n R y e S B U e X B l P S J G a W x s T G F z d F V w Z G F 0 Z W Q i I F Z h b H V l P S J k M j A y M y 0 w M y 0 x M V Q x N j o 1 N T o 0 O C 4 w N D g 5 O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p J z s 7 X 6 P T q A h r 5 4 0 T N E l A A A A A A I A A A A A A B B m A A A A A Q A A I A A A A I 1 k c C O j K E L z W L 4 1 Y n U 5 2 5 / 9 e X 5 x U 3 z C e A i n 9 6 4 P c V 0 1 A A A A A A 6 A A A A A A g A A I A A A A O z x L I J O 1 L G c M m / R r v c 7 C v v 2 6 s N j P 2 t m i k d z W f t H C J z 2 U A A A A O f s J L v r V Y 3 U m x 6 F B M y C o X m O c 1 V 7 Q H S h + f y 1 5 N P m T j R 7 e A E x 9 w B 3 V r C x W V 7 g 7 r r q D t V j U O w O 5 1 h A / P K 5 S 3 + F H A F m H H L A 6 G d h H r s j 4 f E s a W O D Q A A A A O n O R U 8 f 2 V D / i J B B K d i o a i m r + 7 + n N L 5 l z M J p 2 M F r q r e 5 h i 2 / x 2 v 6 S 0 W I N C F 1 q j H 4 t V l v u j T 3 + W g v K l m o R t w Z I d U = < / D a t a M a s h u p > 
</file>

<file path=customXml/itemProps1.xml><?xml version="1.0" encoding="utf-8"?>
<ds:datastoreItem xmlns:ds="http://schemas.openxmlformats.org/officeDocument/2006/customXml" ds:itemID="{818C72C3-3E62-447A-8307-A948878DD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Power</vt:lpstr>
      <vt:lpstr>Microcontroller</vt:lpstr>
      <vt:lpstr>Sensors</vt:lpstr>
      <vt:lpstr>Power!ExternalData_1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</dc:creator>
  <dc:description/>
  <cp:lastModifiedBy>Kian Frassek</cp:lastModifiedBy>
  <cp:revision>7</cp:revision>
  <dcterms:created xsi:type="dcterms:W3CDTF">2023-03-05T14:58:28Z</dcterms:created>
  <dcterms:modified xsi:type="dcterms:W3CDTF">2023-03-11T17:31:51Z</dcterms:modified>
  <dc:language>en-ZA</dc:language>
</cp:coreProperties>
</file>