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frskia001_myuct_ac_za/Documents/Desktop/uct/3 year/frirst semester/EEE3088/EEE3088F-Project-CKR/Budgeting/"/>
    </mc:Choice>
  </mc:AlternateContent>
  <xr:revisionPtr revIDLastSave="10" documentId="13_ncr:1_{C4632933-B287-9C41-B96A-4A6284324DC6}" xr6:coauthVersionLast="47" xr6:coauthVersionMax="47" xr10:uidLastSave="{7FFA0C60-D1EA-4537-977F-6065463F9A9F}"/>
  <bookViews>
    <workbookView xWindow="-108" yWindow="-108" windowWidth="23256" windowHeight="12576" tabRatio="500" activeTab="1" xr2:uid="{00000000-000D-0000-FFFF-FFFF00000000}"/>
  </bookViews>
  <sheets>
    <sheet name="Power" sheetId="1" r:id="rId1"/>
    <sheet name="Microcontroller" sheetId="2" r:id="rId2"/>
    <sheet name="Sensors" sheetId="3" r:id="rId3"/>
  </sheets>
  <definedNames>
    <definedName name="ExternalData_1" localSheetId="0">Power!$A$1:$E$12</definedName>
    <definedName name="ExternalData_2" localSheetId="1" hidden="1">Microcontroller!$A$1:$F$14</definedName>
    <definedName name="ExternalData_2" localSheetId="0" hidden="1">Power!$A$1:$J$20</definedName>
    <definedName name="ExternalData_2" localSheetId="2" hidden="1">Sensors!$A$1:$F$9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3" l="1"/>
  <c r="J8" i="3"/>
  <c r="J7" i="3"/>
  <c r="J6" i="3"/>
  <c r="J5" i="3"/>
  <c r="J4" i="3"/>
  <c r="J3" i="3"/>
  <c r="J2" i="3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1" i="1" s="1"/>
  <c r="K4" i="1"/>
  <c r="K3" i="1"/>
  <c r="K2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0" i="3" l="1"/>
  <c r="J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88AFC1-87F4-9648-AEC2-6C98321DDD97}" keepAlive="1" name="Query - EEE3088F_CKR" description="Connection to the 'EEE3088F_CKR' query in the workbook." type="5" refreshedVersion="8" background="1" saveData="1">
    <dbPr connection="Provider=Microsoft.Mashup.OleDb.1;Data Source=$Workbook$;Location=EEE3088F_CKR;Extended Properties=&quot;&quot;" command="SELECT * FROM [EEE3088F_CKR]"/>
  </connection>
  <connection id="2" xr16:uid="{5D54772C-542C-BE43-815B-852E0AED0267}" keepAlive="1" name="Query - EEE3088F_CKR (2)" description="Connection to the 'EEE3088F_CKR (2)' query in the workbook." type="5" refreshedVersion="8" background="1" saveData="1">
    <dbPr connection="Provider=Microsoft.Mashup.OleDb.1;Data Source=$Workbook$;Location=&quot;EEE3088F_CKR (2)&quot;;Extended Properties=&quot;&quot;" command="SELECT * FROM [EEE3088F_CKR (2)]"/>
  </connection>
  <connection id="3" xr16:uid="{611A7DEB-D732-42F4-8129-C918563B29BD}" keepAlive="1" name="Query - power" description="Connection to the 'power' query in the workbook." type="5" refreshedVersion="8" background="1" saveData="1">
    <dbPr connection="Provider=Microsoft.Mashup.OleDb.1;Data Source=$Workbook$;Location=power;Extended Properties=&quot;&quot;" command="SELECT * FROM [power]"/>
  </connection>
  <connection id="4" xr16:uid="{9E8F80C7-F313-423E-A0D8-F1C761DBECBF}" keepAlive="1" name="Query - powerV 3" description="Connection to the 'powerV 3' query in the workbook." type="5" refreshedVersion="8" background="1" saveData="1">
    <dbPr connection="Provider=Microsoft.Mashup.OleDb.1;Data Source=$Workbook$;Location=&quot;powerV 3&quot;;Extended Properties=&quot;&quot;" command="SELECT * FROM [powerV 3]"/>
  </connection>
</connections>
</file>

<file path=xl/sharedStrings.xml><?xml version="1.0" encoding="utf-8"?>
<sst xmlns="http://schemas.openxmlformats.org/spreadsheetml/2006/main" count="262" uniqueCount="138">
  <si>
    <t>Reference</t>
  </si>
  <si>
    <t>Value</t>
  </si>
  <si>
    <t>Footprint</t>
  </si>
  <si>
    <t>DNP</t>
  </si>
  <si>
    <t>Qty</t>
  </si>
  <si>
    <t>Unit Cost</t>
  </si>
  <si>
    <t>Extended Part Cost</t>
  </si>
  <si>
    <t>Battery</t>
  </si>
  <si>
    <t>C1-C4</t>
  </si>
  <si>
    <t>C19702</t>
  </si>
  <si>
    <t>CL10A106KP8NNNC</t>
  </si>
  <si>
    <t>D1</t>
  </si>
  <si>
    <t>LED Green</t>
  </si>
  <si>
    <t>C2296</t>
  </si>
  <si>
    <t>LED_0805</t>
  </si>
  <si>
    <t>D2</t>
  </si>
  <si>
    <t>LED RED</t>
  </si>
  <si>
    <t>LED_0603</t>
  </si>
  <si>
    <t>1.2k</t>
  </si>
  <si>
    <t>0603WAF1201T5E</t>
  </si>
  <si>
    <t>C404969</t>
  </si>
  <si>
    <t>U3</t>
  </si>
  <si>
    <t>C16581</t>
  </si>
  <si>
    <t>TP4056</t>
  </si>
  <si>
    <t>U4</t>
  </si>
  <si>
    <t>C5</t>
  </si>
  <si>
    <t>1u</t>
  </si>
  <si>
    <t>C52923</t>
  </si>
  <si>
    <t>100k</t>
  </si>
  <si>
    <t>C25086</t>
  </si>
  <si>
    <t>RV1</t>
  </si>
  <si>
    <t>Potentiometer</t>
  </si>
  <si>
    <t>C388854</t>
  </si>
  <si>
    <t>TH1</t>
  </si>
  <si>
    <t>C77130</t>
  </si>
  <si>
    <t>U6</t>
  </si>
  <si>
    <t>C364577</t>
  </si>
  <si>
    <t>LED</t>
  </si>
  <si>
    <t>D3</t>
  </si>
  <si>
    <t>R1</t>
  </si>
  <si>
    <t>R6</t>
  </si>
  <si>
    <t>J1</t>
  </si>
  <si>
    <t>Total Cost</t>
  </si>
  <si>
    <t>Datasheet</t>
  </si>
  <si>
    <t>BT2</t>
  </si>
  <si>
    <t>n/a</t>
  </si>
  <si>
    <t>~</t>
  </si>
  <si>
    <t>10uf</t>
  </si>
  <si>
    <t>D4</t>
  </si>
  <si>
    <t>zener diode</t>
  </si>
  <si>
    <t/>
  </si>
  <si>
    <t>C36599</t>
  </si>
  <si>
    <t>AO3401A</t>
  </si>
  <si>
    <t>Package_TO_SOT_SMD:SOT-23</t>
  </si>
  <si>
    <t>http://www.aosmd.com/pdfs/datasheet/AO3401A.pdf</t>
  </si>
  <si>
    <t>C15127</t>
  </si>
  <si>
    <t>R2-R4</t>
  </si>
  <si>
    <t>0</t>
  </si>
  <si>
    <t>R14, R18</t>
  </si>
  <si>
    <t>R1M</t>
  </si>
  <si>
    <t>0805W8F1004T5E</t>
  </si>
  <si>
    <t>C17514</t>
  </si>
  <si>
    <t>R15</t>
  </si>
  <si>
    <t>R2M</t>
  </si>
  <si>
    <t>0805W8F2004T5E</t>
  </si>
  <si>
    <t>C26112</t>
  </si>
  <si>
    <t>R16</t>
  </si>
  <si>
    <t>1206W4F1003T5E</t>
  </si>
  <si>
    <t>C17900</t>
  </si>
  <si>
    <t>R17</t>
  </si>
  <si>
    <t>80k</t>
  </si>
  <si>
    <t>0805W8F8202T5E</t>
  </si>
  <si>
    <t>C17840</t>
  </si>
  <si>
    <t>R19</t>
  </si>
  <si>
    <t>R3M</t>
  </si>
  <si>
    <t>0603WAF3004T5E</t>
  </si>
  <si>
    <t>C23156</t>
  </si>
  <si>
    <t>Batter Charger</t>
  </si>
  <si>
    <t>XC6206PxxxMR</t>
  </si>
  <si>
    <t>Package_TO_SOT_SMD:SOT-23-3</t>
  </si>
  <si>
    <t>https://www.torexsemi.com/file/xc6206/XC6206.pdf</t>
  </si>
  <si>
    <t>XC6206P332MR</t>
  </si>
  <si>
    <t>C5446</t>
  </si>
  <si>
    <t>#</t>
  </si>
  <si>
    <t>Debugger</t>
  </si>
  <si>
    <t>J2</t>
  </si>
  <si>
    <t>JP1</t>
  </si>
  <si>
    <t>Jumper_2_Bridged</t>
  </si>
  <si>
    <t>JP2, JP5, JP6, JP7</t>
  </si>
  <si>
    <t>SolderJumper_2_Bridged</t>
  </si>
  <si>
    <t>JP3, JP9</t>
  </si>
  <si>
    <t>Jumper_3_Bridged12</t>
  </si>
  <si>
    <t>10k</t>
  </si>
  <si>
    <t>U2</t>
  </si>
  <si>
    <t>HT42B534-2</t>
  </si>
  <si>
    <t>U7</t>
  </si>
  <si>
    <t>24LC256</t>
  </si>
  <si>
    <t>STM_female_headers</t>
  </si>
  <si>
    <t>R22, R23, R24, R26, R27, R30, R31</t>
  </si>
  <si>
    <t>U5</t>
  </si>
  <si>
    <t>SW1, SW2, SW3, SW4</t>
  </si>
  <si>
    <t>Switches</t>
  </si>
  <si>
    <t>Total Cost:</t>
  </si>
  <si>
    <t>C2286</t>
  </si>
  <si>
    <t>DNF</t>
  </si>
  <si>
    <t>JLC code</t>
  </si>
  <si>
    <t>Part name</t>
  </si>
  <si>
    <t>cost per unit</t>
  </si>
  <si>
    <t>cost</t>
  </si>
  <si>
    <t>x</t>
  </si>
  <si>
    <t>MMSZ4678T18</t>
  </si>
  <si>
    <t>J3, J4</t>
  </si>
  <si>
    <t>Conn_01x02_Pin</t>
  </si>
  <si>
    <t>X</t>
  </si>
  <si>
    <t>JP2</t>
  </si>
  <si>
    <t>Q1</t>
  </si>
  <si>
    <t>R13</t>
  </si>
  <si>
    <t>U9</t>
  </si>
  <si>
    <t>LMV321</t>
  </si>
  <si>
    <t>http://www.ti.com/lit/ds/symlink/lmv324.pdf</t>
  </si>
  <si>
    <t>C7972</t>
  </si>
  <si>
    <t>C6</t>
  </si>
  <si>
    <t>U8</t>
  </si>
  <si>
    <t>R21, R22</t>
  </si>
  <si>
    <t>100n</t>
  </si>
  <si>
    <t>100k thermostat</t>
  </si>
  <si>
    <t>Ambient light</t>
  </si>
  <si>
    <t>Temperature/Humidity sensor</t>
  </si>
  <si>
    <t>JLC Part</t>
  </si>
  <si>
    <t>-</t>
  </si>
  <si>
    <t>C17902</t>
  </si>
  <si>
    <t>JLC Part Number</t>
  </si>
  <si>
    <t>C1525</t>
  </si>
  <si>
    <t>C2837688</t>
  </si>
  <si>
    <t>C17477</t>
  </si>
  <si>
    <t>C13828</t>
  </si>
  <si>
    <t>C493294</t>
  </si>
  <si>
    <t>C411624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</si>
</sst>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00;[Red]\-[$$-409]#,##0.0000"/>
    <numFmt numFmtId="165" formatCode="_-[$$-409]* #,##0.00_ ;_-[$$-409]* \-#,##0.00\ ;_-[$$-409]* &quot;-&quot;??_ ;_-@_ "/>
  </numFmts>
  <fonts count="4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49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19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615D790-9DB3-4BDC-9DF3-FACD82FEB4E0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Reference" tableColumnId="1"/>
      <queryTableField id="2" name="Value" tableColumnId="2"/>
      <queryTableField id="3" name="Footprint" tableColumnId="3"/>
      <queryTableField id="4" name="Datasheet" tableColumnId="4"/>
      <queryTableField id="5" name="DNF" tableColumnId="5"/>
      <queryTableField id="6" name="Extended Part Cost" tableColumnId="6"/>
      <queryTableField id="7" name="JLC code" tableColumnId="7"/>
      <queryTableField id="8" name="Part name" tableColumnId="8"/>
      <queryTableField id="9" name="cost per unit" tableColumnId="9"/>
      <queryTableField id="10" name="Qty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587AF5D-96C4-1542-8154-BC32502E1785}" autoFormatId="16" applyNumberFormats="0" applyBorderFormats="0" applyFontFormats="0" applyPatternFormats="0" applyAlignmentFormats="0" applyWidthHeightFormats="0">
  <queryTableRefresh nextId="12" unboundColumnsRight="4">
    <queryTableFields count="10">
      <queryTableField id="1" name="#" tableColumnId="1"/>
      <queryTableField id="2" name="Reference" tableColumnId="2"/>
      <queryTableField id="3" name="Qty" tableColumnId="3"/>
      <queryTableField id="4" name="Value" tableColumnId="4"/>
      <queryTableField id="11" dataBound="0" tableColumnId="6"/>
      <queryTableField id="5" name="Footprint" tableColumnId="5"/>
      <queryTableField id="7" dataBound="0" tableColumnId="11"/>
      <queryTableField id="10" dataBound="0" tableColumnId="13"/>
      <queryTableField id="9" dataBound="0" tableColumnId="14"/>
      <queryTableField id="8" dataBound="0" tableColumnId="12"/>
    </queryTableFields>
    <queryTableDeletedFields count="1">
      <deletedField name="DNP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BFCD98F-BDD3-0049-AD26-FA6BE1DD3FA0}" autoFormatId="16" applyNumberFormats="0" applyBorderFormats="0" applyFontFormats="0" applyPatternFormats="0" applyAlignmentFormats="0" applyWidthHeightFormats="0">
  <queryTableRefresh nextId="12" unboundColumnsRight="4">
    <queryTableFields count="10">
      <queryTableField id="1" name="#" tableColumnId="1"/>
      <queryTableField id="2" name="Reference" tableColumnId="2"/>
      <queryTableField id="3" name="Qty" tableColumnId="3"/>
      <queryTableField id="4" name="Value" tableColumnId="4"/>
      <queryTableField id="11" dataBound="0" tableColumnId="6"/>
      <queryTableField id="5" name="Footprint" tableColumnId="5"/>
      <queryTableField id="7" dataBound="0" tableColumnId="11"/>
      <queryTableField id="10" dataBound="0" tableColumnId="13"/>
      <queryTableField id="9" dataBound="0" tableColumnId="14"/>
      <queryTableField id="8" dataBound="0" tableColumnId="12"/>
    </queryTableFields>
    <queryTableDeletedFields count="1">
      <deletedField name="DN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814D99-C5E8-463C-B713-F98729A4861D}" name="powerV_3" displayName="powerV_3" ref="A1:K21" tableType="queryTable" totalsRowCount="1">
  <autoFilter ref="A1:K20" xr:uid="{A6814D99-C5E8-463C-B713-F98729A4861D}"/>
  <tableColumns count="11">
    <tableColumn id="1" xr3:uid="{6B07B1A4-5338-49BC-A505-A73F3954D904}" uniqueName="1" name="Reference" queryTableFieldId="1" dataDxfId="18"/>
    <tableColumn id="2" xr3:uid="{6697F7A6-C9A8-4524-84D0-C85A59B40B05}" uniqueName="2" name="Value" queryTableFieldId="2" dataDxfId="17"/>
    <tableColumn id="3" xr3:uid="{D9B9D0AC-3F0A-4C76-B972-EEF17228FE89}" uniqueName="3" name="Footprint" queryTableFieldId="3" dataDxfId="16"/>
    <tableColumn id="4" xr3:uid="{2E10351F-1D22-458B-8B60-1C1EABAA176E}" uniqueName="4" name="Datasheet" queryTableFieldId="4" dataDxfId="15"/>
    <tableColumn id="5" xr3:uid="{2E2D4A37-B2F9-4104-A7DD-C21648500662}" uniqueName="5" name="DNF" queryTableFieldId="5" dataDxfId="14"/>
    <tableColumn id="6" xr3:uid="{ED1F7A29-D5DA-441E-B036-27B9561C0B5C}" uniqueName="6" name="Extended Part Cost" queryTableFieldId="6"/>
    <tableColumn id="7" xr3:uid="{57FC78CA-101B-4ABB-894A-95A9BBEBCE8C}" uniqueName="7" name="JLC code" queryTableFieldId="7" dataDxfId="13"/>
    <tableColumn id="8" xr3:uid="{EAB6D8AE-1189-450D-8469-0141A8BB9927}" uniqueName="8" name="Part name" queryTableFieldId="8" dataDxfId="12"/>
    <tableColumn id="9" xr3:uid="{DAD82142-6EF9-42CC-9B9F-C154A944B30E}" uniqueName="9" name="cost per unit" queryTableFieldId="9"/>
    <tableColumn id="10" xr3:uid="{2C2C0587-A25A-4B52-B59A-2533EBA8BE72}" uniqueName="10" name="Qty" queryTableFieldId="10"/>
    <tableColumn id="11" xr3:uid="{2C9B1ED0-D3AA-4A10-BA65-DD09991DF54B}" uniqueName="11" name="cost" totalsRowFunction="sum" queryTableFieldId="11" dataDxfId="11" totalsRowDxfId="10">
      <calculatedColumnFormula>powerV_3[[#This Row],[cost per unit]]*powerV_3[[#This Row],[Qty]]*5+powerV_3[[#This Row],[Extended Part Cost]]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A08B8C-41C1-DF49-9D39-14FCC7505D26}" name="EEE3088F_CKR" displayName="EEE3088F_CKR" ref="A1:J15" tableType="queryTable" totalsRowCount="1">
  <autoFilter ref="A1:J14" xr:uid="{75A08B8C-41C1-DF49-9D39-14FCC7505D26}"/>
  <tableColumns count="10">
    <tableColumn id="1" xr3:uid="{7D3E7D4A-F62E-7342-8F66-2F44832B535F}" uniqueName="1" name="#" queryTableFieldId="1"/>
    <tableColumn id="2" xr3:uid="{D7109B0E-2B20-034A-A60E-ED110FF4EAE7}" uniqueName="2" name="Reference" queryTableFieldId="2" dataDxfId="9"/>
    <tableColumn id="3" xr3:uid="{049CBF80-1E31-4845-8098-D05FC6286AD9}" uniqueName="3" name="Qty" queryTableFieldId="3"/>
    <tableColumn id="4" xr3:uid="{E28EE2E5-9109-1E44-9328-BFB92B866699}" uniqueName="4" name="Value" queryTableFieldId="4" dataDxfId="8"/>
    <tableColumn id="6" xr3:uid="{862AB6AA-72ED-8241-A27E-DFEC7B91D335}" uniqueName="6" name="JLC Part" queryTableFieldId="11"/>
    <tableColumn id="5" xr3:uid="{4BA3B9B1-3A1B-2E47-BF10-3ED4BBD7F504}" uniqueName="5" name="Footprint" queryTableFieldId="5" dataDxfId="7"/>
    <tableColumn id="11" xr3:uid="{47675195-6CB3-0349-9BB1-26CE5CEF05A5}" uniqueName="11" name="DNP" queryTableFieldId="7"/>
    <tableColumn id="13" xr3:uid="{AF355272-0CAB-FA4E-B760-6CED047B55BA}" uniqueName="13" name="Unit Cost" queryTableFieldId="10"/>
    <tableColumn id="14" xr3:uid="{D6FFBFBE-4972-4147-9AA2-1EEB7D695C2F}" uniqueName="14" name="Extended Part Cost" totalsRowLabel="Total Cost:" queryTableFieldId="9"/>
    <tableColumn id="12" xr3:uid="{45BF6DC7-BCF7-334B-8FD6-CBAF6F3E946F}" uniqueName="12" name="Total Cost" totalsRowFunction="custom" queryTableFieldId="8" dataDxfId="6" totalsRowDxfId="0">
      <calculatedColumnFormula>EEE3088F_CKR[[#This Row],[Unit Cost]]*EEE3088F_CKR[[#This Row],[Qty]]*5+EEE3088F_CKR[[#This Row],[Extended Part Cost]]</calculatedColumnFormula>
      <totalsRowFormula>SUM(EEE3088F_CKR[Total Cost])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F27DC-F8AD-8443-922E-A531858C9583}" name="EEE3088F_CKR2" displayName="EEE3088F_CKR2" ref="A1:J10" tableType="queryTable" totalsRowCount="1">
  <autoFilter ref="A1:J9" xr:uid="{C5DF27DC-F8AD-8443-922E-A531858C9583}"/>
  <tableColumns count="10">
    <tableColumn id="1" xr3:uid="{B4206269-CC00-D443-8DD5-EBC58B19756A}" uniqueName="1" name="#" queryTableFieldId="1"/>
    <tableColumn id="2" xr3:uid="{1A7AE86B-1022-3241-AFBA-B220932CF733}" uniqueName="2" name="Reference" queryTableFieldId="2" dataDxfId="5"/>
    <tableColumn id="3" xr3:uid="{5111E3C2-3112-3C44-B790-FF5AE2AA21C4}" uniqueName="3" name="Qty" queryTableFieldId="3"/>
    <tableColumn id="4" xr3:uid="{DA526E9D-DE90-0447-8984-A6DC8748E0F6}" uniqueName="4" name="Value" queryTableFieldId="4" dataDxfId="4"/>
    <tableColumn id="6" xr3:uid="{05171E54-0284-7648-8F15-38304DCB70E1}" uniqueName="6" name="JLC Part Number" queryTableFieldId="11"/>
    <tableColumn id="5" xr3:uid="{4D177543-4A70-8F45-8EF1-2506DA4F8CDE}" uniqueName="5" name="Footprint" queryTableFieldId="5" dataDxfId="3"/>
    <tableColumn id="11" xr3:uid="{59F6062A-260D-1446-8ECE-BD342C38A081}" uniqueName="11" name="DNP" queryTableFieldId="7"/>
    <tableColumn id="13" xr3:uid="{A646FCE3-4AAF-2B40-A766-F1A533976425}" uniqueName="13" name="Unit Cost" queryTableFieldId="10"/>
    <tableColumn id="14" xr3:uid="{2A19916C-28E0-894B-BDAF-BA7275EE0355}" uniqueName="14" name="Extended Part Cost" totalsRowLabel="Total Cost:" queryTableFieldId="9"/>
    <tableColumn id="12" xr3:uid="{EAE843C9-6CD8-D044-9BF7-46CB9312B208}" uniqueName="12" name="Total Cost" totalsRowFunction="custom" queryTableFieldId="8" dataDxfId="2" totalsRowDxfId="1">
      <calculatedColumnFormula>EEE3088F_CKR2[[#This Row],[Unit Cost]]*EEE3088F_CKR2[[#This Row],[Qty]]*5+EEE3088F_CKR2[[#This Row],[Extended Part Cost]]</calculatedColumnFormula>
      <totalsRowFormula>SUM(EEE3088F_CKR2[Total Cost])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Normal="100" workbookViewId="0">
      <selection activeCell="F13" sqref="F13"/>
    </sheetView>
  </sheetViews>
  <sheetFormatPr defaultColWidth="9.109375" defaultRowHeight="14.4" x14ac:dyDescent="0.3"/>
  <cols>
    <col min="1" max="1" width="11.6640625" customWidth="1"/>
    <col min="2" max="2" width="13.6640625" bestFit="1" customWidth="1"/>
    <col min="3" max="3" width="28.44140625" bestFit="1" customWidth="1"/>
    <col min="4" max="4" width="46.44140625" bestFit="1" customWidth="1"/>
    <col min="5" max="5" width="6.44140625" customWidth="1"/>
    <col min="6" max="6" width="17.44140625" bestFit="1" customWidth="1"/>
    <col min="7" max="7" width="18" customWidth="1"/>
    <col min="8" max="8" width="14.44140625" customWidth="1"/>
    <col min="9" max="9" width="17.109375" customWidth="1"/>
    <col min="10" max="10" width="20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43</v>
      </c>
      <c r="E1" t="s">
        <v>104</v>
      </c>
      <c r="F1" t="s">
        <v>6</v>
      </c>
      <c r="G1" t="s">
        <v>105</v>
      </c>
      <c r="H1" t="s">
        <v>106</v>
      </c>
      <c r="I1" t="s">
        <v>107</v>
      </c>
      <c r="J1" t="s">
        <v>4</v>
      </c>
      <c r="K1" t="s">
        <v>108</v>
      </c>
    </row>
    <row r="2" spans="1:11" x14ac:dyDescent="0.3">
      <c r="A2" t="s">
        <v>44</v>
      </c>
      <c r="B2" t="s">
        <v>7</v>
      </c>
      <c r="C2" t="s">
        <v>45</v>
      </c>
      <c r="D2" t="s">
        <v>46</v>
      </c>
      <c r="E2" t="s">
        <v>109</v>
      </c>
      <c r="G2" t="s">
        <v>50</v>
      </c>
      <c r="H2" t="s">
        <v>50</v>
      </c>
      <c r="I2">
        <v>0</v>
      </c>
      <c r="J2">
        <v>1</v>
      </c>
      <c r="K2">
        <f>powerV_3[[#This Row],[cost per unit]]*powerV_3[[#This Row],[Qty]]*5+powerV_3[[#This Row],[Extended Part Cost]]</f>
        <v>0</v>
      </c>
    </row>
    <row r="3" spans="1:11" x14ac:dyDescent="0.3">
      <c r="A3" t="s">
        <v>8</v>
      </c>
      <c r="B3" t="s">
        <v>47</v>
      </c>
      <c r="C3" t="s">
        <v>10</v>
      </c>
      <c r="D3" t="s">
        <v>46</v>
      </c>
      <c r="E3" t="s">
        <v>50</v>
      </c>
      <c r="F3">
        <v>0</v>
      </c>
      <c r="G3" t="s">
        <v>9</v>
      </c>
      <c r="H3" t="s">
        <v>10</v>
      </c>
      <c r="I3">
        <v>6.6E-3</v>
      </c>
      <c r="J3">
        <v>4</v>
      </c>
      <c r="K3">
        <f>powerV_3[[#This Row],[cost per unit]]*powerV_3[[#This Row],[Qty]]*5+powerV_3[[#This Row],[Extended Part Cost]]</f>
        <v>0.13200000000000001</v>
      </c>
    </row>
    <row r="4" spans="1:11" x14ac:dyDescent="0.3">
      <c r="A4" t="s">
        <v>11</v>
      </c>
      <c r="B4" t="s">
        <v>12</v>
      </c>
      <c r="C4" t="s">
        <v>14</v>
      </c>
      <c r="D4" t="s">
        <v>46</v>
      </c>
      <c r="E4" t="s">
        <v>50</v>
      </c>
      <c r="F4">
        <v>0</v>
      </c>
      <c r="G4" t="s">
        <v>13</v>
      </c>
      <c r="H4" t="s">
        <v>14</v>
      </c>
      <c r="I4">
        <v>1.1900000000000001E-2</v>
      </c>
      <c r="J4">
        <v>1</v>
      </c>
      <c r="K4">
        <f>powerV_3[[#This Row],[cost per unit]]*powerV_3[[#This Row],[Qty]]*5+powerV_3[[#This Row],[Extended Part Cost]]</f>
        <v>5.9500000000000004E-2</v>
      </c>
    </row>
    <row r="5" spans="1:11" x14ac:dyDescent="0.3">
      <c r="A5" t="s">
        <v>15</v>
      </c>
      <c r="B5" t="s">
        <v>16</v>
      </c>
      <c r="C5" t="s">
        <v>50</v>
      </c>
      <c r="D5" t="s">
        <v>46</v>
      </c>
      <c r="E5" t="s">
        <v>50</v>
      </c>
      <c r="F5">
        <v>0</v>
      </c>
      <c r="G5" t="s">
        <v>103</v>
      </c>
      <c r="H5" t="s">
        <v>17</v>
      </c>
      <c r="I5">
        <v>5.4000000000000003E-3</v>
      </c>
      <c r="J5">
        <v>1</v>
      </c>
      <c r="K5">
        <f>powerV_3[[#This Row],[cost per unit]]*powerV_3[[#This Row],[Qty]]*5+powerV_3[[#This Row],[Extended Part Cost]]</f>
        <v>2.7000000000000003E-2</v>
      </c>
    </row>
    <row r="6" spans="1:11" x14ac:dyDescent="0.3">
      <c r="A6" t="s">
        <v>48</v>
      </c>
      <c r="B6" t="s">
        <v>49</v>
      </c>
      <c r="C6" t="s">
        <v>50</v>
      </c>
      <c r="D6" t="s">
        <v>50</v>
      </c>
      <c r="E6" t="s">
        <v>50</v>
      </c>
      <c r="F6">
        <v>3</v>
      </c>
      <c r="G6" t="s">
        <v>51</v>
      </c>
      <c r="H6" t="s">
        <v>110</v>
      </c>
      <c r="I6">
        <v>9.5600000000000004E-2</v>
      </c>
      <c r="J6">
        <v>1</v>
      </c>
      <c r="K6">
        <f>powerV_3[[#This Row],[cost per unit]]*powerV_3[[#This Row],[Qty]]*5+powerV_3[[#This Row],[Extended Part Cost]]</f>
        <v>3.4780000000000002</v>
      </c>
    </row>
    <row r="7" spans="1:11" x14ac:dyDescent="0.3">
      <c r="A7" t="s">
        <v>111</v>
      </c>
      <c r="B7" t="s">
        <v>112</v>
      </c>
      <c r="C7" t="s">
        <v>50</v>
      </c>
      <c r="D7" t="s">
        <v>46</v>
      </c>
      <c r="E7" t="s">
        <v>113</v>
      </c>
      <c r="F7">
        <v>0</v>
      </c>
      <c r="G7" t="s">
        <v>50</v>
      </c>
      <c r="H7" t="s">
        <v>50</v>
      </c>
      <c r="J7">
        <v>2</v>
      </c>
      <c r="K7">
        <f>powerV_3[[#This Row],[cost per unit]]*powerV_3[[#This Row],[Qty]]*5+powerV_3[[#This Row],[Extended Part Cost]]</f>
        <v>0</v>
      </c>
    </row>
    <row r="8" spans="1:11" x14ac:dyDescent="0.3">
      <c r="A8" t="s">
        <v>86</v>
      </c>
      <c r="B8" t="s">
        <v>87</v>
      </c>
      <c r="C8" t="s">
        <v>50</v>
      </c>
      <c r="D8" t="s">
        <v>46</v>
      </c>
      <c r="E8" t="s">
        <v>113</v>
      </c>
      <c r="F8">
        <v>0</v>
      </c>
      <c r="G8" t="s">
        <v>50</v>
      </c>
      <c r="H8" t="s">
        <v>50</v>
      </c>
      <c r="J8">
        <v>1</v>
      </c>
      <c r="K8">
        <f>powerV_3[[#This Row],[cost per unit]]*powerV_3[[#This Row],[Qty]]*5+powerV_3[[#This Row],[Extended Part Cost]]</f>
        <v>0</v>
      </c>
    </row>
    <row r="9" spans="1:11" x14ac:dyDescent="0.3">
      <c r="A9" t="s">
        <v>114</v>
      </c>
      <c r="B9" t="s">
        <v>89</v>
      </c>
      <c r="C9" t="s">
        <v>50</v>
      </c>
      <c r="D9" t="s">
        <v>46</v>
      </c>
      <c r="E9" t="s">
        <v>50</v>
      </c>
      <c r="F9">
        <v>0</v>
      </c>
      <c r="G9" t="s">
        <v>50</v>
      </c>
      <c r="H9" t="s">
        <v>50</v>
      </c>
      <c r="J9">
        <v>1</v>
      </c>
      <c r="K9">
        <f>powerV_3[[#This Row],[cost per unit]]*powerV_3[[#This Row],[Qty]]*5+powerV_3[[#This Row],[Extended Part Cost]]</f>
        <v>0</v>
      </c>
    </row>
    <row r="10" spans="1:11" x14ac:dyDescent="0.3">
      <c r="A10" t="s">
        <v>115</v>
      </c>
      <c r="B10" t="s">
        <v>52</v>
      </c>
      <c r="C10" t="s">
        <v>53</v>
      </c>
      <c r="D10" t="s">
        <v>54</v>
      </c>
      <c r="E10" t="s">
        <v>50</v>
      </c>
      <c r="F10">
        <v>0</v>
      </c>
      <c r="G10" t="s">
        <v>55</v>
      </c>
      <c r="H10" t="s">
        <v>52</v>
      </c>
      <c r="I10">
        <v>7.9699999999999993E-2</v>
      </c>
      <c r="J10">
        <v>1</v>
      </c>
      <c r="K10">
        <f>powerV_3[[#This Row],[cost per unit]]*powerV_3[[#This Row],[Qty]]*5+powerV_3[[#This Row],[Extended Part Cost]]</f>
        <v>0.39849999999999997</v>
      </c>
    </row>
    <row r="11" spans="1:11" x14ac:dyDescent="0.3">
      <c r="A11" t="s">
        <v>56</v>
      </c>
      <c r="B11" t="s">
        <v>18</v>
      </c>
      <c r="C11" t="s">
        <v>50</v>
      </c>
      <c r="D11" t="s">
        <v>46</v>
      </c>
      <c r="E11" t="s">
        <v>50</v>
      </c>
      <c r="F11">
        <v>0</v>
      </c>
      <c r="G11" t="s">
        <v>9</v>
      </c>
      <c r="H11" t="s">
        <v>19</v>
      </c>
      <c r="I11">
        <v>6.6E-3</v>
      </c>
      <c r="J11">
        <v>3</v>
      </c>
      <c r="K11">
        <f>powerV_3[[#This Row],[cost per unit]]*powerV_3[[#This Row],[Qty]]*5+powerV_3[[#This Row],[Extended Part Cost]]</f>
        <v>9.8999999999999991E-2</v>
      </c>
    </row>
    <row r="12" spans="1:11" x14ac:dyDescent="0.3">
      <c r="A12" t="s">
        <v>116</v>
      </c>
      <c r="B12" t="s">
        <v>57</v>
      </c>
      <c r="C12" t="s">
        <v>50</v>
      </c>
      <c r="D12" t="s">
        <v>50</v>
      </c>
      <c r="E12" t="s">
        <v>50</v>
      </c>
      <c r="F12">
        <v>0</v>
      </c>
      <c r="G12" t="s">
        <v>134</v>
      </c>
      <c r="H12" t="s">
        <v>50</v>
      </c>
      <c r="J12">
        <v>1</v>
      </c>
      <c r="K12">
        <f>powerV_3[[#This Row],[cost per unit]]*powerV_3[[#This Row],[Qty]]*5+powerV_3[[#This Row],[Extended Part Cost]]</f>
        <v>0</v>
      </c>
    </row>
    <row r="13" spans="1:11" x14ac:dyDescent="0.3">
      <c r="A13" t="s">
        <v>58</v>
      </c>
      <c r="B13" t="s">
        <v>59</v>
      </c>
      <c r="C13" t="s">
        <v>50</v>
      </c>
      <c r="D13" t="s">
        <v>46</v>
      </c>
      <c r="E13" t="s">
        <v>50</v>
      </c>
      <c r="F13">
        <v>0</v>
      </c>
      <c r="G13" t="s">
        <v>61</v>
      </c>
      <c r="H13" t="s">
        <v>60</v>
      </c>
      <c r="I13">
        <v>1.6000000000000001E-3</v>
      </c>
      <c r="J13">
        <v>2</v>
      </c>
      <c r="K13">
        <f>powerV_3[[#This Row],[cost per unit]]*powerV_3[[#This Row],[Qty]]*5+powerV_3[[#This Row],[Extended Part Cost]]</f>
        <v>1.6E-2</v>
      </c>
    </row>
    <row r="14" spans="1:11" x14ac:dyDescent="0.3">
      <c r="A14" t="s">
        <v>62</v>
      </c>
      <c r="B14" t="s">
        <v>63</v>
      </c>
      <c r="C14" t="s">
        <v>50</v>
      </c>
      <c r="D14" t="s">
        <v>46</v>
      </c>
      <c r="E14" t="s">
        <v>50</v>
      </c>
      <c r="F14">
        <v>0</v>
      </c>
      <c r="G14" t="s">
        <v>65</v>
      </c>
      <c r="H14" t="s">
        <v>64</v>
      </c>
      <c r="I14">
        <v>2.3999999999999998E-3</v>
      </c>
      <c r="J14">
        <v>1</v>
      </c>
      <c r="K14">
        <f>powerV_3[[#This Row],[cost per unit]]*powerV_3[[#This Row],[Qty]]*5+powerV_3[[#This Row],[Extended Part Cost]]</f>
        <v>1.1999999999999999E-2</v>
      </c>
    </row>
    <row r="15" spans="1:11" x14ac:dyDescent="0.3">
      <c r="A15" t="s">
        <v>66</v>
      </c>
      <c r="B15" t="s">
        <v>28</v>
      </c>
      <c r="C15" t="s">
        <v>50</v>
      </c>
      <c r="D15" t="s">
        <v>46</v>
      </c>
      <c r="E15" t="s">
        <v>50</v>
      </c>
      <c r="F15">
        <v>0</v>
      </c>
      <c r="G15" t="s">
        <v>68</v>
      </c>
      <c r="H15" t="s">
        <v>67</v>
      </c>
      <c r="I15">
        <v>3.2000000000000002E-3</v>
      </c>
      <c r="J15">
        <v>1</v>
      </c>
      <c r="K15">
        <f>powerV_3[[#This Row],[cost per unit]]*powerV_3[[#This Row],[Qty]]*5+powerV_3[[#This Row],[Extended Part Cost]]</f>
        <v>1.6E-2</v>
      </c>
    </row>
    <row r="16" spans="1:11" x14ac:dyDescent="0.3">
      <c r="A16" t="s">
        <v>69</v>
      </c>
      <c r="B16" t="s">
        <v>70</v>
      </c>
      <c r="C16" t="s">
        <v>50</v>
      </c>
      <c r="D16" t="s">
        <v>46</v>
      </c>
      <c r="E16" t="s">
        <v>50</v>
      </c>
      <c r="F16">
        <v>0</v>
      </c>
      <c r="G16" t="s">
        <v>72</v>
      </c>
      <c r="H16" t="s">
        <v>71</v>
      </c>
      <c r="I16">
        <v>1.6999999999999999E-3</v>
      </c>
      <c r="J16">
        <v>1</v>
      </c>
      <c r="K16">
        <f>powerV_3[[#This Row],[cost per unit]]*powerV_3[[#This Row],[Qty]]*5+powerV_3[[#This Row],[Extended Part Cost]]</f>
        <v>8.4999999999999989E-3</v>
      </c>
    </row>
    <row r="17" spans="1:11" x14ac:dyDescent="0.3">
      <c r="A17" t="s">
        <v>73</v>
      </c>
      <c r="B17" t="s">
        <v>74</v>
      </c>
      <c r="C17" t="s">
        <v>50</v>
      </c>
      <c r="D17" t="s">
        <v>46</v>
      </c>
      <c r="E17" t="s">
        <v>50</v>
      </c>
      <c r="F17">
        <v>0</v>
      </c>
      <c r="G17" t="s">
        <v>76</v>
      </c>
      <c r="H17" t="s">
        <v>75</v>
      </c>
      <c r="I17">
        <v>1.2999999999999999E-3</v>
      </c>
      <c r="J17">
        <v>1</v>
      </c>
      <c r="K17">
        <f>powerV_3[[#This Row],[cost per unit]]*powerV_3[[#This Row],[Qty]]*5+powerV_3[[#This Row],[Extended Part Cost]]</f>
        <v>6.4999999999999997E-3</v>
      </c>
    </row>
    <row r="18" spans="1:11" x14ac:dyDescent="0.3">
      <c r="A18" t="s">
        <v>21</v>
      </c>
      <c r="B18" t="s">
        <v>77</v>
      </c>
      <c r="C18" t="s">
        <v>23</v>
      </c>
      <c r="D18" t="s">
        <v>50</v>
      </c>
      <c r="E18" t="s">
        <v>50</v>
      </c>
      <c r="F18">
        <v>0</v>
      </c>
      <c r="G18" t="s">
        <v>22</v>
      </c>
      <c r="H18" t="s">
        <v>23</v>
      </c>
      <c r="I18">
        <v>0.2064</v>
      </c>
      <c r="J18">
        <v>1</v>
      </c>
      <c r="K18">
        <f>powerV_3[[#This Row],[cost per unit]]*powerV_3[[#This Row],[Qty]]*5+powerV_3[[#This Row],[Extended Part Cost]]</f>
        <v>1.032</v>
      </c>
    </row>
    <row r="19" spans="1:11" x14ac:dyDescent="0.3">
      <c r="A19" t="s">
        <v>24</v>
      </c>
      <c r="B19" t="s">
        <v>78</v>
      </c>
      <c r="C19" t="s">
        <v>79</v>
      </c>
      <c r="D19" t="s">
        <v>80</v>
      </c>
      <c r="E19" t="s">
        <v>50</v>
      </c>
      <c r="F19">
        <v>0</v>
      </c>
      <c r="G19" t="s">
        <v>82</v>
      </c>
      <c r="H19" t="s">
        <v>81</v>
      </c>
      <c r="I19">
        <v>9.64E-2</v>
      </c>
      <c r="J19">
        <v>1</v>
      </c>
      <c r="K19">
        <f>powerV_3[[#This Row],[cost per unit]]*powerV_3[[#This Row],[Qty]]*5+powerV_3[[#This Row],[Extended Part Cost]]</f>
        <v>0.48199999999999998</v>
      </c>
    </row>
    <row r="20" spans="1:11" x14ac:dyDescent="0.3">
      <c r="A20" t="s">
        <v>117</v>
      </c>
      <c r="B20" t="s">
        <v>118</v>
      </c>
      <c r="C20" t="s">
        <v>50</v>
      </c>
      <c r="D20" t="s">
        <v>119</v>
      </c>
      <c r="E20" t="s">
        <v>50</v>
      </c>
      <c r="F20">
        <v>0</v>
      </c>
      <c r="G20" t="s">
        <v>120</v>
      </c>
      <c r="H20" t="s">
        <v>118</v>
      </c>
      <c r="I20">
        <v>0.1439</v>
      </c>
      <c r="J20">
        <v>1</v>
      </c>
      <c r="K20">
        <f>powerV_3[[#This Row],[cost per unit]]*powerV_3[[#This Row],[Qty]]*5+powerV_3[[#This Row],[Extended Part Cost]]</f>
        <v>0.71950000000000003</v>
      </c>
    </row>
    <row r="21" spans="1:11" x14ac:dyDescent="0.3">
      <c r="K21" s="5">
        <f>SUBTOTAL(109,powerV_3[cost])</f>
        <v>6.4865000000000004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zoomScale="135" zoomScaleNormal="100" workbookViewId="0">
      <selection activeCell="E14" sqref="E14"/>
    </sheetView>
  </sheetViews>
  <sheetFormatPr defaultColWidth="9.109375" defaultRowHeight="14.4" x14ac:dyDescent="0.3"/>
  <cols>
    <col min="1" max="1" width="8.44140625" bestFit="1" customWidth="1"/>
    <col min="2" max="2" width="34.6640625" customWidth="1"/>
    <col min="4" max="4" width="20.33203125" bestFit="1" customWidth="1"/>
    <col min="5" max="5" width="9.6640625" bestFit="1" customWidth="1"/>
    <col min="6" max="6" width="11" bestFit="1" customWidth="1"/>
    <col min="7" max="7" width="7" bestFit="1" customWidth="1"/>
    <col min="8" max="8" width="10.6640625" bestFit="1" customWidth="1"/>
    <col min="9" max="9" width="18.109375" bestFit="1" customWidth="1"/>
    <col min="10" max="10" width="11.109375" bestFit="1" customWidth="1"/>
    <col min="13" max="13" width="15.33203125" bestFit="1" customWidth="1"/>
  </cols>
  <sheetData>
    <row r="1" spans="1:10" x14ac:dyDescent="0.3">
      <c r="A1" t="s">
        <v>83</v>
      </c>
      <c r="B1" t="s">
        <v>0</v>
      </c>
      <c r="C1" t="s">
        <v>4</v>
      </c>
      <c r="D1" t="s">
        <v>1</v>
      </c>
      <c r="E1" t="s">
        <v>128</v>
      </c>
      <c r="F1" t="s">
        <v>2</v>
      </c>
      <c r="G1" t="s">
        <v>3</v>
      </c>
      <c r="H1" t="s">
        <v>5</v>
      </c>
      <c r="I1" t="s">
        <v>6</v>
      </c>
      <c r="J1" t="s">
        <v>42</v>
      </c>
    </row>
    <row r="2" spans="1:10" x14ac:dyDescent="0.3">
      <c r="A2">
        <v>6</v>
      </c>
      <c r="B2" t="s">
        <v>38</v>
      </c>
      <c r="C2">
        <v>1</v>
      </c>
      <c r="D2" t="s">
        <v>37</v>
      </c>
      <c r="E2" t="s">
        <v>103</v>
      </c>
      <c r="F2" t="s">
        <v>50</v>
      </c>
      <c r="G2" t="s">
        <v>50</v>
      </c>
      <c r="H2">
        <v>5.4000000000000003E-3</v>
      </c>
      <c r="J2">
        <f>EEE3088F_CKR[[#This Row],[Unit Cost]]*EEE3088F_CKR[[#This Row],[Qty]]*5+EEE3088F_CKR[[#This Row],[Extended Part Cost]]</f>
        <v>2.7000000000000003E-2</v>
      </c>
    </row>
    <row r="3" spans="1:10" x14ac:dyDescent="0.3">
      <c r="A3">
        <v>8</v>
      </c>
      <c r="B3" t="s">
        <v>41</v>
      </c>
      <c r="C3">
        <v>1</v>
      </c>
      <c r="D3" t="s">
        <v>84</v>
      </c>
      <c r="E3" t="s">
        <v>129</v>
      </c>
      <c r="F3" t="s">
        <v>50</v>
      </c>
      <c r="G3" t="s">
        <v>3</v>
      </c>
      <c r="J3">
        <f>EEE3088F_CKR[[#This Row],[Unit Cost]]*EEE3088F_CKR[[#This Row],[Qty]]*5+EEE3088F_CKR[[#This Row],[Extended Part Cost]]</f>
        <v>0</v>
      </c>
    </row>
    <row r="4" spans="1:10" x14ac:dyDescent="0.3">
      <c r="A4">
        <v>9</v>
      </c>
      <c r="B4" t="s">
        <v>85</v>
      </c>
      <c r="C4">
        <v>1</v>
      </c>
      <c r="D4" t="s">
        <v>97</v>
      </c>
      <c r="E4" t="s">
        <v>129</v>
      </c>
      <c r="F4" t="s">
        <v>50</v>
      </c>
      <c r="G4" t="s">
        <v>3</v>
      </c>
      <c r="J4">
        <f>EEE3088F_CKR[[#This Row],[Unit Cost]]*EEE3088F_CKR[[#This Row],[Qty]]*5+EEE3088F_CKR[[#This Row],[Extended Part Cost]]</f>
        <v>0</v>
      </c>
    </row>
    <row r="5" spans="1:10" x14ac:dyDescent="0.3">
      <c r="A5">
        <v>10</v>
      </c>
      <c r="B5" t="s">
        <v>86</v>
      </c>
      <c r="C5">
        <v>1</v>
      </c>
      <c r="D5" t="s">
        <v>87</v>
      </c>
      <c r="E5" t="s">
        <v>129</v>
      </c>
      <c r="F5" t="s">
        <v>50</v>
      </c>
      <c r="G5" t="s">
        <v>3</v>
      </c>
      <c r="J5">
        <f>EEE3088F_CKR[[#This Row],[Unit Cost]]*EEE3088F_CKR[[#This Row],[Qty]]*5+EEE3088F_CKR[[#This Row],[Extended Part Cost]]</f>
        <v>0</v>
      </c>
    </row>
    <row r="6" spans="1:10" x14ac:dyDescent="0.3">
      <c r="A6">
        <v>11</v>
      </c>
      <c r="B6" t="s">
        <v>88</v>
      </c>
      <c r="C6">
        <v>4</v>
      </c>
      <c r="D6" t="s">
        <v>89</v>
      </c>
      <c r="E6" t="s">
        <v>129</v>
      </c>
      <c r="F6" t="s">
        <v>50</v>
      </c>
      <c r="G6" t="s">
        <v>50</v>
      </c>
      <c r="H6">
        <v>0</v>
      </c>
      <c r="J6">
        <f>EEE3088F_CKR[[#This Row],[Unit Cost]]*EEE3088F_CKR[[#This Row],[Qty]]*5+EEE3088F_CKR[[#This Row],[Extended Part Cost]]</f>
        <v>0</v>
      </c>
    </row>
    <row r="7" spans="1:10" x14ac:dyDescent="0.3">
      <c r="A7">
        <v>12</v>
      </c>
      <c r="B7" t="s">
        <v>90</v>
      </c>
      <c r="C7">
        <v>2</v>
      </c>
      <c r="D7" t="s">
        <v>91</v>
      </c>
      <c r="E7" t="s">
        <v>129</v>
      </c>
      <c r="F7" t="s">
        <v>50</v>
      </c>
      <c r="G7" t="s">
        <v>3</v>
      </c>
      <c r="J7">
        <f>EEE3088F_CKR[[#This Row],[Unit Cost]]*EEE3088F_CKR[[#This Row],[Qty]]*5+EEE3088F_CKR[[#This Row],[Extended Part Cost]]</f>
        <v>0</v>
      </c>
    </row>
    <row r="8" spans="1:10" x14ac:dyDescent="0.3">
      <c r="A8">
        <v>15</v>
      </c>
      <c r="B8" t="s">
        <v>39</v>
      </c>
      <c r="C8">
        <v>1</v>
      </c>
      <c r="D8" t="s">
        <v>92</v>
      </c>
      <c r="E8" t="s">
        <v>130</v>
      </c>
      <c r="F8" t="s">
        <v>50</v>
      </c>
      <c r="G8" t="s">
        <v>50</v>
      </c>
      <c r="H8">
        <v>1.5E-3</v>
      </c>
      <c r="J8">
        <f>EEE3088F_CKR[[#This Row],[Unit Cost]]*EEE3088F_CKR[[#This Row],[Qty]]*5+EEE3088F_CKR[[#This Row],[Extended Part Cost]]</f>
        <v>7.4999999999999997E-3</v>
      </c>
    </row>
    <row r="9" spans="1:10" x14ac:dyDescent="0.3">
      <c r="A9">
        <v>17</v>
      </c>
      <c r="B9" t="s">
        <v>98</v>
      </c>
      <c r="C9">
        <v>11</v>
      </c>
      <c r="D9" t="s">
        <v>57</v>
      </c>
      <c r="E9" t="s">
        <v>134</v>
      </c>
      <c r="F9" t="s">
        <v>50</v>
      </c>
      <c r="G9" t="s">
        <v>50</v>
      </c>
      <c r="H9">
        <v>2.6100000000000002E-2</v>
      </c>
      <c r="J9">
        <f>EEE3088F_CKR[[#This Row],[Unit Cost]]*EEE3088F_CKR[[#This Row],[Qty]]*5+EEE3088F_CKR[[#This Row],[Extended Part Cost]]</f>
        <v>1.4355000000000002</v>
      </c>
    </row>
    <row r="10" spans="1:10" x14ac:dyDescent="0.3">
      <c r="A10">
        <v>18</v>
      </c>
      <c r="B10" t="s">
        <v>40</v>
      </c>
      <c r="C10">
        <v>1</v>
      </c>
      <c r="D10" t="s">
        <v>18</v>
      </c>
      <c r="E10" t="s">
        <v>9</v>
      </c>
      <c r="F10" t="s">
        <v>50</v>
      </c>
      <c r="G10" t="s">
        <v>50</v>
      </c>
      <c r="H10">
        <v>1E-3</v>
      </c>
      <c r="J10">
        <f>EEE3088F_CKR[[#This Row],[Unit Cost]]*EEE3088F_CKR[[#This Row],[Qty]]*5+EEE3088F_CKR[[#This Row],[Extended Part Cost]]</f>
        <v>5.0000000000000001E-3</v>
      </c>
    </row>
    <row r="11" spans="1:10" x14ac:dyDescent="0.3">
      <c r="A11">
        <v>27</v>
      </c>
      <c r="B11" t="s">
        <v>100</v>
      </c>
      <c r="C11">
        <v>4</v>
      </c>
      <c r="D11" t="s">
        <v>101</v>
      </c>
      <c r="E11" t="s">
        <v>135</v>
      </c>
      <c r="F11" t="s">
        <v>50</v>
      </c>
      <c r="G11" t="s">
        <v>50</v>
      </c>
      <c r="H11">
        <v>4.2500000000000003E-2</v>
      </c>
      <c r="I11">
        <v>3</v>
      </c>
      <c r="J11">
        <f>EEE3088F_CKR[[#This Row],[Unit Cost]]*EEE3088F_CKR[[#This Row],[Qty]]*5+EEE3088F_CKR[[#This Row],[Extended Part Cost]]</f>
        <v>3.85</v>
      </c>
    </row>
    <row r="12" spans="1:10" x14ac:dyDescent="0.3">
      <c r="A12">
        <v>30</v>
      </c>
      <c r="B12" t="s">
        <v>93</v>
      </c>
      <c r="C12">
        <v>1</v>
      </c>
      <c r="D12" t="s">
        <v>94</v>
      </c>
      <c r="E12" t="s">
        <v>136</v>
      </c>
      <c r="F12" t="s">
        <v>50</v>
      </c>
      <c r="G12" t="s">
        <v>50</v>
      </c>
      <c r="H12">
        <v>0.76</v>
      </c>
      <c r="I12">
        <v>3</v>
      </c>
      <c r="J12">
        <f>EEE3088F_CKR[[#This Row],[Unit Cost]]*EEE3088F_CKR[[#This Row],[Qty]]*5+EEE3088F_CKR[[#This Row],[Extended Part Cost]]</f>
        <v>6.8</v>
      </c>
    </row>
    <row r="13" spans="1:10" x14ac:dyDescent="0.3">
      <c r="A13">
        <v>35</v>
      </c>
      <c r="B13" t="s">
        <v>99</v>
      </c>
      <c r="C13">
        <v>1</v>
      </c>
      <c r="D13" t="s">
        <v>20</v>
      </c>
      <c r="E13" t="s">
        <v>20</v>
      </c>
      <c r="H13">
        <v>3.3300000000000003E-2</v>
      </c>
      <c r="I13">
        <v>3</v>
      </c>
      <c r="J13">
        <f>EEE3088F_CKR[[#This Row],[Unit Cost]]*EEE3088F_CKR[[#This Row],[Qty]]*5+EEE3088F_CKR[[#This Row],[Extended Part Cost]]</f>
        <v>3.1665000000000001</v>
      </c>
    </row>
    <row r="14" spans="1:10" x14ac:dyDescent="0.3">
      <c r="A14">
        <v>34</v>
      </c>
      <c r="B14" t="s">
        <v>95</v>
      </c>
      <c r="C14">
        <v>1</v>
      </c>
      <c r="D14" t="s">
        <v>96</v>
      </c>
      <c r="E14" t="s">
        <v>137</v>
      </c>
      <c r="F14" t="s">
        <v>50</v>
      </c>
      <c r="G14" t="s">
        <v>50</v>
      </c>
      <c r="H14">
        <v>0.52</v>
      </c>
      <c r="I14">
        <v>3</v>
      </c>
      <c r="J14">
        <f>EEE3088F_CKR[[#This Row],[Unit Cost]]*EEE3088F_CKR[[#This Row],[Qty]]*5+EEE3088F_CKR[[#This Row],[Extended Part Cost]]</f>
        <v>5.6</v>
      </c>
    </row>
    <row r="15" spans="1:10" x14ac:dyDescent="0.3">
      <c r="I15" t="s">
        <v>102</v>
      </c>
      <c r="J15" s="6">
        <f>SUM(EEE3088F_CKR[Total Cost])</f>
        <v>20.891500000000001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="125" zoomScaleNormal="100" workbookViewId="0">
      <selection activeCell="F2" sqref="F2"/>
    </sheetView>
  </sheetViews>
  <sheetFormatPr defaultColWidth="9.109375" defaultRowHeight="14.4" x14ac:dyDescent="0.3"/>
  <cols>
    <col min="1" max="1" width="10" customWidth="1"/>
    <col min="2" max="2" width="19.33203125" customWidth="1"/>
    <col min="3" max="3" width="20" bestFit="1" customWidth="1"/>
    <col min="4" max="4" width="28.88671875" customWidth="1"/>
    <col min="5" max="5" width="16.33203125" bestFit="1" customWidth="1"/>
    <col min="6" max="6" width="11" bestFit="1" customWidth="1"/>
    <col min="7" max="7" width="8.33203125" bestFit="1" customWidth="1"/>
    <col min="8" max="8" width="10.44140625" customWidth="1"/>
    <col min="9" max="9" width="8.77734375" customWidth="1"/>
    <col min="10" max="10" width="17.109375" customWidth="1"/>
    <col min="11" max="11" width="18.33203125" customWidth="1"/>
  </cols>
  <sheetData>
    <row r="1" spans="1:10" x14ac:dyDescent="0.3">
      <c r="A1" t="s">
        <v>83</v>
      </c>
      <c r="B1" t="s">
        <v>0</v>
      </c>
      <c r="C1" t="s">
        <v>4</v>
      </c>
      <c r="D1" t="s">
        <v>1</v>
      </c>
      <c r="E1" t="s">
        <v>131</v>
      </c>
      <c r="F1" t="s">
        <v>2</v>
      </c>
      <c r="G1" t="s">
        <v>3</v>
      </c>
      <c r="H1" t="s">
        <v>5</v>
      </c>
      <c r="I1" t="s">
        <v>6</v>
      </c>
      <c r="J1" t="s">
        <v>42</v>
      </c>
    </row>
    <row r="2" spans="1:10" x14ac:dyDescent="0.3">
      <c r="A2">
        <v>6</v>
      </c>
      <c r="B2" t="s">
        <v>25</v>
      </c>
      <c r="C2">
        <v>1</v>
      </c>
      <c r="D2" t="s">
        <v>26</v>
      </c>
      <c r="E2" t="s">
        <v>27</v>
      </c>
      <c r="F2" t="s">
        <v>50</v>
      </c>
      <c r="H2">
        <v>3.8E-3</v>
      </c>
      <c r="J2">
        <f>EEE3088F_CKR2[[#This Row],[Unit Cost]]*EEE3088F_CKR2[[#This Row],[Qty]]*5+EEE3088F_CKR2[[#This Row],[Extended Part Cost]]</f>
        <v>1.9E-2</v>
      </c>
    </row>
    <row r="3" spans="1:10" x14ac:dyDescent="0.3">
      <c r="A3">
        <v>8</v>
      </c>
      <c r="B3" t="s">
        <v>121</v>
      </c>
      <c r="C3">
        <v>1</v>
      </c>
      <c r="D3" t="s">
        <v>124</v>
      </c>
      <c r="E3" t="s">
        <v>132</v>
      </c>
      <c r="F3" t="s">
        <v>50</v>
      </c>
      <c r="H3">
        <v>1.1000000000000001E-3</v>
      </c>
      <c r="J3">
        <f>EEE3088F_CKR2[[#This Row],[Unit Cost]]*EEE3088F_CKR2[[#This Row],[Qty]]*5+EEE3088F_CKR2[[#This Row],[Extended Part Cost]]</f>
        <v>5.5000000000000005E-3</v>
      </c>
    </row>
    <row r="4" spans="1:10" x14ac:dyDescent="0.3">
      <c r="A4">
        <v>9</v>
      </c>
      <c r="B4" s="4">
        <v>10</v>
      </c>
      <c r="C4">
        <v>1</v>
      </c>
      <c r="D4" t="s">
        <v>28</v>
      </c>
      <c r="E4" t="s">
        <v>29</v>
      </c>
      <c r="F4" t="s">
        <v>50</v>
      </c>
      <c r="H4">
        <v>6.9999999999999999E-4</v>
      </c>
      <c r="J4">
        <f>EEE3088F_CKR2[[#This Row],[Unit Cost]]*EEE3088F_CKR2[[#This Row],[Qty]]*5+EEE3088F_CKR2[[#This Row],[Extended Part Cost]]</f>
        <v>3.5000000000000001E-3</v>
      </c>
    </row>
    <row r="5" spans="1:10" x14ac:dyDescent="0.3">
      <c r="A5">
        <v>10</v>
      </c>
      <c r="B5" t="s">
        <v>30</v>
      </c>
      <c r="C5">
        <v>1</v>
      </c>
      <c r="D5" t="s">
        <v>31</v>
      </c>
      <c r="E5" t="s">
        <v>32</v>
      </c>
      <c r="F5" t="s">
        <v>50</v>
      </c>
      <c r="H5">
        <v>0.59560000000000002</v>
      </c>
      <c r="I5">
        <v>3</v>
      </c>
      <c r="J5">
        <f>EEE3088F_CKR2[[#This Row],[Unit Cost]]*EEE3088F_CKR2[[#This Row],[Qty]]*5+EEE3088F_CKR2[[#This Row],[Extended Part Cost]]</f>
        <v>5.9779999999999998</v>
      </c>
    </row>
    <row r="6" spans="1:10" x14ac:dyDescent="0.3">
      <c r="A6">
        <v>11</v>
      </c>
      <c r="B6" t="s">
        <v>33</v>
      </c>
      <c r="C6">
        <v>1</v>
      </c>
      <c r="D6" t="s">
        <v>125</v>
      </c>
      <c r="E6" t="s">
        <v>34</v>
      </c>
      <c r="F6" t="s">
        <v>50</v>
      </c>
      <c r="H6">
        <v>1.3100000000000001E-2</v>
      </c>
      <c r="I6">
        <v>3</v>
      </c>
      <c r="J6">
        <f>EEE3088F_CKR2[[#This Row],[Unit Cost]]*EEE3088F_CKR2[[#This Row],[Qty]]*5+EEE3088F_CKR2[[#This Row],[Extended Part Cost]]</f>
        <v>3.0655000000000001</v>
      </c>
    </row>
    <row r="7" spans="1:10" x14ac:dyDescent="0.3">
      <c r="A7">
        <v>12</v>
      </c>
      <c r="B7" t="s">
        <v>35</v>
      </c>
      <c r="C7">
        <v>1</v>
      </c>
      <c r="D7" t="s">
        <v>126</v>
      </c>
      <c r="E7" t="s">
        <v>36</v>
      </c>
      <c r="F7" t="s">
        <v>50</v>
      </c>
      <c r="H7">
        <v>3.8870000000000002E-2</v>
      </c>
      <c r="I7">
        <v>3</v>
      </c>
      <c r="J7">
        <f>EEE3088F_CKR2[[#This Row],[Unit Cost]]*EEE3088F_CKR2[[#This Row],[Qty]]*5+EEE3088F_CKR2[[#This Row],[Extended Part Cost]]</f>
        <v>3.19435</v>
      </c>
    </row>
    <row r="8" spans="1:10" x14ac:dyDescent="0.3">
      <c r="A8">
        <v>15</v>
      </c>
      <c r="B8" t="s">
        <v>122</v>
      </c>
      <c r="C8">
        <v>1</v>
      </c>
      <c r="D8" t="s">
        <v>127</v>
      </c>
      <c r="E8" t="s">
        <v>133</v>
      </c>
      <c r="F8" t="s">
        <v>50</v>
      </c>
      <c r="G8" t="s">
        <v>50</v>
      </c>
      <c r="H8">
        <v>0.87139999999999995</v>
      </c>
      <c r="I8">
        <v>3</v>
      </c>
      <c r="J8">
        <f>EEE3088F_CKR2[[#This Row],[Unit Cost]]*EEE3088F_CKR2[[#This Row],[Qty]]*5+EEE3088F_CKR2[[#This Row],[Extended Part Cost]]</f>
        <v>7.3569999999999993</v>
      </c>
    </row>
    <row r="9" spans="1:10" x14ac:dyDescent="0.3">
      <c r="A9">
        <v>17</v>
      </c>
      <c r="B9" t="s">
        <v>123</v>
      </c>
      <c r="C9">
        <v>1</v>
      </c>
      <c r="D9" t="s">
        <v>57</v>
      </c>
      <c r="E9" t="s">
        <v>134</v>
      </c>
      <c r="F9" t="s">
        <v>50</v>
      </c>
      <c r="G9" t="s">
        <v>50</v>
      </c>
      <c r="H9">
        <v>2.6100000000000002E-2</v>
      </c>
      <c r="J9">
        <f>EEE3088F_CKR2[[#This Row],[Unit Cost]]*EEE3088F_CKR2[[#This Row],[Qty]]*5+EEE3088F_CKR2[[#This Row],[Extended Part Cost]]</f>
        <v>0.1305</v>
      </c>
    </row>
    <row r="10" spans="1:10" x14ac:dyDescent="0.3">
      <c r="I10" t="s">
        <v>102</v>
      </c>
      <c r="J10" s="6">
        <f>SUM(EEE3088F_CKR2[Total Cost])</f>
        <v>19.753350000000001</v>
      </c>
    </row>
    <row r="17" spans="1:11" x14ac:dyDescent="0.3">
      <c r="G17" s="3"/>
      <c r="H17" s="3"/>
      <c r="I17" s="2"/>
      <c r="J17" s="2"/>
      <c r="K17" s="2"/>
    </row>
    <row r="18" spans="1:11" x14ac:dyDescent="0.3">
      <c r="G18" s="1"/>
      <c r="H18" s="3"/>
      <c r="I18" s="2"/>
      <c r="J18" s="2"/>
      <c r="K18" s="2"/>
    </row>
    <row r="19" spans="1:11" x14ac:dyDescent="0.3">
      <c r="A19" s="4"/>
      <c r="G19" s="3"/>
      <c r="H19" s="3"/>
      <c r="I19" s="2"/>
      <c r="J19" s="2"/>
      <c r="K19" s="2"/>
    </row>
    <row r="20" spans="1:11" x14ac:dyDescent="0.3">
      <c r="G20" s="3"/>
      <c r="H20" s="3"/>
      <c r="I20" s="2"/>
      <c r="J20" s="2"/>
      <c r="K20" s="2"/>
    </row>
    <row r="21" spans="1:11" x14ac:dyDescent="0.3">
      <c r="G21" s="3"/>
      <c r="H21" s="3"/>
      <c r="I21" s="2"/>
      <c r="J21" s="2"/>
      <c r="K21" s="2"/>
    </row>
    <row r="22" spans="1:11" x14ac:dyDescent="0.3">
      <c r="C22" s="1"/>
      <c r="G22" s="3"/>
      <c r="H22" s="3"/>
      <c r="I22" s="2"/>
      <c r="J22" s="2"/>
      <c r="K22" s="2"/>
    </row>
    <row r="23" spans="1:11" x14ac:dyDescent="0.3">
      <c r="I23" s="2"/>
      <c r="J23" s="7"/>
      <c r="K23" s="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F A A B Q S w M E F A A A C A g A 1 l l u V q a i F J i n A A A A 9 w A A A B I A A A B D b 2 5 m a W c v U G F j a 2 F n Z S 5 4 b W y F j 9 E K g j A Y h V 9 F d u 8 2 T V L k d x L d J g R B R H d j L h 3 p D D e b 7 9 Z F j 9 Q r J J T V X Z f n 8 B 3 4 z u N 2 h 3 x s G + 8 q e 6 M 6 n a E A U + R J L b p S 6 S p D g z 3 5 C c o Z b L k 4 8 0 p 6 E 6 x N O h q V o d r a S 0 q I c w 6 7 B e 7 6 i o S U B u R Q b H a i l i 3 3 l T a W a y H R Z 1 X + X y E G + 5 c M C 3 E Q R H i Z R D G O g c w t F E p / i X A S x h T I T w n r o b F D L 5 n U / n E F Z I 5 A 3 i f Y E 1 B L A w Q U A A A I C A D W W W 5 W N q E p M E s C A A A S C Q A A E w A A A E Z v c m 1 1 b G F z L 1 N l Y 3 R p b 2 4 x L m 3 t V F F v 2 j A Q f o / E f 7 D M C 0 i B F L p W 1 a Y 8 b A l o G x W j B f r S T J O b H O A 1 s Z H t 0 C L E f 9 8 R y A g K 1 b r 2 l b w 4 v j u f v 7 v 7 / G k I D Z e C D L d r 6 1 P F q l h 6 x h R E Z C 6 f Q B G X x G A q F s F v K F M V A l o 8 v W j 6 M k w T E K b W 5 T E 0 P S k M b n S N e h + D s Q a l g x 5 n I v g h w F d 8 A a R B x g J X p b l Z E j k h H p s D G c k n E f i g H 4 2 c B 2 l o g n O y B K a C i e J K G 6 I h A W 1 A B Z 1 O 5 / z s 6 i p f u 4 2 B k r 8 R c c P r 3 Q Z f 0 m g K h o t p k A F u h n p B 6 / a 9 D z F P O J 5 2 q U 1 t 4 s k 4 T Y R 2 L 2 z S E a G M M N 5 t t S / a N r l J p Y G h W c b g 7 n + b f S n g Z 9 3 e F l 6 l e G G C v o h 8 B R Z h F R S 7 M G I P G L j z 7 O y 1 b Y 9 s c r + z f 4 7 j Y c h i p r R r V F p M 6 c 2 Y m G L G 0 X I O + 3 Q j x Y S e S J V s A W + c u n b k f n u 1 o r c w A Q U i B K z P Y C A x 8 G z W N l n R O x a n Z W t X S j N X X J i S x 2 e G 6 R l A 2 X N j l m j 7 J s z l h + Y G z H p d r 1 h c H C 2 i S J 5 8 V L 9 w R F s O W a 8 k k J P R x w l Z A k q K E F v 3 6 O S x 2 h l 7 I y f P 7 R z j g 9 P j H o u c 4 v 0 7 S p A 9 J x B C k R W 4 v S w S A f d l K l g H P J i 9 m Q d 4 Y s c E q 9 j B M I O S d f / 1 b M h R 4 K R W t H o 4 q M 3 0 X m Z I a a 5 v o k 1 / c G B D I w X R G A 9 p H T n y Y n l F n l R p 9 m r v y D l 9 p 9 T k O p L n + 4 c Q t M 5 O S v B f S u D 3 u y V b 5 x l H E S G Y A V M G W 6 t N m V T f r z 2 c f l Q G k Z 0 R + M x L n h A T k T k + 0 1 T w v 0 B E m j y A e p c o V e m B L N X a d X r S p p M 2 H W j T H 1 B L A w Q U A A A I C A D W W W 5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Z Z b l a m o h S Y p w A A A P c A A A A S A A A A A A A A A A A A A A C k A Q A A A A B D b 2 5 m a W c v U G F j a 2 F n Z S 5 4 b W x Q S w E C F A M U A A A I C A D W W W 5 W N q E p M E s C A A A S C Q A A E w A A A A A A A A A A A A A A p A H X A A A A R m 9 y b X V s Y X M v U 2 V j d G l v b j E u b V B L A Q I U A x Q A A A g I A N Z Z b l Y P y u m r p A A A A O k A A A A T A A A A A A A A A A A A A A C k A V M D A A B b Q 2 9 u d G V u d F 9 U e X B l c 1 0 u e G 1 s U E s F B g A A A A A D A A M A w g A A A C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r A A A A A A A A 4 C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I v Q X V 0 b 1 J l b W 9 2 Z W R D b 2 x 1 b W 5 z M S 5 7 U m V m Z X J l b m N l L D B 9 J n F 1 b 3 Q 7 L C Z x d W 9 0 O 1 N l Y 3 R p b 2 4 x L 3 B v d 2 V y L 0 F 1 d G 9 S Z W 1 v d m V k Q 2 9 s d W 1 u c z E u e 1 Z h b H V l L D F 9 J n F 1 b 3 Q 7 L C Z x d W 9 0 O 1 N l Y 3 R p b 2 4 x L 3 B v d 2 V y L 0 F 1 d G 9 S Z W 1 v d m V k Q 2 9 s d W 1 u c z E u e 0 Z v b 3 R w c m l u d C w y f S Z x d W 9 0 O y w m c X V v d D t T Z W N 0 a W 9 u M S 9 w b 3 d l c i 9 B d X R v U m V t b 3 Z l Z E N v b H V t b n M x L n t E Y X R h c 2 h l Z X Q s M 3 0 m c X V v d D s s J n F 1 b 3 Q 7 U 2 V j d G l v b j E v c G 9 3 Z X I v Q X V 0 b 1 J l b W 9 2 Z W R D b 2 x 1 b W 5 z M S 5 7 U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d 2 V y L 0 F 1 d G 9 S Z W 1 v d m V k Q 2 9 s d W 1 u c z E u e 1 J l Z m V y Z W 5 j Z S w w f S Z x d W 9 0 O y w m c X V v d D t T Z W N 0 a W 9 u M S 9 w b 3 d l c i 9 B d X R v U m V t b 3 Z l Z E N v b H V t b n M x L n t W Y W x 1 Z S w x f S Z x d W 9 0 O y w m c X V v d D t T Z W N 0 a W 9 u M S 9 w b 3 d l c i 9 B d X R v U m V t b 3 Z l Z E N v b H V t b n M x L n t G b 2 9 0 c H J p b n Q s M n 0 m c X V v d D s s J n F 1 b 3 Q 7 U 2 V j d G l v b j E v c G 9 3 Z X I v Q X V 0 b 1 J l b W 9 2 Z W R D b 2 x 1 b W 5 z M S 5 7 R G F 0 Y X N o Z W V 0 L D N 9 J n F 1 b 3 Q 7 L C Z x d W 9 0 O 1 N l Y 3 R p b 2 4 x L 3 B v d 2 V y L 0 F 1 d G 9 S Z W 1 v d m V k Q 2 9 s d W 1 u c z E u e 1 F 0 e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E Y X R h c 2 h l Z X Q m c X V v d D s s J n F 1 b 3 Q 7 U X R 5 J n F 1 b 3 Q 7 X S I g L z 4 8 R W 5 0 c n k g V H l w Z T 0 i R m l s b E N v b H V t b l R 5 c G V z I i B W Y W x 1 Z T 0 i c 0 J n W U d C Z 0 0 9 I i A v P j x F b n R y e S B U e X B l P S J G a W x s T G F z d F V w Z G F 0 Z W Q i I F Z h b H V l P S J k M j A y M y 0 w M y 0 x M V Q x N j o 1 N T o 0 O C 4 w N D g 5 O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R T M w O D h G X 0 N L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F R T M w O D h G X 0 N L U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U U z M D g 4 R l 9 D S 1 I v Q X V 0 b 1 J l b W 9 2 Z W R D b 2 x 1 b W 5 z M S 5 7 I y w w f S Z x d W 9 0 O y w m c X V v d D t T Z W N 0 a W 9 u M S 9 F R U U z M D g 4 R l 9 D S 1 I v Q X V 0 b 1 J l b W 9 2 Z W R D b 2 x 1 b W 5 z M S 5 7 U m V m Z X J l b m N l L D F 9 J n F 1 b 3 Q 7 L C Z x d W 9 0 O 1 N l Y 3 R p b 2 4 x L 0 V F R T M w O D h G X 0 N L U i 9 B d X R v U m V t b 3 Z l Z E N v b H V t b n M x L n t R d H k s M n 0 m c X V v d D s s J n F 1 b 3 Q 7 U 2 V j d G l v b j E v R U V F M z A 4 O E Z f Q 0 t S L 0 F 1 d G 9 S Z W 1 v d m V k Q 2 9 s d W 1 u c z E u e 1 Z h b H V l L D N 9 J n F 1 b 3 Q 7 L C Z x d W 9 0 O 1 N l Y 3 R p b 2 4 x L 0 V F R T M w O D h G X 0 N L U i 9 B d X R v U m V t b 3 Z l Z E N v b H V t b n M x L n t G b 2 9 0 c H J p b n Q s N H 0 m c X V v d D s s J n F 1 b 3 Q 7 U 2 V j d G l v b j E v R U V F M z A 4 O E Z f Q 0 t S L 0 F 1 d G 9 S Z W 1 v d m V k Q 2 9 s d W 1 u c z E u e 0 R O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R U U z M D g 4 R l 9 D S 1 I v Q X V 0 b 1 J l b W 9 2 Z W R D b 2 x 1 b W 5 z M S 5 7 I y w w f S Z x d W 9 0 O y w m c X V v d D t T Z W N 0 a W 9 u M S 9 F R U U z M D g 4 R l 9 D S 1 I v Q X V 0 b 1 J l b W 9 2 Z W R D b 2 x 1 b W 5 z M S 5 7 U m V m Z X J l b m N l L D F 9 J n F 1 b 3 Q 7 L C Z x d W 9 0 O 1 N l Y 3 R p b 2 4 x L 0 V F R T M w O D h G X 0 N L U i 9 B d X R v U m V t b 3 Z l Z E N v b H V t b n M x L n t R d H k s M n 0 m c X V v d D s s J n F 1 b 3 Q 7 U 2 V j d G l v b j E v R U V F M z A 4 O E Z f Q 0 t S L 0 F 1 d G 9 S Z W 1 v d m V k Q 2 9 s d W 1 u c z E u e 1 Z h b H V l L D N 9 J n F 1 b 3 Q 7 L C Z x d W 9 0 O 1 N l Y 3 R p b 2 4 x L 0 V F R T M w O D h G X 0 N L U i 9 B d X R v U m V t b 3 Z l Z E N v b H V t b n M x L n t G b 2 9 0 c H J p b n Q s N H 0 m c X V v d D s s J n F 1 b 3 Q 7 U 2 V j d G l v b j E v R U V F M z A 4 O E Z f Q 0 t S L 0 F 1 d G 9 S Z W 1 v d m V k Q 2 9 s d W 1 u c z E u e 0 R O U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S Z W Z l c m V u Y 2 U m c X V v d D s s J n F 1 b 3 Q 7 U X R 5 J n F 1 b 3 Q 7 L C Z x d W 9 0 O 1 Z h b H V l J n F 1 b 3 Q 7 L C Z x d W 9 0 O 0 Z v b 3 R w c m l u d C Z x d W 9 0 O y w m c X V v d D t E T l A m c X V v d D t d I i A v P j x F b n R y e S B U e X B l P S J G a W x s Q 2 9 s d W 1 u V H l w Z X M i I F Z h b H V l P S J z Q X d Z R E J n W U c i I C 8 + P E V u d H J 5 I F R 5 c G U 9 I k Z p b G x M Y X N 0 V X B k Y X R l Z C I g V m F s d W U 9 I m Q y M D I z L T A z L T E z V D I w O j U x O j A w L j g 2 M D k 1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F R T M w O D h G X 0 N L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U U z M D g 4 R l 9 D S 1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V F M z A 4 O E Z f Q 0 t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W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d 2 V y V l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Y g M y 9 B d X R v U m V t b 3 Z l Z E N v b H V t b n M x L n t S Z W Z l c m V u Y 2 U s M H 0 m c X V v d D s s J n F 1 b 3 Q 7 U 2 V j d G l v b j E v c G 9 3 Z X J W I D M v Q X V 0 b 1 J l b W 9 2 Z W R D b 2 x 1 b W 5 z M S 5 7 V m F s d W U s M X 0 m c X V v d D s s J n F 1 b 3 Q 7 U 2 V j d G l v b j E v c G 9 3 Z X J W I D M v Q X V 0 b 1 J l b W 9 2 Z W R D b 2 x 1 b W 5 z M S 5 7 R m 9 v d H B y a W 5 0 L D J 9 J n F 1 b 3 Q 7 L C Z x d W 9 0 O 1 N l Y 3 R p b 2 4 x L 3 B v d 2 V y V i A z L 0 F 1 d G 9 S Z W 1 v d m V k Q 2 9 s d W 1 u c z E u e 0 R h d G F z a G V l d C w z f S Z x d W 9 0 O y w m c X V v d D t T Z W N 0 a W 9 u M S 9 w b 3 d l c l Y g M y 9 B d X R v U m V t b 3 Z l Z E N v b H V t b n M x L n t E T k Y s N H 0 m c X V v d D s s J n F 1 b 3 Q 7 U 2 V j d G l v b j E v c G 9 3 Z X J W I D M v Q X V 0 b 1 J l b W 9 2 Z W R D b 2 x 1 b W 5 z M S 5 7 R X h 0 Z W 5 k Z W Q g U G F y d C B D b 3 N 0 L D V 9 J n F 1 b 3 Q 7 L C Z x d W 9 0 O 1 N l Y 3 R p b 2 4 x L 3 B v d 2 V y V i A z L 0 F 1 d G 9 S Z W 1 v d m V k Q 2 9 s d W 1 u c z E u e 0 p M Q y B j b 2 R l L D Z 9 J n F 1 b 3 Q 7 L C Z x d W 9 0 O 1 N l Y 3 R p b 2 4 x L 3 B v d 2 V y V i A z L 0 F 1 d G 9 S Z W 1 v d m V k Q 2 9 s d W 1 u c z E u e 1 B h c n Q g b m F t Z S w 3 f S Z x d W 9 0 O y w m c X V v d D t T Z W N 0 a W 9 u M S 9 w b 3 d l c l Y g M y 9 B d X R v U m V t b 3 Z l Z E N v b H V t b n M x L n t j b 3 N 0 I H B l c i B 1 b m l 0 L D h 9 J n F 1 b 3 Q 7 L C Z x d W 9 0 O 1 N l Y 3 R p b 2 4 x L 3 B v d 2 V y V i A z L 0 F 1 d G 9 S Z W 1 v d m V k Q 2 9 s d W 1 u c z E u e 1 F 0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G 9 3 Z X J W I D M v Q X V 0 b 1 J l b W 9 2 Z W R D b 2 x 1 b W 5 z M S 5 7 U m V m Z X J l b m N l L D B 9 J n F 1 b 3 Q 7 L C Z x d W 9 0 O 1 N l Y 3 R p b 2 4 x L 3 B v d 2 V y V i A z L 0 F 1 d G 9 S Z W 1 v d m V k Q 2 9 s d W 1 u c z E u e 1 Z h b H V l L D F 9 J n F 1 b 3 Q 7 L C Z x d W 9 0 O 1 N l Y 3 R p b 2 4 x L 3 B v d 2 V y V i A z L 0 F 1 d G 9 S Z W 1 v d m V k Q 2 9 s d W 1 u c z E u e 0 Z v b 3 R w c m l u d C w y f S Z x d W 9 0 O y w m c X V v d D t T Z W N 0 a W 9 u M S 9 w b 3 d l c l Y g M y 9 B d X R v U m V t b 3 Z l Z E N v b H V t b n M x L n t E Y X R h c 2 h l Z X Q s M 3 0 m c X V v d D s s J n F 1 b 3 Q 7 U 2 V j d G l v b j E v c G 9 3 Z X J W I D M v Q X V 0 b 1 J l b W 9 2 Z W R D b 2 x 1 b W 5 z M S 5 7 R E 5 G L D R 9 J n F 1 b 3 Q 7 L C Z x d W 9 0 O 1 N l Y 3 R p b 2 4 x L 3 B v d 2 V y V i A z L 0 F 1 d G 9 S Z W 1 v d m V k Q 2 9 s d W 1 u c z E u e 0 V 4 d G V u Z G V k I F B h c n Q g Q 2 9 z d C w 1 f S Z x d W 9 0 O y w m c X V v d D t T Z W N 0 a W 9 u M S 9 w b 3 d l c l Y g M y 9 B d X R v U m V t b 3 Z l Z E N v b H V t b n M x L n t K T E M g Y 2 9 k Z S w 2 f S Z x d W 9 0 O y w m c X V v d D t T Z W N 0 a W 9 u M S 9 w b 3 d l c l Y g M y 9 B d X R v U m V t b 3 Z l Z E N v b H V t b n M x L n t Q Y X J 0 I G 5 h b W U s N 3 0 m c X V v d D s s J n F 1 b 3 Q 7 U 2 V j d G l v b j E v c G 9 3 Z X J W I D M v Q X V 0 b 1 J l b W 9 2 Z W R D b 2 x 1 b W 5 z M S 5 7 Y 2 9 z d C B w Z X I g d W 5 p d C w 4 f S Z x d W 9 0 O y w m c X V v d D t T Z W N 0 a W 9 u M S 9 w b 3 d l c l Y g M y 9 B d X R v U m V t b 3 Z l Z E N v b H V t b n M x L n t R d H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m V y Z W 5 j Z S Z x d W 9 0 O y w m c X V v d D t W Y W x 1 Z S Z x d W 9 0 O y w m c X V v d D t G b 2 9 0 c H J p b n Q m c X V v d D s s J n F 1 b 3 Q 7 R G F 0 Y X N o Z W V 0 J n F 1 b 3 Q 7 L C Z x d W 9 0 O 0 R O R i Z x d W 9 0 O y w m c X V v d D t F e H R l b m R l Z C B Q Y X J 0 I E N v c 3 Q m c X V v d D s s J n F 1 b 3 Q 7 S k x D I G N v Z G U m c X V v d D s s J n F 1 b 3 Q 7 U G F y d C B u Y W 1 l J n F 1 b 3 Q 7 L C Z x d W 9 0 O 2 N v c 3 Q g c G V y I H V u a X Q m c X V v d D s s J n F 1 b 3 Q 7 U X R 5 J n F 1 b 3 Q 7 X S I g L z 4 8 R W 5 0 c n k g V H l w Z T 0 i R m l s b E N v b H V t b l R 5 c G V z I i B W Y W x 1 Z T 0 i c 0 J n W U d C Z 1 l E Q m d Z R k F 3 P T 0 i I C 8 + P E V u d H J 5 I F R 5 c G U 9 I k Z p b G x M Y X N 0 V X B k Y X R l Z C I g V m F s d W U 9 I m Q y M D I z L T A z L T E 0 V D A 5 O j A 1 O j A x L j I z N D E w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d 2 V y V i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W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Y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V F M z A 4 O E Z f Q 0 t S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F R T M w O D h G X 0 N L U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V F M z A 4 O E Z f Q 0 t S L 0 F 1 d G 9 S Z W 1 v d m V k Q 2 9 s d W 1 u c z E u e y M s M H 0 m c X V v d D s s J n F 1 b 3 Q 7 U 2 V j d G l v b j E v R U V F M z A 4 O E Z f Q 0 t S L 0 F 1 d G 9 S Z W 1 v d m V k Q 2 9 s d W 1 u c z E u e 1 J l Z m V y Z W 5 j Z S w x f S Z x d W 9 0 O y w m c X V v d D t T Z W N 0 a W 9 u M S 9 F R U U z M D g 4 R l 9 D S 1 I v Q X V 0 b 1 J l b W 9 2 Z W R D b 2 x 1 b W 5 z M S 5 7 U X R 5 L D J 9 J n F 1 b 3 Q 7 L C Z x d W 9 0 O 1 N l Y 3 R p b 2 4 x L 0 V F R T M w O D h G X 0 N L U i 9 B d X R v U m V t b 3 Z l Z E N v b H V t b n M x L n t W Y W x 1 Z S w z f S Z x d W 9 0 O y w m c X V v d D t T Z W N 0 a W 9 u M S 9 F R U U z M D g 4 R l 9 D S 1 I v Q X V 0 b 1 J l b W 9 2 Z W R D b 2 x 1 b W 5 z M S 5 7 R m 9 v d H B y a W 5 0 L D R 9 J n F 1 b 3 Q 7 L C Z x d W 9 0 O 1 N l Y 3 R p b 2 4 x L 0 V F R T M w O D h G X 0 N L U i 9 B d X R v U m V t b 3 Z l Z E N v b H V t b n M x L n t E T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U V F M z A 4 O E Z f Q 0 t S L 0 F 1 d G 9 S Z W 1 v d m V k Q 2 9 s d W 1 u c z E u e y M s M H 0 m c X V v d D s s J n F 1 b 3 Q 7 U 2 V j d G l v b j E v R U V F M z A 4 O E Z f Q 0 t S L 0 F 1 d G 9 S Z W 1 v d m V k Q 2 9 s d W 1 u c z E u e 1 J l Z m V y Z W 5 j Z S w x f S Z x d W 9 0 O y w m c X V v d D t T Z W N 0 a W 9 u M S 9 F R U U z M D g 4 R l 9 D S 1 I v Q X V 0 b 1 J l b W 9 2 Z W R D b 2 x 1 b W 5 z M S 5 7 U X R 5 L D J 9 J n F 1 b 3 Q 7 L C Z x d W 9 0 O 1 N l Y 3 R p b 2 4 x L 0 V F R T M w O D h G X 0 N L U i 9 B d X R v U m V t b 3 Z l Z E N v b H V t b n M x L n t W Y W x 1 Z S w z f S Z x d W 9 0 O y w m c X V v d D t T Z W N 0 a W 9 u M S 9 F R U U z M D g 4 R l 9 D S 1 I v Q X V 0 b 1 J l b W 9 2 Z W R D b 2 x 1 b W 5 z M S 5 7 R m 9 v d H B y a W 5 0 L D R 9 J n F 1 b 3 Q 7 L C Z x d W 9 0 O 1 N l Y 3 R p b 2 4 x L 0 V F R T M w O D h G X 0 N L U i 9 B d X R v U m V t b 3 Z l Z E N v b H V t b n M x L n t E T l A s N X 0 m c X V v d D t d L C Z x d W 9 0 O 1 J l b G F 0 a W 9 u c 2 h p c E l u Z m 8 m c X V v d D s 6 W 1 1 9 I i A v P j x F b n R y e S B U e X B l P S J G a W x s Q 2 9 1 b n Q i I F Z h b H V l P S J s M z Q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S Z W Z l c m V u Y 2 U m c X V v d D s s J n F 1 b 3 Q 7 U X R 5 J n F 1 b 3 Q 7 L C Z x d W 9 0 O 1 Z h b H V l J n F 1 b 3 Q 7 L C Z x d W 9 0 O 0 Z v b 3 R w c m l u d C Z x d W 9 0 O y w m c X V v d D t E T l A m c X V v d D t d I i A v P j x F b n R y e S B U e X B l P S J G a W x s Q 2 9 s d W 1 u V H l w Z X M i I F Z h b H V l P S J z Q X d Z R E J n W U c i I C 8 + P E V u d H J 5 I F R 5 c G U 9 I k Z p b G x M Y X N 0 V X B k Y X R l Z C I g V m F s d W U 9 I m Q y M D I z L T A z L T E z V D I w O j U x O j A w L j g 2 M D k 1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V F M z A 4 O E Z f Q 0 t S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U U z M D g 4 R l 9 D S 1 I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R T M w O D h G X 0 N L U i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/ c n G J 4 h g g C E w D Q Y J K o Z I h v c N A Q E B B Q A E g g I A N c 2 W 0 q 8 a f R 6 E M 9 o M c k I y h z M A R 4 R J B 7 A z 2 k 2 m w v v G o / V v + y e c F F c E i I S L + 2 y g k K f x Y 0 A r 5 N 6 m Q b E i 8 f G x j a H E o 3 t A C E u t X r f M f r J t 3 u M i A e P C y e g I S d Z n r l C N i y 9 q + 6 m O R E X T q S U v x M 5 M m w M q 2 A P 9 t U o U 5 U x k 0 j f V Q e 5 Y u L E N 2 j / m V h b 4 6 1 t R a y g 7 t g 5 q E b l K v M o g x L U 3 7 w U H a J Y 1 i g 4 b N h r i J O A i C 4 M y W X d E h L F 4 V b N s E m F j 7 P e g q a h m S g T W a q A f k V m T I / n 2 3 I 6 P Y N 1 2 6 P s T Q A o h 0 X C c e D B Z o f I s Q i l z t e c a 6 B k f 3 c n d d Q u v 6 l 4 p A K K r / 0 c F P n N V h 8 l T + W 5 q P q x G D J N X F O z L l f Y E U E e F / J t U l e p t e o E Z K u 4 J J f 9 U O u B F 2 S 3 y C R Q D z S 5 v 2 Q 3 v h 7 Y 1 u q 5 3 + h n q w u z a x d P 0 a V j a 2 8 k d 8 3 4 t H 2 7 r e W u b / i v c 4 j c n x s L 6 j F Z O W R y Y m h I 3 V / f R + 0 4 8 k 5 O C n y h 4 x / I / D v s C B R h p V d b 9 h Q V 3 u K W p B q y F u U w p J u j 5 U b 7 l h T + 9 H j L n 5 u K W 0 A R / 9 X B 1 I z 0 K Z b b v I G u + q T e 5 8 x s F O 3 z R T s Q T Q + x s U C E P e Y I M 2 n 8 y + A Y K b v O 9 x m 8 C s A v s O O M / K D U G H C E c g 2 Q n X 6 a L b + G s / 2 z / D i 3 3 C F Z F g X F z V w k E u G + Y Z t R b i M 2 S e x 0 l 7 N I w I t 2 X / f s i n d 3 t O + N K K Q g m 1 q E w f A Y J K o Z I h v c N A Q c B M B 0 G C W C G S A F l A w Q B K g Q Q l y f s Q e c A n C D L q C b 5 q O V k V o B Q P j y m 9 o G W f X u 2 j u + U 6 t / S g v r 3 m M O n f i w 3 c 6 z M d 8 e m U Z b Q v 8 E 7 b r x 6 d i g O M B r Y b 9 Q d 2 N h N E M K j E j I X s i Y g C + S Y 5 l H F J X z P 7 / d I U q P 7 4 5 g z V h Q = < / D a t a M a s h u p > 
</file>

<file path=customXml/itemProps1.xml><?xml version="1.0" encoding="utf-8"?>
<ds:datastoreItem xmlns:ds="http://schemas.openxmlformats.org/officeDocument/2006/customXml" ds:itemID="{818C72C3-3E62-447A-8307-A948878DD1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Power</vt:lpstr>
      <vt:lpstr>Microcontroller</vt:lpstr>
      <vt:lpstr>Sensors</vt:lpstr>
      <vt:lpstr>Power!ExternalData_1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</dc:creator>
  <dc:description/>
  <cp:lastModifiedBy>Kian Frassek</cp:lastModifiedBy>
  <cp:revision>7</cp:revision>
  <dcterms:created xsi:type="dcterms:W3CDTF">2023-03-05T14:58:28Z</dcterms:created>
  <dcterms:modified xsi:type="dcterms:W3CDTF">2023-03-20T11:46:49Z</dcterms:modified>
  <dc:language>en-ZA</dc:language>
</cp:coreProperties>
</file>