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1488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Q2"/>
  <c r="Q3"/>
  <c r="Q4"/>
  <c r="Q5"/>
  <c r="Q6"/>
  <c r="Q7"/>
  <c r="Q8"/>
  <c r="Q9"/>
  <c r="Q10"/>
  <c r="Q11"/>
  <c r="R2"/>
  <c r="R3"/>
  <c r="R4"/>
  <c r="R5"/>
  <c r="R6"/>
  <c r="R7"/>
  <c r="R8"/>
  <c r="R9"/>
  <c r="R10"/>
  <c r="R11"/>
  <c r="H39"/>
  <c r="H40"/>
  <c r="H41"/>
  <c r="H42"/>
  <c r="H43"/>
  <c r="H44"/>
  <c r="H45"/>
  <c r="H46"/>
  <c r="H47"/>
  <c r="H38"/>
  <c r="K39"/>
  <c r="K40"/>
  <c r="K41"/>
  <c r="K42"/>
  <c r="K43"/>
  <c r="K44"/>
  <c r="K45"/>
  <c r="K46"/>
  <c r="K47"/>
  <c r="J39"/>
  <c r="J40"/>
  <c r="J41"/>
  <c r="J42"/>
  <c r="J43"/>
  <c r="J44"/>
  <c r="J45"/>
  <c r="J46"/>
  <c r="J47"/>
  <c r="K38"/>
  <c r="J38"/>
  <c r="I38"/>
  <c r="I39"/>
  <c r="I40"/>
  <c r="I41"/>
  <c r="I42"/>
  <c r="I43"/>
  <c r="I44"/>
  <c r="I45"/>
  <c r="I46"/>
  <c r="I47"/>
  <c r="M38"/>
  <c r="M39"/>
  <c r="M40"/>
  <c r="M41"/>
  <c r="M42"/>
  <c r="M43"/>
  <c r="M44"/>
  <c r="M45"/>
  <c r="M46"/>
  <c r="M47"/>
  <c r="L43"/>
  <c r="L44"/>
  <c r="L39"/>
  <c r="L45"/>
  <c r="L40"/>
  <c r="L46"/>
  <c r="L41"/>
  <c r="L42"/>
  <c r="L47"/>
  <c r="L38"/>
  <c r="J2"/>
  <c r="C38" s="1"/>
  <c r="J3"/>
  <c r="C43" s="1"/>
  <c r="Q43" s="1"/>
  <c r="J4"/>
  <c r="C44" s="1"/>
  <c r="Q44" s="1"/>
  <c r="J5"/>
  <c r="C39" s="1"/>
  <c r="J6"/>
  <c r="C45" s="1"/>
  <c r="J7"/>
  <c r="C40" s="1"/>
  <c r="J8"/>
  <c r="C46" s="1"/>
  <c r="J9"/>
  <c r="C41" s="1"/>
  <c r="Q41" s="1"/>
  <c r="J10"/>
  <c r="C42" s="1"/>
  <c r="Q42" s="1"/>
  <c r="J11"/>
  <c r="C47" s="1"/>
  <c r="N3"/>
  <c r="N4"/>
  <c r="N5"/>
  <c r="N6"/>
  <c r="T6" s="1"/>
  <c r="N7"/>
  <c r="N8"/>
  <c r="N9"/>
  <c r="T9" s="1"/>
  <c r="N10"/>
  <c r="T10" s="1"/>
  <c r="N11"/>
  <c r="N2"/>
  <c r="T2" s="1"/>
  <c r="M3"/>
  <c r="M4"/>
  <c r="M5"/>
  <c r="M6"/>
  <c r="M7"/>
  <c r="M8"/>
  <c r="M9"/>
  <c r="M10"/>
  <c r="M11"/>
  <c r="M2"/>
  <c r="K2"/>
  <c r="K3"/>
  <c r="K4"/>
  <c r="K5"/>
  <c r="K6"/>
  <c r="K7"/>
  <c r="K8"/>
  <c r="K9"/>
  <c r="K10"/>
  <c r="K11"/>
  <c r="Q46" l="1"/>
  <c r="Q45"/>
  <c r="Q40"/>
  <c r="Q39"/>
  <c r="Q38"/>
  <c r="B45"/>
  <c r="Q47"/>
  <c r="B46"/>
  <c r="B43"/>
  <c r="B44"/>
  <c r="B42"/>
  <c r="B47"/>
  <c r="B39"/>
  <c r="B38"/>
  <c r="B40"/>
  <c r="B41"/>
  <c r="S5"/>
  <c r="S3"/>
  <c r="S4"/>
  <c r="S9"/>
  <c r="S11"/>
  <c r="T4"/>
  <c r="S7"/>
  <c r="S10"/>
  <c r="T5"/>
  <c r="T3"/>
  <c r="S8"/>
  <c r="T11"/>
  <c r="S2"/>
  <c r="T7"/>
  <c r="S6"/>
  <c r="T8"/>
  <c r="N39" l="1"/>
  <c r="O39" s="1"/>
  <c r="P39" s="1"/>
  <c r="N47"/>
  <c r="O47" s="1"/>
  <c r="P47" s="1"/>
  <c r="N46"/>
  <c r="O46" s="1"/>
  <c r="P46" s="1"/>
  <c r="N40"/>
  <c r="O40" s="1"/>
  <c r="P40" s="1"/>
  <c r="N44"/>
  <c r="O44" s="1"/>
  <c r="P44" s="1"/>
  <c r="N45"/>
  <c r="N38"/>
  <c r="O38" s="1"/>
  <c r="P38" s="1"/>
  <c r="N42"/>
  <c r="O42" s="1"/>
  <c r="P42" s="1"/>
  <c r="N41"/>
  <c r="O41" s="1"/>
  <c r="P41" s="1"/>
  <c r="N43"/>
  <c r="O43" s="1"/>
  <c r="P43" s="1"/>
  <c r="O45"/>
  <c r="P45" s="1"/>
  <c r="B50"/>
  <c r="B49"/>
  <c r="A33"/>
  <c r="A28"/>
  <c r="A19"/>
  <c r="A29"/>
  <c r="A32"/>
  <c r="A21"/>
  <c r="A22"/>
  <c r="A18"/>
  <c r="A15"/>
  <c r="A30"/>
  <c r="A17"/>
  <c r="A20"/>
  <c r="A31"/>
  <c r="A14"/>
  <c r="A26"/>
  <c r="A16"/>
  <c r="A25"/>
  <c r="A34"/>
  <c r="A23"/>
  <c r="A27"/>
  <c r="B52" l="1"/>
</calcChain>
</file>

<file path=xl/sharedStrings.xml><?xml version="1.0" encoding="utf-8"?>
<sst xmlns="http://schemas.openxmlformats.org/spreadsheetml/2006/main" count="70" uniqueCount="60">
  <si>
    <t>Boros</t>
  </si>
  <si>
    <t>Dimir</t>
  </si>
  <si>
    <t>GTC</t>
  </si>
  <si>
    <t>Foundry Champion</t>
  </si>
  <si>
    <t>Consuming Aberration</t>
  </si>
  <si>
    <t>Gruul</t>
  </si>
  <si>
    <t>Rubblehulk</t>
  </si>
  <si>
    <t>Treasury Thrull</t>
  </si>
  <si>
    <t>Orzhov</t>
  </si>
  <si>
    <t>RTR</t>
  </si>
  <si>
    <t>Fathom Mage</t>
  </si>
  <si>
    <t>Simic</t>
  </si>
  <si>
    <t>Archon of the Triumvirate</t>
  </si>
  <si>
    <t>Azorius</t>
  </si>
  <si>
    <t>Corpsejack Menace</t>
  </si>
  <si>
    <t>Golgari</t>
  </si>
  <si>
    <t>Izzet</t>
  </si>
  <si>
    <t>Hypersonic Dragon</t>
  </si>
  <si>
    <t>Rakdos</t>
  </si>
  <si>
    <t>Selesnya</t>
  </si>
  <si>
    <t>Carnival Hellsteed</t>
  </si>
  <si>
    <t>Grove of the Guardian</t>
  </si>
  <si>
    <t>W</t>
  </si>
  <si>
    <t>U</t>
  </si>
  <si>
    <t>R</t>
  </si>
  <si>
    <t>G</t>
  </si>
  <si>
    <t>B</t>
  </si>
  <si>
    <t>B2</t>
  </si>
  <si>
    <t>10 Common</t>
  </si>
  <si>
    <t>3 Uncommon</t>
  </si>
  <si>
    <t>1 RareMythic</t>
  </si>
  <si>
    <t>Promo</t>
  </si>
  <si>
    <t>2 promo</t>
  </si>
  <si>
    <t>1 promo</t>
  </si>
  <si>
    <t>Id</t>
  </si>
  <si>
    <t>Guild</t>
  </si>
  <si>
    <t>Name</t>
  </si>
  <si>
    <t>Set</t>
  </si>
  <si>
    <t>Self</t>
  </si>
  <si>
    <t>Random list</t>
  </si>
  <si>
    <t>Guild + Random</t>
  </si>
  <si>
    <t>Semicoloned</t>
  </si>
  <si>
    <t>Gate</t>
  </si>
  <si>
    <t>Promo Name</t>
  </si>
  <si>
    <t>Prerelease Booster</t>
  </si>
  <si>
    <t>Edition</t>
  </si>
  <si>
    <t>A1</t>
  </si>
  <si>
    <t>A2</t>
  </si>
  <si>
    <t>A3</t>
  </si>
  <si>
    <t>A4</t>
  </si>
  <si>
    <t>DGM race</t>
  </si>
  <si>
    <t>B1</t>
  </si>
  <si>
    <t>B3</t>
  </si>
  <si>
    <t>B4</t>
  </si>
  <si>
    <t>SelfPre</t>
  </si>
  <si>
    <t>RTR prerel</t>
  </si>
  <si>
    <t>PrerelSemicol</t>
  </si>
  <si>
    <t>GTC prerel</t>
  </si>
  <si>
    <t>#Prerelease boosters</t>
  </si>
  <si>
    <t>#Boosters for DGM event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</si>
</sst>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NumberFormat="1"/>
    <xf numFmtId="0" fontId="1" fillId="6" borderId="0" xfId="5"/>
    <xf numFmtId="0" fontId="1" fillId="5" borderId="0" xfId="4"/>
    <xf numFmtId="0" fontId="0" fillId="0" borderId="0" xfId="0" applyAlignment="1">
      <alignment horizontal="center"/>
    </xf>
    <xf numFmtId="0" fontId="1" fillId="7" borderId="0" xfId="6" applyNumberFormat="1"/>
    <xf numFmtId="0" fontId="1" fillId="4" borderId="0" xfId="3" applyNumberFormat="1"/>
  </cellXfs>
  <cellStyles count="7">
    <cellStyle name="20% - Акцент5" xfId="3" builtinId="46"/>
    <cellStyle name="20% - Акцент6" xfId="5" builtinId="50"/>
    <cellStyle name="40% - Акцент2" xfId="1" builtinId="35"/>
    <cellStyle name="40% - Акцент4" xfId="2" builtinId="43"/>
    <cellStyle name="40% - Акцент5" xfId="4" builtinId="47"/>
    <cellStyle name="40% - Акцент6" xfId="6" builtinId="51"/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Guilds" displayName="Guilds" ref="A1:K11" totalsRowShown="0">
  <autoFilter ref="A1:K11"/>
  <tableColumns count="11">
    <tableColumn id="1" name="Id"/>
    <tableColumn id="2" name="Name" dataDxfId="16"/>
    <tableColumn id="3" name="W" dataDxfId="15"/>
    <tableColumn id="4" name="U" dataDxfId="14"/>
    <tableColumn id="5" name="B" dataDxfId="13"/>
    <tableColumn id="6" name="R" dataDxfId="12"/>
    <tableColumn id="7" name="G" dataDxfId="11"/>
    <tableColumn id="8" name="Set" dataDxfId="10"/>
    <tableColumn id="9" name="Promo Name" dataDxfId="9"/>
    <tableColumn id="10" name="Prerelease Booster" dataDxfId="7">
      <calculatedColumnFormula>Guilds[[#This Row],[Set]]&amp;" Prerelease "&amp;Guilds[[#This Row],[Name]]&amp;" "&amp;Guilds[[#Headers],[Guild]]</calculatedColumnFormula>
    </tableColumn>
    <tableColumn id="11" name="Guild" dataDxfId="8">
      <calculatedColumnFormula>Лист1!$H2&amp;" "&amp;Лист1!$B2&amp;" "&amp;"Guild"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DgmEvent" displayName="DgmEvent" ref="A37:Q47" totalsRowShown="0">
  <autoFilter ref="A37:Q47">
    <filterColumn colId="2"/>
    <filterColumn colId="16"/>
  </autoFilter>
  <sortState ref="A38:Q47">
    <sortCondition descending="1" ref="L38"/>
  </sortState>
  <tableColumns count="17">
    <tableColumn id="1" name="Id"/>
    <tableColumn id="2" name="Self" dataDxfId="3">
      <calculatedColumnFormula>"S("&amp;VLOOKUP(DgmEvent[[#This Row],[Id]],Guilds[],11)&amp;")"</calculatedColumnFormula>
    </tableColumn>
    <tableColumn id="20" name="SelfPre" dataDxfId="2">
      <calculatedColumnFormula>"S("&amp;VLOOKUP(DgmEvent[[#This Row],[Id]],Guilds[],10)&amp;")"</calculatedColumnFormula>
    </tableColumn>
    <tableColumn id="3" name="A1"/>
    <tableColumn id="4" name="A2"/>
    <tableColumn id="5" name="A3"/>
    <tableColumn id="6" name="A4"/>
    <tableColumn id="9" name="B1">
      <calculatedColumnFormula>"S("&amp;VLOOKUP(DgmEvent[[#This Row],[A1]],Guilds[],11)&amp;")"</calculatedColumnFormula>
    </tableColumn>
    <tableColumn id="10" name="B2" dataDxfId="0">
      <calculatedColumnFormula>"S("&amp;VLOOKUP(DgmEvent[[#This Row],[A2]],Guilds[],11)&amp;")"</calculatedColumnFormula>
    </tableColumn>
    <tableColumn id="11" name="B3">
      <calculatedColumnFormula>"S("&amp;VLOOKUP(DgmEvent[[#This Row],[A3]],Guilds[],11)&amp;")"</calculatedColumnFormula>
    </tableColumn>
    <tableColumn id="12" name="B4">
      <calculatedColumnFormula>"S("&amp;VLOOKUP(DgmEvent[[#This Row],[A3]],Guilds[],11)&amp;")"</calculatedColumnFormula>
    </tableColumn>
    <tableColumn id="15" name="Edition">
      <calculatedColumnFormula>VLOOKUP(A38,Guilds[],8)</calculatedColumnFormula>
    </tableColumn>
    <tableColumn id="16" name="Name" dataDxfId="6">
      <calculatedColumnFormula>VLOOKUP(DgmEvent[[#This Row],[Id]],Guilds[],2)&amp;" guild"</calculatedColumnFormula>
    </tableColumn>
    <tableColumn id="17" name="Random list" dataCellStyle="20% - Акцент6">
      <calculatedColumnFormula>"Random("&amp;H38&amp;";"&amp;I38&amp;";"&amp;J38&amp;";"&amp;K38&amp;")"</calculatedColumnFormula>
    </tableColumn>
    <tableColumn id="18" name="Guild + Random" dataDxfId="5" dataCellStyle="40% - Акцент6">
      <calculatedColumnFormula>"All("&amp;DgmEvent[[#This Row],[Self]]&amp;";"&amp;DgmEvent[[#This Row],[Random list]]&amp;")"&amp;DgmEvent[[#This Row],[Name]]&amp;" and a secret ally"</calculatedColumnFormula>
    </tableColumn>
    <tableColumn id="19" name="Semicoloned" dataDxfId="4" dataCellStyle="20% - Акцент5">
      <calculatedColumnFormula>DgmEvent[[#This Row],[Guild + Random]]&amp;";"</calculatedColumnFormula>
    </tableColumn>
    <tableColumn id="21" name="PrerelSemicol" dataDxfId="1">
      <calculatedColumnFormula>DgmEvent[[#This Row],[SelfPre]]&amp;DgmEvent[[#This Row],[Name]]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"/>
  <sheetViews>
    <sheetView tabSelected="1" workbookViewId="0">
      <selection activeCell="A34" sqref="A13:A34"/>
    </sheetView>
  </sheetViews>
  <sheetFormatPr defaultRowHeight="15"/>
  <cols>
    <col min="2" max="2" width="10.7109375" customWidth="1"/>
    <col min="3" max="8" width="7.85546875" bestFit="1" customWidth="1"/>
    <col min="9" max="9" width="24.140625" bestFit="1" customWidth="1"/>
    <col min="10" max="10" width="26.85546875" customWidth="1"/>
    <col min="11" max="11" width="18.42578125" customWidth="1"/>
    <col min="12" max="13" width="11.85546875" customWidth="1"/>
    <col min="14" max="15" width="13.5703125" customWidth="1"/>
    <col min="16" max="16" width="9.85546875" bestFit="1" customWidth="1"/>
    <col min="17" max="17" width="13.5703125" customWidth="1"/>
    <col min="18" max="18" width="17" customWidth="1"/>
    <col min="19" max="19" width="14.7109375" customWidth="1"/>
    <col min="20" max="20" width="11.140625" customWidth="1"/>
    <col min="21" max="21" width="12.85546875" customWidth="1"/>
    <col min="25" max="25" width="9.140625" customWidth="1"/>
  </cols>
  <sheetData>
    <row r="1" spans="1:20">
      <c r="A1" t="s">
        <v>34</v>
      </c>
      <c r="B1" s="4" t="s">
        <v>36</v>
      </c>
      <c r="C1" s="5" t="s">
        <v>22</v>
      </c>
      <c r="D1" s="5" t="s">
        <v>23</v>
      </c>
      <c r="E1" s="5" t="s">
        <v>26</v>
      </c>
      <c r="F1" s="5" t="s">
        <v>24</v>
      </c>
      <c r="G1" s="5" t="s">
        <v>25</v>
      </c>
      <c r="H1" s="5" t="s">
        <v>37</v>
      </c>
      <c r="I1" s="6" t="s">
        <v>43</v>
      </c>
      <c r="J1" t="s">
        <v>44</v>
      </c>
      <c r="K1" t="s">
        <v>35</v>
      </c>
      <c r="M1" t="s">
        <v>31</v>
      </c>
      <c r="N1" t="s">
        <v>42</v>
      </c>
      <c r="P1" t="s">
        <v>28</v>
      </c>
      <c r="Q1" t="s">
        <v>29</v>
      </c>
      <c r="R1" t="s">
        <v>30</v>
      </c>
      <c r="S1" t="s">
        <v>32</v>
      </c>
      <c r="T1" t="s">
        <v>33</v>
      </c>
    </row>
    <row r="2" spans="1:20">
      <c r="A2">
        <v>0</v>
      </c>
      <c r="B2" s="7" t="s">
        <v>13</v>
      </c>
      <c r="C2" s="8">
        <v>1</v>
      </c>
      <c r="D2" s="8">
        <v>1</v>
      </c>
      <c r="E2" s="8"/>
      <c r="F2" s="8"/>
      <c r="G2" s="8"/>
      <c r="H2" s="8" t="s">
        <v>9</v>
      </c>
      <c r="I2" s="9" t="s">
        <v>12</v>
      </c>
      <c r="J2" s="13" t="str">
        <f>Guilds[[#This Row],[Set]]&amp;" Prerelease "&amp;Guilds[[#This Row],[Name]]&amp;" "&amp;Guilds[[#Headers],[Guild]]</f>
        <v>RTR Prerelease Azorius Guild</v>
      </c>
      <c r="K2" s="13" t="str">
        <f>Лист1!$H2&amp;" "&amp;Лист1!$B2&amp;" "&amp;"Guild"</f>
        <v>RTR Azorius Guild</v>
      </c>
      <c r="M2" t="str">
        <f>Guilds[[#This Row],[Promo Name]]&amp;"|"&amp;Guilds[[#This Row],[Set]]</f>
        <v>Archon of the Triumvirate|RTR</v>
      </c>
      <c r="N2" t="str">
        <f>Guilds[[#This Row],[Name]]&amp;" GuildGate|"&amp;Guilds[[#This Row],[Set]]</f>
        <v>Azorius GuildGate|RTR</v>
      </c>
      <c r="P2" s="3" t="str">
        <f>P$1&amp;":fromSheet("""&amp;Guilds[[#This Row],[Guild]]&amp;"""), "</f>
        <v xml:space="preserve">10 Common:fromSheet("RTR Azorius Guild"), </v>
      </c>
      <c r="Q2" s="3" t="str">
        <f>Q$1&amp;":fromSheet("""&amp;Guilds[[#This Row],[Guild]]&amp;"""), "</f>
        <v xml:space="preserve">3 Uncommon:fromSheet("RTR Azorius Guild"), </v>
      </c>
      <c r="R2" s="3" t="str">
        <f>R$1&amp;":fromSheet("""&amp;Guilds[[#This Row],[Guild]]&amp;"""), "</f>
        <v xml:space="preserve">1 RareMythic:fromSheet("RTR Azorius Guild"), </v>
      </c>
      <c r="S2" s="3" t="str">
        <f>S$1&amp;"("""&amp;$N2&amp;""","""&amp;$M2&amp;""")"</f>
        <v>2 promo("Azorius GuildGate|RTR","Archon of the Triumvirate|RTR")</v>
      </c>
      <c r="T2" s="3" t="str">
        <f>T$1&amp;"("""&amp;$N2&amp;""")"</f>
        <v>1 promo("Azorius GuildGate|RTR")</v>
      </c>
    </row>
    <row r="3" spans="1:20">
      <c r="A3">
        <v>1</v>
      </c>
      <c r="B3" s="7" t="s">
        <v>8</v>
      </c>
      <c r="C3" s="8">
        <v>1</v>
      </c>
      <c r="D3" s="8"/>
      <c r="E3" s="8">
        <v>1</v>
      </c>
      <c r="F3" s="8"/>
      <c r="G3" s="8"/>
      <c r="H3" s="8" t="s">
        <v>2</v>
      </c>
      <c r="I3" s="9" t="s">
        <v>7</v>
      </c>
      <c r="J3" s="13" t="str">
        <f>Guilds[[#This Row],[Set]]&amp;" Prerelease "&amp;Guilds[[#This Row],[Name]]&amp;" "&amp;Guilds[[#Headers],[Guild]]</f>
        <v>GTC Prerelease Orzhov Guild</v>
      </c>
      <c r="K3" s="13" t="str">
        <f>Лист1!$H3&amp;" "&amp;Лист1!$B3&amp;" "&amp;"Guild"</f>
        <v>GTC Orzhov Guild</v>
      </c>
      <c r="M3" t="str">
        <f>Guilds[[#This Row],[Promo Name]]&amp;"|"&amp;Guilds[[#This Row],[Set]]</f>
        <v>Treasury Thrull|GTC</v>
      </c>
      <c r="N3" t="str">
        <f>Guilds[[#This Row],[Name]]&amp;" GuildGate|"&amp;Guilds[[#This Row],[Set]]</f>
        <v>Orzhov GuildGate|GTC</v>
      </c>
      <c r="P3" s="3" t="str">
        <f>P$1&amp;":fromSheet("""&amp;Guilds[[#This Row],[Guild]]&amp;"""), "</f>
        <v xml:space="preserve">10 Common:fromSheet("GTC Orzhov Guild"), </v>
      </c>
      <c r="Q3" s="3" t="str">
        <f>Q$1&amp;":fromSheet("""&amp;Guilds[[#This Row],[Guild]]&amp;"""), "</f>
        <v xml:space="preserve">3 Uncommon:fromSheet("GTC Orzhov Guild"), </v>
      </c>
      <c r="R3" s="3" t="str">
        <f>R$1&amp;":fromSheet("""&amp;Guilds[[#This Row],[Guild]]&amp;"""), "</f>
        <v xml:space="preserve">1 RareMythic:fromSheet("GTC Orzhov Guild"), </v>
      </c>
      <c r="S3" s="3" t="str">
        <f>S$1&amp;"("""&amp;$N3&amp;""","""&amp;$M3&amp;""")"</f>
        <v>2 promo("Orzhov GuildGate|GTC","Treasury Thrull|GTC")</v>
      </c>
      <c r="T3" s="3" t="str">
        <f>T$1&amp;"("""&amp;$N3&amp;""")"</f>
        <v>1 promo("Orzhov GuildGate|GTC")</v>
      </c>
    </row>
    <row r="4" spans="1:20">
      <c r="A4">
        <v>2</v>
      </c>
      <c r="B4" s="7" t="s">
        <v>0</v>
      </c>
      <c r="C4" s="8">
        <v>1</v>
      </c>
      <c r="D4" s="8"/>
      <c r="E4" s="8"/>
      <c r="F4" s="8">
        <v>1</v>
      </c>
      <c r="G4" s="8"/>
      <c r="H4" s="8" t="s">
        <v>2</v>
      </c>
      <c r="I4" s="9" t="s">
        <v>3</v>
      </c>
      <c r="J4" s="13" t="str">
        <f>Guilds[[#This Row],[Set]]&amp;" Prerelease "&amp;Guilds[[#This Row],[Name]]&amp;" "&amp;Guilds[[#Headers],[Guild]]</f>
        <v>GTC Prerelease Boros Guild</v>
      </c>
      <c r="K4" s="13" t="str">
        <f>Лист1!$H4&amp;" "&amp;Лист1!$B4&amp;" "&amp;"Guild"</f>
        <v>GTC Boros Guild</v>
      </c>
      <c r="M4" t="str">
        <f>Guilds[[#This Row],[Promo Name]]&amp;"|"&amp;Guilds[[#This Row],[Set]]</f>
        <v>Foundry Champion|GTC</v>
      </c>
      <c r="N4" t="str">
        <f>Guilds[[#This Row],[Name]]&amp;" GuildGate|"&amp;Guilds[[#This Row],[Set]]</f>
        <v>Boros GuildGate|GTC</v>
      </c>
      <c r="P4" s="3" t="str">
        <f>P$1&amp;":fromSheet("""&amp;Guilds[[#This Row],[Guild]]&amp;"""), "</f>
        <v xml:space="preserve">10 Common:fromSheet("GTC Boros Guild"), </v>
      </c>
      <c r="Q4" s="3" t="str">
        <f>Q$1&amp;":fromSheet("""&amp;Guilds[[#This Row],[Guild]]&amp;"""), "</f>
        <v xml:space="preserve">3 Uncommon:fromSheet("GTC Boros Guild"), </v>
      </c>
      <c r="R4" s="3" t="str">
        <f>R$1&amp;":fromSheet("""&amp;Guilds[[#This Row],[Guild]]&amp;"""), "</f>
        <v xml:space="preserve">1 RareMythic:fromSheet("GTC Boros Guild"), </v>
      </c>
      <c r="S4" s="3" t="str">
        <f>S$1&amp;"("""&amp;$N4&amp;""","""&amp;$M4&amp;""")"</f>
        <v>2 promo("Boros GuildGate|GTC","Foundry Champion|GTC")</v>
      </c>
      <c r="T4" s="3" t="str">
        <f>T$1&amp;"("""&amp;$N4&amp;""")"</f>
        <v>1 promo("Boros GuildGate|GTC")</v>
      </c>
    </row>
    <row r="5" spans="1:20">
      <c r="A5">
        <v>3</v>
      </c>
      <c r="B5" s="7" t="s">
        <v>19</v>
      </c>
      <c r="C5" s="8">
        <v>1</v>
      </c>
      <c r="D5" s="8"/>
      <c r="E5" s="8"/>
      <c r="F5" s="8"/>
      <c r="G5" s="8">
        <v>1</v>
      </c>
      <c r="H5" s="8" t="s">
        <v>9</v>
      </c>
      <c r="I5" s="9" t="s">
        <v>21</v>
      </c>
      <c r="J5" s="13" t="str">
        <f>Guilds[[#This Row],[Set]]&amp;" Prerelease "&amp;Guilds[[#This Row],[Name]]&amp;" "&amp;Guilds[[#Headers],[Guild]]</f>
        <v>RTR Prerelease Selesnya Guild</v>
      </c>
      <c r="K5" s="13" t="str">
        <f>Лист1!$H5&amp;" "&amp;Лист1!$B5&amp;" "&amp;"Guild"</f>
        <v>RTR Selesnya Guild</v>
      </c>
      <c r="M5" t="str">
        <f>Guilds[[#This Row],[Promo Name]]&amp;"|"&amp;Guilds[[#This Row],[Set]]</f>
        <v>Grove of the Guardian|RTR</v>
      </c>
      <c r="N5" t="str">
        <f>Guilds[[#This Row],[Name]]&amp;" GuildGate|"&amp;Guilds[[#This Row],[Set]]</f>
        <v>Selesnya GuildGate|RTR</v>
      </c>
      <c r="P5" s="3" t="str">
        <f>P$1&amp;":fromSheet("""&amp;Guilds[[#This Row],[Guild]]&amp;"""), "</f>
        <v xml:space="preserve">10 Common:fromSheet("RTR Selesnya Guild"), </v>
      </c>
      <c r="Q5" s="3" t="str">
        <f>Q$1&amp;":fromSheet("""&amp;Guilds[[#This Row],[Guild]]&amp;"""), "</f>
        <v xml:space="preserve">3 Uncommon:fromSheet("RTR Selesnya Guild"), </v>
      </c>
      <c r="R5" s="3" t="str">
        <f>R$1&amp;":fromSheet("""&amp;Guilds[[#This Row],[Guild]]&amp;"""), "</f>
        <v xml:space="preserve">1 RareMythic:fromSheet("RTR Selesnya Guild"), </v>
      </c>
      <c r="S5" s="3" t="str">
        <f>S$1&amp;"("""&amp;$N5&amp;""","""&amp;$M5&amp;""")"</f>
        <v>2 promo("Selesnya GuildGate|RTR","Grove of the Guardian|RTR")</v>
      </c>
      <c r="T5" s="3" t="str">
        <f>T$1&amp;"("""&amp;$N5&amp;""")"</f>
        <v>1 promo("Selesnya GuildGate|RTR")</v>
      </c>
    </row>
    <row r="6" spans="1:20">
      <c r="A6">
        <v>4</v>
      </c>
      <c r="B6" s="7" t="s">
        <v>1</v>
      </c>
      <c r="C6" s="8"/>
      <c r="D6" s="8">
        <v>1</v>
      </c>
      <c r="E6" s="8">
        <v>1</v>
      </c>
      <c r="F6" s="8"/>
      <c r="G6" s="8"/>
      <c r="H6" s="8" t="s">
        <v>2</v>
      </c>
      <c r="I6" s="9" t="s">
        <v>4</v>
      </c>
      <c r="J6" s="13" t="str">
        <f>Guilds[[#This Row],[Set]]&amp;" Prerelease "&amp;Guilds[[#This Row],[Name]]&amp;" "&amp;Guilds[[#Headers],[Guild]]</f>
        <v>GTC Prerelease Dimir Guild</v>
      </c>
      <c r="K6" s="13" t="str">
        <f>Лист1!$H6&amp;" "&amp;Лист1!$B6&amp;" "&amp;"Guild"</f>
        <v>GTC Dimir Guild</v>
      </c>
      <c r="M6" t="str">
        <f>Guilds[[#This Row],[Promo Name]]&amp;"|"&amp;Guilds[[#This Row],[Set]]</f>
        <v>Consuming Aberration|GTC</v>
      </c>
      <c r="N6" t="str">
        <f>Guilds[[#This Row],[Name]]&amp;" GuildGate|"&amp;Guilds[[#This Row],[Set]]</f>
        <v>Dimir GuildGate|GTC</v>
      </c>
      <c r="P6" s="3" t="str">
        <f>P$1&amp;":fromSheet("""&amp;Guilds[[#This Row],[Guild]]&amp;"""), "</f>
        <v xml:space="preserve">10 Common:fromSheet("GTC Dimir Guild"), </v>
      </c>
      <c r="Q6" s="3" t="str">
        <f>Q$1&amp;":fromSheet("""&amp;Guilds[[#This Row],[Guild]]&amp;"""), "</f>
        <v xml:space="preserve">3 Uncommon:fromSheet("GTC Dimir Guild"), </v>
      </c>
      <c r="R6" s="3" t="str">
        <f>R$1&amp;":fromSheet("""&amp;Guilds[[#This Row],[Guild]]&amp;"""), "</f>
        <v xml:space="preserve">1 RareMythic:fromSheet("GTC Dimir Guild"), </v>
      </c>
      <c r="S6" s="3" t="str">
        <f>S$1&amp;"("""&amp;$N6&amp;""","""&amp;$M6&amp;""")"</f>
        <v>2 promo("Dimir GuildGate|GTC","Consuming Aberration|GTC")</v>
      </c>
      <c r="T6" s="3" t="str">
        <f>T$1&amp;"("""&amp;$N6&amp;""")"</f>
        <v>1 promo("Dimir GuildGate|GTC")</v>
      </c>
    </row>
    <row r="7" spans="1:20">
      <c r="A7">
        <v>5</v>
      </c>
      <c r="B7" s="7" t="s">
        <v>16</v>
      </c>
      <c r="C7" s="8"/>
      <c r="D7" s="8">
        <v>1</v>
      </c>
      <c r="E7" s="8"/>
      <c r="F7" s="8">
        <v>1</v>
      </c>
      <c r="G7" s="8"/>
      <c r="H7" s="8" t="s">
        <v>9</v>
      </c>
      <c r="I7" s="9" t="s">
        <v>17</v>
      </c>
      <c r="J7" s="13" t="str">
        <f>Guilds[[#This Row],[Set]]&amp;" Prerelease "&amp;Guilds[[#This Row],[Name]]&amp;" "&amp;Guilds[[#Headers],[Guild]]</f>
        <v>RTR Prerelease Izzet Guild</v>
      </c>
      <c r="K7" s="13" t="str">
        <f>Лист1!$H7&amp;" "&amp;Лист1!$B7&amp;" "&amp;"Guild"</f>
        <v>RTR Izzet Guild</v>
      </c>
      <c r="M7" t="str">
        <f>Guilds[[#This Row],[Promo Name]]&amp;"|"&amp;Guilds[[#This Row],[Set]]</f>
        <v>Hypersonic Dragon|RTR</v>
      </c>
      <c r="N7" t="str">
        <f>Guilds[[#This Row],[Name]]&amp;" GuildGate|"&amp;Guilds[[#This Row],[Set]]</f>
        <v>Izzet GuildGate|RTR</v>
      </c>
      <c r="P7" s="3" t="str">
        <f>P$1&amp;":fromSheet("""&amp;Guilds[[#This Row],[Guild]]&amp;"""), "</f>
        <v xml:space="preserve">10 Common:fromSheet("RTR Izzet Guild"), </v>
      </c>
      <c r="Q7" s="3" t="str">
        <f>Q$1&amp;":fromSheet("""&amp;Guilds[[#This Row],[Guild]]&amp;"""), "</f>
        <v xml:space="preserve">3 Uncommon:fromSheet("RTR Izzet Guild"), </v>
      </c>
      <c r="R7" s="3" t="str">
        <f>R$1&amp;":fromSheet("""&amp;Guilds[[#This Row],[Guild]]&amp;"""), "</f>
        <v xml:space="preserve">1 RareMythic:fromSheet("RTR Izzet Guild"), </v>
      </c>
      <c r="S7" s="3" t="str">
        <f>S$1&amp;"("""&amp;$N7&amp;""","""&amp;$M7&amp;""")"</f>
        <v>2 promo("Izzet GuildGate|RTR","Hypersonic Dragon|RTR")</v>
      </c>
      <c r="T7" s="3" t="str">
        <f>T$1&amp;"("""&amp;$N7&amp;""")"</f>
        <v>1 promo("Izzet GuildGate|RTR")</v>
      </c>
    </row>
    <row r="8" spans="1:20">
      <c r="A8">
        <v>6</v>
      </c>
      <c r="B8" s="7" t="s">
        <v>11</v>
      </c>
      <c r="C8" s="8"/>
      <c r="D8" s="8">
        <v>1</v>
      </c>
      <c r="E8" s="8"/>
      <c r="F8" s="8"/>
      <c r="G8" s="8">
        <v>1</v>
      </c>
      <c r="H8" s="8" t="s">
        <v>2</v>
      </c>
      <c r="I8" s="9" t="s">
        <v>10</v>
      </c>
      <c r="J8" s="13" t="str">
        <f>Guilds[[#This Row],[Set]]&amp;" Prerelease "&amp;Guilds[[#This Row],[Name]]&amp;" "&amp;Guilds[[#Headers],[Guild]]</f>
        <v>GTC Prerelease Simic Guild</v>
      </c>
      <c r="K8" s="13" t="str">
        <f>Лист1!$H8&amp;" "&amp;Лист1!$B8&amp;" "&amp;"Guild"</f>
        <v>GTC Simic Guild</v>
      </c>
      <c r="M8" t="str">
        <f>Guilds[[#This Row],[Promo Name]]&amp;"|"&amp;Guilds[[#This Row],[Set]]</f>
        <v>Fathom Mage|GTC</v>
      </c>
      <c r="N8" t="str">
        <f>Guilds[[#This Row],[Name]]&amp;" GuildGate|"&amp;Guilds[[#This Row],[Set]]</f>
        <v>Simic GuildGate|GTC</v>
      </c>
      <c r="P8" s="3" t="str">
        <f>P$1&amp;":fromSheet("""&amp;Guilds[[#This Row],[Guild]]&amp;"""), "</f>
        <v xml:space="preserve">10 Common:fromSheet("GTC Simic Guild"), </v>
      </c>
      <c r="Q8" s="3" t="str">
        <f>Q$1&amp;":fromSheet("""&amp;Guilds[[#This Row],[Guild]]&amp;"""), "</f>
        <v xml:space="preserve">3 Uncommon:fromSheet("GTC Simic Guild"), </v>
      </c>
      <c r="R8" s="3" t="str">
        <f>R$1&amp;":fromSheet("""&amp;Guilds[[#This Row],[Guild]]&amp;"""), "</f>
        <v xml:space="preserve">1 RareMythic:fromSheet("GTC Simic Guild"), </v>
      </c>
      <c r="S8" s="3" t="str">
        <f>S$1&amp;"("""&amp;$N8&amp;""","""&amp;$M8&amp;""")"</f>
        <v>2 promo("Simic GuildGate|GTC","Fathom Mage|GTC")</v>
      </c>
      <c r="T8" s="3" t="str">
        <f>T$1&amp;"("""&amp;$N8&amp;""")"</f>
        <v>1 promo("Simic GuildGate|GTC")</v>
      </c>
    </row>
    <row r="9" spans="1:20">
      <c r="A9">
        <v>7</v>
      </c>
      <c r="B9" s="7" t="s">
        <v>18</v>
      </c>
      <c r="C9" s="8"/>
      <c r="D9" s="8"/>
      <c r="E9" s="8">
        <v>1</v>
      </c>
      <c r="F9" s="8">
        <v>1</v>
      </c>
      <c r="G9" s="8"/>
      <c r="H9" s="8" t="s">
        <v>9</v>
      </c>
      <c r="I9" s="9" t="s">
        <v>20</v>
      </c>
      <c r="J9" s="13" t="str">
        <f>Guilds[[#This Row],[Set]]&amp;" Prerelease "&amp;Guilds[[#This Row],[Name]]&amp;" "&amp;Guilds[[#Headers],[Guild]]</f>
        <v>RTR Prerelease Rakdos Guild</v>
      </c>
      <c r="K9" s="13" t="str">
        <f>Лист1!$H9&amp;" "&amp;Лист1!$B9&amp;" "&amp;"Guild"</f>
        <v>RTR Rakdos Guild</v>
      </c>
      <c r="M9" t="str">
        <f>Guilds[[#This Row],[Promo Name]]&amp;"|"&amp;Guilds[[#This Row],[Set]]</f>
        <v>Carnival Hellsteed|RTR</v>
      </c>
      <c r="N9" t="str">
        <f>Guilds[[#This Row],[Name]]&amp;" GuildGate|"&amp;Guilds[[#This Row],[Set]]</f>
        <v>Rakdos GuildGate|RTR</v>
      </c>
      <c r="P9" s="3" t="str">
        <f>P$1&amp;":fromSheet("""&amp;Guilds[[#This Row],[Guild]]&amp;"""), "</f>
        <v xml:space="preserve">10 Common:fromSheet("RTR Rakdos Guild"), </v>
      </c>
      <c r="Q9" s="3" t="str">
        <f>Q$1&amp;":fromSheet("""&amp;Guilds[[#This Row],[Guild]]&amp;"""), "</f>
        <v xml:space="preserve">3 Uncommon:fromSheet("RTR Rakdos Guild"), </v>
      </c>
      <c r="R9" s="3" t="str">
        <f>R$1&amp;":fromSheet("""&amp;Guilds[[#This Row],[Guild]]&amp;"""), "</f>
        <v xml:space="preserve">1 RareMythic:fromSheet("RTR Rakdos Guild"), </v>
      </c>
      <c r="S9" s="3" t="str">
        <f>S$1&amp;"("""&amp;$N9&amp;""","""&amp;$M9&amp;""")"</f>
        <v>2 promo("Rakdos GuildGate|RTR","Carnival Hellsteed|RTR")</v>
      </c>
      <c r="T9" s="3" t="str">
        <f>T$1&amp;"("""&amp;$N9&amp;""")"</f>
        <v>1 promo("Rakdos GuildGate|RTR")</v>
      </c>
    </row>
    <row r="10" spans="1:20">
      <c r="A10">
        <v>8</v>
      </c>
      <c r="B10" s="7" t="s">
        <v>15</v>
      </c>
      <c r="C10" s="8"/>
      <c r="D10" s="8"/>
      <c r="E10" s="8">
        <v>1</v>
      </c>
      <c r="F10" s="8"/>
      <c r="G10" s="8">
        <v>1</v>
      </c>
      <c r="H10" s="8" t="s">
        <v>9</v>
      </c>
      <c r="I10" s="9" t="s">
        <v>14</v>
      </c>
      <c r="J10" s="13" t="str">
        <f>Guilds[[#This Row],[Set]]&amp;" Prerelease "&amp;Guilds[[#This Row],[Name]]&amp;" "&amp;Guilds[[#Headers],[Guild]]</f>
        <v>RTR Prerelease Golgari Guild</v>
      </c>
      <c r="K10" s="13" t="str">
        <f>Лист1!$H10&amp;" "&amp;Лист1!$B10&amp;" "&amp;"Guild"</f>
        <v>RTR Golgari Guild</v>
      </c>
      <c r="M10" t="str">
        <f>Guilds[[#This Row],[Promo Name]]&amp;"|"&amp;Guilds[[#This Row],[Set]]</f>
        <v>Corpsejack Menace|RTR</v>
      </c>
      <c r="N10" t="str">
        <f>Guilds[[#This Row],[Name]]&amp;" GuildGate|"&amp;Guilds[[#This Row],[Set]]</f>
        <v>Golgari GuildGate|RTR</v>
      </c>
      <c r="P10" s="3" t="str">
        <f>P$1&amp;":fromSheet("""&amp;Guilds[[#This Row],[Guild]]&amp;"""), "</f>
        <v xml:space="preserve">10 Common:fromSheet("RTR Golgari Guild"), </v>
      </c>
      <c r="Q10" s="3" t="str">
        <f>Q$1&amp;":fromSheet("""&amp;Guilds[[#This Row],[Guild]]&amp;"""), "</f>
        <v xml:space="preserve">3 Uncommon:fromSheet("RTR Golgari Guild"), </v>
      </c>
      <c r="R10" s="3" t="str">
        <f>R$1&amp;":fromSheet("""&amp;Guilds[[#This Row],[Guild]]&amp;"""), "</f>
        <v xml:space="preserve">1 RareMythic:fromSheet("RTR Golgari Guild"), </v>
      </c>
      <c r="S10" s="3" t="str">
        <f>S$1&amp;"("""&amp;$N10&amp;""","""&amp;$M10&amp;""")"</f>
        <v>2 promo("Golgari GuildGate|RTR","Corpsejack Menace|RTR")</v>
      </c>
      <c r="T10" s="3" t="str">
        <f>T$1&amp;"("""&amp;$N10&amp;""")"</f>
        <v>1 promo("Golgari GuildGate|RTR")</v>
      </c>
    </row>
    <row r="11" spans="1:20">
      <c r="A11">
        <v>9</v>
      </c>
      <c r="B11" s="10" t="s">
        <v>5</v>
      </c>
      <c r="C11" s="11"/>
      <c r="D11" s="11"/>
      <c r="E11" s="11"/>
      <c r="F11" s="11">
        <v>1</v>
      </c>
      <c r="G11" s="11">
        <v>1</v>
      </c>
      <c r="H11" s="11" t="s">
        <v>2</v>
      </c>
      <c r="I11" s="12" t="s">
        <v>6</v>
      </c>
      <c r="J11" s="13" t="str">
        <f>Guilds[[#This Row],[Set]]&amp;" Prerelease "&amp;Guilds[[#This Row],[Name]]&amp;" "&amp;Guilds[[#Headers],[Guild]]</f>
        <v>GTC Prerelease Gruul Guild</v>
      </c>
      <c r="K11" s="13" t="str">
        <f>Лист1!$H11&amp;" "&amp;Лист1!$B11&amp;" "&amp;"Guild"</f>
        <v>GTC Gruul Guild</v>
      </c>
      <c r="M11" t="str">
        <f>Guilds[[#This Row],[Promo Name]]&amp;"|"&amp;Guilds[[#This Row],[Set]]</f>
        <v>Rubblehulk|GTC</v>
      </c>
      <c r="N11" t="str">
        <f>Guilds[[#This Row],[Name]]&amp;" GuildGate|"&amp;Guilds[[#This Row],[Set]]</f>
        <v>Gruul GuildGate|GTC</v>
      </c>
      <c r="P11" s="3" t="str">
        <f>P$1&amp;":fromSheet("""&amp;Guilds[[#This Row],[Guild]]&amp;"""), "</f>
        <v xml:space="preserve">10 Common:fromSheet("GTC Gruul Guild"), </v>
      </c>
      <c r="Q11" s="3" t="str">
        <f>Q$1&amp;":fromSheet("""&amp;Guilds[[#This Row],[Guild]]&amp;"""), "</f>
        <v xml:space="preserve">3 Uncommon:fromSheet("GTC Gruul Guild"), </v>
      </c>
      <c r="R11" s="3" t="str">
        <f>R$1&amp;":fromSheet("""&amp;Guilds[[#This Row],[Guild]]&amp;"""), "</f>
        <v xml:space="preserve">1 RareMythic:fromSheet("GTC Gruul Guild"), </v>
      </c>
      <c r="S11" s="3" t="str">
        <f>S$1&amp;"("""&amp;$N11&amp;""","""&amp;$M11&amp;""")"</f>
        <v>2 promo("Gruul GuildGate|GTC","Rubblehulk|GTC")</v>
      </c>
      <c r="T11" s="3" t="str">
        <f>T$1&amp;"("""&amp;$N11&amp;""")"</f>
        <v>1 promo("Gruul GuildGate|GTC")</v>
      </c>
    </row>
    <row r="13" spans="1:20">
      <c r="A13" t="s">
        <v>58</v>
      </c>
    </row>
    <row r="14" spans="1:20">
      <c r="A14" s="1" t="str">
        <f>J2&amp;": "&amp;P2&amp;Q2&amp;R2&amp;S2</f>
        <v>RTR Prerelease Azorius Guild: 10 Common:fromSheet("RTR Azorius Guild"), 3 Uncommon:fromSheet("RTR Azorius Guild"), 1 RareMythic:fromSheet("RTR Azorius Guild"), 2 promo("Azorius GuildGate|RTR","Archon of the Triumvirate|RTR")</v>
      </c>
    </row>
    <row r="15" spans="1:20">
      <c r="A15" s="1" t="str">
        <f>J3&amp;": "&amp;P3&amp;Q3&amp;R3&amp;S3</f>
        <v>GTC Prerelease Orzhov Guild: 10 Common:fromSheet("GTC Orzhov Guild"), 3 Uncommon:fromSheet("GTC Orzhov Guild"), 1 RareMythic:fromSheet("GTC Orzhov Guild"), 2 promo("Orzhov GuildGate|GTC","Treasury Thrull|GTC")</v>
      </c>
    </row>
    <row r="16" spans="1:20">
      <c r="A16" s="1" t="str">
        <f>J4&amp;": "&amp;P4&amp;Q4&amp;R4&amp;S4</f>
        <v>GTC Prerelease Boros Guild: 10 Common:fromSheet("GTC Boros Guild"), 3 Uncommon:fromSheet("GTC Boros Guild"), 1 RareMythic:fromSheet("GTC Boros Guild"), 2 promo("Boros GuildGate|GTC","Foundry Champion|GTC")</v>
      </c>
    </row>
    <row r="17" spans="1:1">
      <c r="A17" s="1" t="str">
        <f>J5&amp;": "&amp;P5&amp;Q5&amp;R5&amp;S5</f>
        <v>RTR Prerelease Selesnya Guild: 10 Common:fromSheet("RTR Selesnya Guild"), 3 Uncommon:fromSheet("RTR Selesnya Guild"), 1 RareMythic:fromSheet("RTR Selesnya Guild"), 2 promo("Selesnya GuildGate|RTR","Grove of the Guardian|RTR")</v>
      </c>
    </row>
    <row r="18" spans="1:1">
      <c r="A18" s="1" t="str">
        <f>J6&amp;": "&amp;P6&amp;Q6&amp;R6&amp;S6</f>
        <v>GTC Prerelease Dimir Guild: 10 Common:fromSheet("GTC Dimir Guild"), 3 Uncommon:fromSheet("GTC Dimir Guild"), 1 RareMythic:fromSheet("GTC Dimir Guild"), 2 promo("Dimir GuildGate|GTC","Consuming Aberration|GTC")</v>
      </c>
    </row>
    <row r="19" spans="1:1">
      <c r="A19" s="1" t="str">
        <f>J7&amp;": "&amp;P7&amp;Q7&amp;R7&amp;S7</f>
        <v>RTR Prerelease Izzet Guild: 10 Common:fromSheet("RTR Izzet Guild"), 3 Uncommon:fromSheet("RTR Izzet Guild"), 1 RareMythic:fromSheet("RTR Izzet Guild"), 2 promo("Izzet GuildGate|RTR","Hypersonic Dragon|RTR")</v>
      </c>
    </row>
    <row r="20" spans="1:1">
      <c r="A20" s="1" t="str">
        <f>J8&amp;": "&amp;P8&amp;Q8&amp;R8&amp;S8</f>
        <v>GTC Prerelease Simic Guild: 10 Common:fromSheet("GTC Simic Guild"), 3 Uncommon:fromSheet("GTC Simic Guild"), 1 RareMythic:fromSheet("GTC Simic Guild"), 2 promo("Simic GuildGate|GTC","Fathom Mage|GTC")</v>
      </c>
    </row>
    <row r="21" spans="1:1">
      <c r="A21" s="1" t="str">
        <f>J9&amp;": "&amp;P9&amp;Q9&amp;R9&amp;S9</f>
        <v>RTR Prerelease Rakdos Guild: 10 Common:fromSheet("RTR Rakdos Guild"), 3 Uncommon:fromSheet("RTR Rakdos Guild"), 1 RareMythic:fromSheet("RTR Rakdos Guild"), 2 promo("Rakdos GuildGate|RTR","Carnival Hellsteed|RTR")</v>
      </c>
    </row>
    <row r="22" spans="1:1">
      <c r="A22" s="1" t="str">
        <f>J10&amp;": "&amp;P10&amp;Q10&amp;R10&amp;S10</f>
        <v>RTR Prerelease Golgari Guild: 10 Common:fromSheet("RTR Golgari Guild"), 3 Uncommon:fromSheet("RTR Golgari Guild"), 1 RareMythic:fromSheet("RTR Golgari Guild"), 2 promo("Golgari GuildGate|RTR","Corpsejack Menace|RTR")</v>
      </c>
    </row>
    <row r="23" spans="1:1">
      <c r="A23" s="1" t="str">
        <f>J11&amp;": "&amp;P11&amp;Q11&amp;R11&amp;S11</f>
        <v>GTC Prerelease Gruul Guild: 10 Common:fromSheet("GTC Gruul Guild"), 3 Uncommon:fromSheet("GTC Gruul Guild"), 1 RareMythic:fromSheet("GTC Gruul Guild"), 2 promo("Gruul GuildGate|GTC","Rubblehulk|GTC")</v>
      </c>
    </row>
    <row r="24" spans="1:1">
      <c r="A24" t="s">
        <v>59</v>
      </c>
    </row>
    <row r="25" spans="1:1">
      <c r="A25" s="2" t="str">
        <f>K2&amp;": "&amp;P2&amp;Q2&amp;R2&amp;T2</f>
        <v>RTR Azorius Guild: 10 Common:fromSheet("RTR Azorius Guild"), 3 Uncommon:fromSheet("RTR Azorius Guild"), 1 RareMythic:fromSheet("RTR Azorius Guild"), 1 promo("Azorius GuildGate|RTR")</v>
      </c>
    </row>
    <row r="26" spans="1:1">
      <c r="A26" s="2" t="str">
        <f>K3&amp;": "&amp;P3&amp;Q3&amp;R3&amp;T3</f>
        <v>GTC Orzhov Guild: 10 Common:fromSheet("GTC Orzhov Guild"), 3 Uncommon:fromSheet("GTC Orzhov Guild"), 1 RareMythic:fromSheet("GTC Orzhov Guild"), 1 promo("Orzhov GuildGate|GTC")</v>
      </c>
    </row>
    <row r="27" spans="1:1">
      <c r="A27" s="2" t="str">
        <f>K4&amp;": "&amp;P4&amp;Q4&amp;R4&amp;T4</f>
        <v>GTC Boros Guild: 10 Common:fromSheet("GTC Boros Guild"), 3 Uncommon:fromSheet("GTC Boros Guild"), 1 RareMythic:fromSheet("GTC Boros Guild"), 1 promo("Boros GuildGate|GTC")</v>
      </c>
    </row>
    <row r="28" spans="1:1">
      <c r="A28" s="2" t="str">
        <f>K5&amp;": "&amp;P5&amp;Q5&amp;R5&amp;T5</f>
        <v>RTR Selesnya Guild: 10 Common:fromSheet("RTR Selesnya Guild"), 3 Uncommon:fromSheet("RTR Selesnya Guild"), 1 RareMythic:fromSheet("RTR Selesnya Guild"), 1 promo("Selesnya GuildGate|RTR")</v>
      </c>
    </row>
    <row r="29" spans="1:1">
      <c r="A29" s="2" t="str">
        <f>K6&amp;": "&amp;P6&amp;Q6&amp;R6&amp;T6</f>
        <v>GTC Dimir Guild: 10 Common:fromSheet("GTC Dimir Guild"), 3 Uncommon:fromSheet("GTC Dimir Guild"), 1 RareMythic:fromSheet("GTC Dimir Guild"), 1 promo("Dimir GuildGate|GTC")</v>
      </c>
    </row>
    <row r="30" spans="1:1">
      <c r="A30" s="2" t="str">
        <f>K7&amp;": "&amp;P7&amp;Q7&amp;R7&amp;T7</f>
        <v>RTR Izzet Guild: 10 Common:fromSheet("RTR Izzet Guild"), 3 Uncommon:fromSheet("RTR Izzet Guild"), 1 RareMythic:fromSheet("RTR Izzet Guild"), 1 promo("Izzet GuildGate|RTR")</v>
      </c>
    </row>
    <row r="31" spans="1:1">
      <c r="A31" s="2" t="str">
        <f>K8&amp;": "&amp;P8&amp;Q8&amp;R8&amp;T8</f>
        <v>GTC Simic Guild: 10 Common:fromSheet("GTC Simic Guild"), 3 Uncommon:fromSheet("GTC Simic Guild"), 1 RareMythic:fromSheet("GTC Simic Guild"), 1 promo("Simic GuildGate|GTC")</v>
      </c>
    </row>
    <row r="32" spans="1:1">
      <c r="A32" s="2" t="str">
        <f>K9&amp;": "&amp;P9&amp;Q9&amp;R9&amp;T9</f>
        <v>RTR Rakdos Guild: 10 Common:fromSheet("RTR Rakdos Guild"), 3 Uncommon:fromSheet("RTR Rakdos Guild"), 1 RareMythic:fromSheet("RTR Rakdos Guild"), 1 promo("Rakdos GuildGate|RTR")</v>
      </c>
    </row>
    <row r="33" spans="1:17">
      <c r="A33" s="2" t="str">
        <f>K10&amp;": "&amp;P10&amp;Q10&amp;R10&amp;T10</f>
        <v>RTR Golgari Guild: 10 Common:fromSheet("RTR Golgari Guild"), 3 Uncommon:fromSheet("RTR Golgari Guild"), 1 RareMythic:fromSheet("RTR Golgari Guild"), 1 promo("Golgari GuildGate|RTR")</v>
      </c>
    </row>
    <row r="34" spans="1:17">
      <c r="A34" s="2" t="str">
        <f>K11&amp;": "&amp;P11&amp;Q11&amp;R11&amp;T11</f>
        <v>GTC Gruul Guild: 10 Common:fromSheet("GTC Gruul Guild"), 3 Uncommon:fromSheet("GTC Gruul Guild"), 1 RareMythic:fromSheet("GTC Gruul Guild"), 1 promo("Gruul GuildGate|GTC")</v>
      </c>
    </row>
    <row r="37" spans="1:17">
      <c r="A37" t="s">
        <v>34</v>
      </c>
      <c r="B37" t="s">
        <v>38</v>
      </c>
      <c r="C37" t="s">
        <v>54</v>
      </c>
      <c r="D37" s="16" t="s">
        <v>46</v>
      </c>
      <c r="E37" s="16" t="s">
        <v>47</v>
      </c>
      <c r="F37" s="16" t="s">
        <v>48</v>
      </c>
      <c r="G37" s="16" t="s">
        <v>49</v>
      </c>
      <c r="H37" s="16" t="s">
        <v>51</v>
      </c>
      <c r="I37" s="16" t="s">
        <v>27</v>
      </c>
      <c r="J37" s="16" t="s">
        <v>52</v>
      </c>
      <c r="K37" s="16" t="s">
        <v>53</v>
      </c>
      <c r="L37" t="s">
        <v>45</v>
      </c>
      <c r="M37" t="s">
        <v>36</v>
      </c>
      <c r="N37" t="s">
        <v>39</v>
      </c>
      <c r="O37" t="s">
        <v>40</v>
      </c>
      <c r="P37" t="s">
        <v>41</v>
      </c>
      <c r="Q37" t="s">
        <v>56</v>
      </c>
    </row>
    <row r="38" spans="1:17">
      <c r="A38">
        <v>0</v>
      </c>
      <c r="B38" s="13" t="str">
        <f>"S("&amp;VLOOKUP(DgmEvent[[#This Row],[Id]],Guilds[],11)&amp;")"</f>
        <v>S(RTR Azorius Guild)</v>
      </c>
      <c r="C38" s="13" t="str">
        <f>"S("&amp;VLOOKUP(DgmEvent[[#This Row],[Id]],Guilds[],10)&amp;")"</f>
        <v>S(RTR Prerelease Azorius Guild)</v>
      </c>
      <c r="D38">
        <v>1</v>
      </c>
      <c r="E38">
        <v>2</v>
      </c>
      <c r="F38">
        <v>6</v>
      </c>
      <c r="G38">
        <v>4</v>
      </c>
      <c r="H38" s="13" t="str">
        <f>"S("&amp;VLOOKUP(DgmEvent[[#This Row],[A1]],Guilds[],11)&amp;")"</f>
        <v>S(GTC Orzhov Guild)</v>
      </c>
      <c r="I38" s="13" t="str">
        <f>"S("&amp;VLOOKUP(DgmEvent[[#This Row],[A2]],Guilds[],11)&amp;")"</f>
        <v>S(GTC Boros Guild)</v>
      </c>
      <c r="J38" s="13" t="str">
        <f>"S("&amp;VLOOKUP(DgmEvent[[#This Row],[A3]],Guilds[],11)&amp;")"</f>
        <v>S(GTC Simic Guild)</v>
      </c>
      <c r="K38" s="13" t="str">
        <f>"S("&amp;VLOOKUP(DgmEvent[[#This Row],[A3]],Guilds[],11)&amp;")"</f>
        <v>S(GTC Simic Guild)</v>
      </c>
      <c r="L38" t="str">
        <f>VLOOKUP(A38,Guilds[],8)</f>
        <v>RTR</v>
      </c>
      <c r="M38" s="13" t="str">
        <f>VLOOKUP(DgmEvent[[#This Row],[Id]],Guilds[],2)&amp;" guild"</f>
        <v>Azorius guild</v>
      </c>
      <c r="N38" s="14" t="str">
        <f>"Random("&amp;H38&amp;";"&amp;I38&amp;";"&amp;J38&amp;";"&amp;K38&amp;")"</f>
        <v>Random(S(GTC Orzhov Guild);S(GTC Boros Guild);S(GTC Simic Guild);S(GTC Simic Guild))</v>
      </c>
      <c r="O38" s="17" t="str">
        <f>"All("&amp;DgmEvent[[#This Row],[Self]]&amp;";"&amp;DgmEvent[[#This Row],[Random list]]&amp;")"&amp;DgmEvent[[#This Row],[Name]]&amp;" and a secret ally"</f>
        <v>All(S(RTR Azorius Guild);Random(S(GTC Orzhov Guild);S(GTC Boros Guild);S(GTC Simic Guild);S(GTC Simic Guild)))Azorius guild and a secret ally</v>
      </c>
      <c r="P38" s="18" t="str">
        <f>DgmEvent[[#This Row],[Guild + Random]]&amp;";"</f>
        <v>All(S(RTR Azorius Guild);Random(S(GTC Orzhov Guild);S(GTC Boros Guild);S(GTC Simic Guild);S(GTC Simic Guild)))Azorius guild and a secret ally;</v>
      </c>
      <c r="Q38" s="13" t="str">
        <f>DgmEvent[[#This Row],[SelfPre]]&amp;DgmEvent[[#This Row],[Name]]</f>
        <v>S(RTR Prerelease Azorius Guild)Azorius guild</v>
      </c>
    </row>
    <row r="39" spans="1:17">
      <c r="A39">
        <v>3</v>
      </c>
      <c r="B39" s="13" t="str">
        <f>"S("&amp;VLOOKUP(DgmEvent[[#This Row],[Id]],Guilds[],11)&amp;")"</f>
        <v>S(RTR Selesnya Guild)</v>
      </c>
      <c r="C39" s="13" t="str">
        <f>"S("&amp;VLOOKUP(DgmEvent[[#This Row],[Id]],Guilds[],10)&amp;")"</f>
        <v>S(RTR Prerelease Selesnya Guild)</v>
      </c>
      <c r="D39">
        <v>9</v>
      </c>
      <c r="E39">
        <v>1</v>
      </c>
      <c r="F39">
        <v>2</v>
      </c>
      <c r="G39">
        <v>6</v>
      </c>
      <c r="H39" s="13" t="str">
        <f>"S("&amp;VLOOKUP(DgmEvent[[#This Row],[A1]],Guilds[],11)&amp;")"</f>
        <v>S(GTC Gruul Guild)</v>
      </c>
      <c r="I39" s="13" t="str">
        <f>"S("&amp;VLOOKUP(DgmEvent[[#This Row],[A2]],Guilds[],11)&amp;")"</f>
        <v>S(GTC Orzhov Guild)</v>
      </c>
      <c r="J39" s="13" t="str">
        <f>"S("&amp;VLOOKUP(DgmEvent[[#This Row],[A3]],Guilds[],11)&amp;")"</f>
        <v>S(GTC Boros Guild)</v>
      </c>
      <c r="K39" s="13" t="str">
        <f>"S("&amp;VLOOKUP(DgmEvent[[#This Row],[A3]],Guilds[],11)&amp;")"</f>
        <v>S(GTC Boros Guild)</v>
      </c>
      <c r="L39" t="str">
        <f>VLOOKUP(A39,Guilds[],8)</f>
        <v>RTR</v>
      </c>
      <c r="M39" s="13" t="str">
        <f>VLOOKUP(DgmEvent[[#This Row],[Id]],Guilds[],2)&amp;" guild"</f>
        <v>Selesnya guild</v>
      </c>
      <c r="N39" s="14" t="str">
        <f>"Random("&amp;H39&amp;";"&amp;I39&amp;";"&amp;J39&amp;";"&amp;K39&amp;")"</f>
        <v>Random(S(GTC Gruul Guild);S(GTC Orzhov Guild);S(GTC Boros Guild);S(GTC Boros Guild))</v>
      </c>
      <c r="O39" s="17" t="str">
        <f>"All("&amp;DgmEvent[[#This Row],[Self]]&amp;";"&amp;DgmEvent[[#This Row],[Random list]]&amp;")"&amp;DgmEvent[[#This Row],[Name]]&amp;" and a secret ally"</f>
        <v>All(S(RTR Selesnya Guild);Random(S(GTC Gruul Guild);S(GTC Orzhov Guild);S(GTC Boros Guild);S(GTC Boros Guild)))Selesnya guild and a secret ally</v>
      </c>
      <c r="P39" s="18" t="str">
        <f>DgmEvent[[#This Row],[Guild + Random]]&amp;";"</f>
        <v>All(S(RTR Selesnya Guild);Random(S(GTC Gruul Guild);S(GTC Orzhov Guild);S(GTC Boros Guild);S(GTC Boros Guild)))Selesnya guild and a secret ally;</v>
      </c>
      <c r="Q39" s="13" t="str">
        <f>DgmEvent[[#This Row],[SelfPre]]&amp;DgmEvent[[#This Row],[Name]]</f>
        <v>S(RTR Prerelease Selesnya Guild)Selesnya guild</v>
      </c>
    </row>
    <row r="40" spans="1:17">
      <c r="A40">
        <v>5</v>
      </c>
      <c r="B40" s="13" t="str">
        <f>"S("&amp;VLOOKUP(DgmEvent[[#This Row],[Id]],Guilds[],11)&amp;")"</f>
        <v>S(RTR Izzet Guild)</v>
      </c>
      <c r="C40" s="13" t="str">
        <f>"S("&amp;VLOOKUP(DgmEvent[[#This Row],[Id]],Guilds[],10)&amp;")"</f>
        <v>S(RTR Prerelease Izzet Guild)</v>
      </c>
      <c r="D40">
        <v>9</v>
      </c>
      <c r="E40">
        <v>4</v>
      </c>
      <c r="F40">
        <v>6</v>
      </c>
      <c r="G40">
        <v>2</v>
      </c>
      <c r="H40" s="13" t="str">
        <f>"S("&amp;VLOOKUP(DgmEvent[[#This Row],[A1]],Guilds[],11)&amp;")"</f>
        <v>S(GTC Gruul Guild)</v>
      </c>
      <c r="I40" s="13" t="str">
        <f>"S("&amp;VLOOKUP(DgmEvent[[#This Row],[A2]],Guilds[],11)&amp;")"</f>
        <v>S(GTC Dimir Guild)</v>
      </c>
      <c r="J40" s="13" t="str">
        <f>"S("&amp;VLOOKUP(DgmEvent[[#This Row],[A3]],Guilds[],11)&amp;")"</f>
        <v>S(GTC Simic Guild)</v>
      </c>
      <c r="K40" s="13" t="str">
        <f>"S("&amp;VLOOKUP(DgmEvent[[#This Row],[A3]],Guilds[],11)&amp;")"</f>
        <v>S(GTC Simic Guild)</v>
      </c>
      <c r="L40" t="str">
        <f>VLOOKUP(A40,Guilds[],8)</f>
        <v>RTR</v>
      </c>
      <c r="M40" s="13" t="str">
        <f>VLOOKUP(DgmEvent[[#This Row],[Id]],Guilds[],2)&amp;" guild"</f>
        <v>Izzet guild</v>
      </c>
      <c r="N40" s="14" t="str">
        <f>"Random("&amp;H40&amp;";"&amp;I40&amp;";"&amp;J40&amp;";"&amp;K40&amp;")"</f>
        <v>Random(S(GTC Gruul Guild);S(GTC Dimir Guild);S(GTC Simic Guild);S(GTC Simic Guild))</v>
      </c>
      <c r="O40" s="17" t="str">
        <f>"All("&amp;DgmEvent[[#This Row],[Self]]&amp;";"&amp;DgmEvent[[#This Row],[Random list]]&amp;")"&amp;DgmEvent[[#This Row],[Name]]&amp;" and a secret ally"</f>
        <v>All(S(RTR Izzet Guild);Random(S(GTC Gruul Guild);S(GTC Dimir Guild);S(GTC Simic Guild);S(GTC Simic Guild)))Izzet guild and a secret ally</v>
      </c>
      <c r="P40" s="18" t="str">
        <f>DgmEvent[[#This Row],[Guild + Random]]&amp;";"</f>
        <v>All(S(RTR Izzet Guild);Random(S(GTC Gruul Guild);S(GTC Dimir Guild);S(GTC Simic Guild);S(GTC Simic Guild)))Izzet guild and a secret ally;</v>
      </c>
      <c r="Q40" s="13" t="str">
        <f>DgmEvent[[#This Row],[SelfPre]]&amp;DgmEvent[[#This Row],[Name]]</f>
        <v>S(RTR Prerelease Izzet Guild)Izzet guild</v>
      </c>
    </row>
    <row r="41" spans="1:17">
      <c r="A41">
        <v>7</v>
      </c>
      <c r="B41" s="13" t="str">
        <f>"S("&amp;VLOOKUP(DgmEvent[[#This Row],[Id]],Guilds[],11)&amp;")"</f>
        <v>S(RTR Rakdos Guild)</v>
      </c>
      <c r="C41" s="13" t="str">
        <f>"S("&amp;VLOOKUP(DgmEvent[[#This Row],[Id]],Guilds[],10)&amp;")"</f>
        <v>S(RTR Prerelease Rakdos Guild)</v>
      </c>
      <c r="D41">
        <v>1</v>
      </c>
      <c r="E41">
        <v>4</v>
      </c>
      <c r="F41">
        <v>9</v>
      </c>
      <c r="G41">
        <v>2</v>
      </c>
      <c r="H41" s="13" t="str">
        <f>"S("&amp;VLOOKUP(DgmEvent[[#This Row],[A1]],Guilds[],11)&amp;")"</f>
        <v>S(GTC Orzhov Guild)</v>
      </c>
      <c r="I41" s="13" t="str">
        <f>"S("&amp;VLOOKUP(DgmEvent[[#This Row],[A2]],Guilds[],11)&amp;")"</f>
        <v>S(GTC Dimir Guild)</v>
      </c>
      <c r="J41" s="13" t="str">
        <f>"S("&amp;VLOOKUP(DgmEvent[[#This Row],[A3]],Guilds[],11)&amp;")"</f>
        <v>S(GTC Gruul Guild)</v>
      </c>
      <c r="K41" s="13" t="str">
        <f>"S("&amp;VLOOKUP(DgmEvent[[#This Row],[A3]],Guilds[],11)&amp;")"</f>
        <v>S(GTC Gruul Guild)</v>
      </c>
      <c r="L41" t="str">
        <f>VLOOKUP(A41,Guilds[],8)</f>
        <v>RTR</v>
      </c>
      <c r="M41" s="13" t="str">
        <f>VLOOKUP(DgmEvent[[#This Row],[Id]],Guilds[],2)&amp;" guild"</f>
        <v>Rakdos guild</v>
      </c>
      <c r="N41" s="14" t="str">
        <f>"Random("&amp;H41&amp;";"&amp;I41&amp;";"&amp;J41&amp;";"&amp;K41&amp;")"</f>
        <v>Random(S(GTC Orzhov Guild);S(GTC Dimir Guild);S(GTC Gruul Guild);S(GTC Gruul Guild))</v>
      </c>
      <c r="O41" s="17" t="str">
        <f>"All("&amp;DgmEvent[[#This Row],[Self]]&amp;";"&amp;DgmEvent[[#This Row],[Random list]]&amp;")"&amp;DgmEvent[[#This Row],[Name]]&amp;" and a secret ally"</f>
        <v>All(S(RTR Rakdos Guild);Random(S(GTC Orzhov Guild);S(GTC Dimir Guild);S(GTC Gruul Guild);S(GTC Gruul Guild)))Rakdos guild and a secret ally</v>
      </c>
      <c r="P41" s="18" t="str">
        <f>DgmEvent[[#This Row],[Guild + Random]]&amp;";"</f>
        <v>All(S(RTR Rakdos Guild);Random(S(GTC Orzhov Guild);S(GTC Dimir Guild);S(GTC Gruul Guild);S(GTC Gruul Guild)))Rakdos guild and a secret ally;</v>
      </c>
      <c r="Q41" s="13" t="str">
        <f>DgmEvent[[#This Row],[SelfPre]]&amp;DgmEvent[[#This Row],[Name]]</f>
        <v>S(RTR Prerelease Rakdos Guild)Rakdos guild</v>
      </c>
    </row>
    <row r="42" spans="1:17">
      <c r="A42">
        <v>8</v>
      </c>
      <c r="B42" s="13" t="str">
        <f>"S("&amp;VLOOKUP(DgmEvent[[#This Row],[Id]],Guilds[],11)&amp;")"</f>
        <v>S(RTR Golgari Guild)</v>
      </c>
      <c r="C42" s="13" t="str">
        <f>"S("&amp;VLOOKUP(DgmEvent[[#This Row],[Id]],Guilds[],10)&amp;")"</f>
        <v>S(RTR Prerelease Golgari Guild)</v>
      </c>
      <c r="D42">
        <v>1</v>
      </c>
      <c r="E42">
        <v>4</v>
      </c>
      <c r="F42">
        <v>6</v>
      </c>
      <c r="G42">
        <v>9</v>
      </c>
      <c r="H42" s="13" t="str">
        <f>"S("&amp;VLOOKUP(DgmEvent[[#This Row],[A1]],Guilds[],11)&amp;")"</f>
        <v>S(GTC Orzhov Guild)</v>
      </c>
      <c r="I42" s="13" t="str">
        <f>"S("&amp;VLOOKUP(DgmEvent[[#This Row],[A2]],Guilds[],11)&amp;")"</f>
        <v>S(GTC Dimir Guild)</v>
      </c>
      <c r="J42" s="13" t="str">
        <f>"S("&amp;VLOOKUP(DgmEvent[[#This Row],[A3]],Guilds[],11)&amp;")"</f>
        <v>S(GTC Simic Guild)</v>
      </c>
      <c r="K42" s="13" t="str">
        <f>"S("&amp;VLOOKUP(DgmEvent[[#This Row],[A3]],Guilds[],11)&amp;")"</f>
        <v>S(GTC Simic Guild)</v>
      </c>
      <c r="L42" t="str">
        <f>VLOOKUP(A42,Guilds[],8)</f>
        <v>RTR</v>
      </c>
      <c r="M42" s="13" t="str">
        <f>VLOOKUP(DgmEvent[[#This Row],[Id]],Guilds[],2)&amp;" guild"</f>
        <v>Golgari guild</v>
      </c>
      <c r="N42" s="14" t="str">
        <f>"Random("&amp;H42&amp;";"&amp;I42&amp;";"&amp;J42&amp;";"&amp;K42&amp;")"</f>
        <v>Random(S(GTC Orzhov Guild);S(GTC Dimir Guild);S(GTC Simic Guild);S(GTC Simic Guild))</v>
      </c>
      <c r="O42" s="17" t="str">
        <f>"All("&amp;DgmEvent[[#This Row],[Self]]&amp;";"&amp;DgmEvent[[#This Row],[Random list]]&amp;")"&amp;DgmEvent[[#This Row],[Name]]&amp;" and a secret ally"</f>
        <v>All(S(RTR Golgari Guild);Random(S(GTC Orzhov Guild);S(GTC Dimir Guild);S(GTC Simic Guild);S(GTC Simic Guild)))Golgari guild and a secret ally</v>
      </c>
      <c r="P42" s="18" t="str">
        <f>DgmEvent[[#This Row],[Guild + Random]]&amp;";"</f>
        <v>All(S(RTR Golgari Guild);Random(S(GTC Orzhov Guild);S(GTC Dimir Guild);S(GTC Simic Guild);S(GTC Simic Guild)))Golgari guild and a secret ally;</v>
      </c>
      <c r="Q42" s="13" t="str">
        <f>DgmEvent[[#This Row],[SelfPre]]&amp;DgmEvent[[#This Row],[Name]]</f>
        <v>S(RTR Prerelease Golgari Guild)Golgari guild</v>
      </c>
    </row>
    <row r="43" spans="1:17">
      <c r="A43">
        <v>1</v>
      </c>
      <c r="B43" s="13" t="str">
        <f>"S("&amp;VLOOKUP(DgmEvent[[#This Row],[Id]],Guilds[],11)&amp;")"</f>
        <v>S(GTC Orzhov Guild)</v>
      </c>
      <c r="C43" s="13" t="str">
        <f>"S("&amp;VLOOKUP(DgmEvent[[#This Row],[Id]],Guilds[],10)&amp;")"</f>
        <v>S(GTC Prerelease Orzhov Guild)</v>
      </c>
      <c r="D43">
        <v>0</v>
      </c>
      <c r="E43">
        <v>8</v>
      </c>
      <c r="F43">
        <v>3</v>
      </c>
      <c r="G43">
        <v>7</v>
      </c>
      <c r="H43" s="13" t="str">
        <f>"S("&amp;VLOOKUP(DgmEvent[[#This Row],[A1]],Guilds[],11)&amp;")"</f>
        <v>S(RTR Azorius Guild)</v>
      </c>
      <c r="I43" s="13" t="str">
        <f>"S("&amp;VLOOKUP(DgmEvent[[#This Row],[A2]],Guilds[],11)&amp;")"</f>
        <v>S(RTR Golgari Guild)</v>
      </c>
      <c r="J43" s="13" t="str">
        <f>"S("&amp;VLOOKUP(DgmEvent[[#This Row],[A3]],Guilds[],11)&amp;")"</f>
        <v>S(RTR Selesnya Guild)</v>
      </c>
      <c r="K43" s="13" t="str">
        <f>"S("&amp;VLOOKUP(DgmEvent[[#This Row],[A3]],Guilds[],11)&amp;")"</f>
        <v>S(RTR Selesnya Guild)</v>
      </c>
      <c r="L43" t="str">
        <f>VLOOKUP(A43,Guilds[],8)</f>
        <v>GTC</v>
      </c>
      <c r="M43" s="13" t="str">
        <f>VLOOKUP(DgmEvent[[#This Row],[Id]],Guilds[],2)&amp;" guild"</f>
        <v>Orzhov guild</v>
      </c>
      <c r="N43" s="14" t="str">
        <f>"Random("&amp;H43&amp;";"&amp;I43&amp;";"&amp;J43&amp;";"&amp;K43&amp;")"</f>
        <v>Random(S(RTR Azorius Guild);S(RTR Golgari Guild);S(RTR Selesnya Guild);S(RTR Selesnya Guild))</v>
      </c>
      <c r="O43" s="17" t="str">
        <f>"All("&amp;DgmEvent[[#This Row],[Self]]&amp;";"&amp;DgmEvent[[#This Row],[Random list]]&amp;")"&amp;DgmEvent[[#This Row],[Name]]&amp;" and a secret ally"</f>
        <v>All(S(GTC Orzhov Guild);Random(S(RTR Azorius Guild);S(RTR Golgari Guild);S(RTR Selesnya Guild);S(RTR Selesnya Guild)))Orzhov guild and a secret ally</v>
      </c>
      <c r="P43" s="18" t="str">
        <f>DgmEvent[[#This Row],[Guild + Random]]&amp;";"</f>
        <v>All(S(GTC Orzhov Guild);Random(S(RTR Azorius Guild);S(RTR Golgari Guild);S(RTR Selesnya Guild);S(RTR Selesnya Guild)))Orzhov guild and a secret ally;</v>
      </c>
      <c r="Q43" s="13" t="str">
        <f>DgmEvent[[#This Row],[SelfPre]]&amp;DgmEvent[[#This Row],[Name]]</f>
        <v>S(GTC Prerelease Orzhov Guild)Orzhov guild</v>
      </c>
    </row>
    <row r="44" spans="1:17">
      <c r="A44">
        <v>2</v>
      </c>
      <c r="B44" s="13" t="str">
        <f>"S("&amp;VLOOKUP(DgmEvent[[#This Row],[Id]],Guilds[],11)&amp;")"</f>
        <v>S(GTC Boros Guild)</v>
      </c>
      <c r="C44" s="13" t="str">
        <f>"S("&amp;VLOOKUP(DgmEvent[[#This Row],[Id]],Guilds[],10)&amp;")"</f>
        <v>S(GTC Prerelease Boros Guild)</v>
      </c>
      <c r="D44">
        <v>0</v>
      </c>
      <c r="E44">
        <v>7</v>
      </c>
      <c r="F44">
        <v>3</v>
      </c>
      <c r="G44">
        <v>5</v>
      </c>
      <c r="H44" s="13" t="str">
        <f>"S("&amp;VLOOKUP(DgmEvent[[#This Row],[A1]],Guilds[],11)&amp;")"</f>
        <v>S(RTR Azorius Guild)</v>
      </c>
      <c r="I44" s="13" t="str">
        <f>"S("&amp;VLOOKUP(DgmEvent[[#This Row],[A2]],Guilds[],11)&amp;")"</f>
        <v>S(RTR Rakdos Guild)</v>
      </c>
      <c r="J44" s="13" t="str">
        <f>"S("&amp;VLOOKUP(DgmEvent[[#This Row],[A3]],Guilds[],11)&amp;")"</f>
        <v>S(RTR Selesnya Guild)</v>
      </c>
      <c r="K44" s="13" t="str">
        <f>"S("&amp;VLOOKUP(DgmEvent[[#This Row],[A3]],Guilds[],11)&amp;")"</f>
        <v>S(RTR Selesnya Guild)</v>
      </c>
      <c r="L44" t="str">
        <f>VLOOKUP(A44,Guilds[],8)</f>
        <v>GTC</v>
      </c>
      <c r="M44" s="13" t="str">
        <f>VLOOKUP(DgmEvent[[#This Row],[Id]],Guilds[],2)&amp;" guild"</f>
        <v>Boros guild</v>
      </c>
      <c r="N44" s="14" t="str">
        <f>"Random("&amp;H44&amp;";"&amp;I44&amp;";"&amp;J44&amp;";"&amp;K44&amp;")"</f>
        <v>Random(S(RTR Azorius Guild);S(RTR Rakdos Guild);S(RTR Selesnya Guild);S(RTR Selesnya Guild))</v>
      </c>
      <c r="O44" s="17" t="str">
        <f>"All("&amp;DgmEvent[[#This Row],[Self]]&amp;";"&amp;DgmEvent[[#This Row],[Random list]]&amp;")"&amp;DgmEvent[[#This Row],[Name]]&amp;" and a secret ally"</f>
        <v>All(S(GTC Boros Guild);Random(S(RTR Azorius Guild);S(RTR Rakdos Guild);S(RTR Selesnya Guild);S(RTR Selesnya Guild)))Boros guild and a secret ally</v>
      </c>
      <c r="P44" s="18" t="str">
        <f>DgmEvent[[#This Row],[Guild + Random]]&amp;";"</f>
        <v>All(S(GTC Boros Guild);Random(S(RTR Azorius Guild);S(RTR Rakdos Guild);S(RTR Selesnya Guild);S(RTR Selesnya Guild)))Boros guild and a secret ally;</v>
      </c>
      <c r="Q44" s="13" t="str">
        <f>DgmEvent[[#This Row],[SelfPre]]&amp;DgmEvent[[#This Row],[Name]]</f>
        <v>S(GTC Prerelease Boros Guild)Boros guild</v>
      </c>
    </row>
    <row r="45" spans="1:17">
      <c r="A45">
        <v>4</v>
      </c>
      <c r="B45" s="13" t="str">
        <f>"S("&amp;VLOOKUP(DgmEvent[[#This Row],[Id]],Guilds[],11)&amp;")"</f>
        <v>S(GTC Dimir Guild)</v>
      </c>
      <c r="C45" s="13" t="str">
        <f>"S("&amp;VLOOKUP(DgmEvent[[#This Row],[Id]],Guilds[],10)&amp;")"</f>
        <v>S(GTC Prerelease Dimir Guild)</v>
      </c>
      <c r="D45">
        <v>0</v>
      </c>
      <c r="E45">
        <v>5</v>
      </c>
      <c r="F45">
        <v>7</v>
      </c>
      <c r="G45">
        <v>8</v>
      </c>
      <c r="H45" s="13" t="str">
        <f>"S("&amp;VLOOKUP(DgmEvent[[#This Row],[A1]],Guilds[],11)&amp;")"</f>
        <v>S(RTR Azorius Guild)</v>
      </c>
      <c r="I45" s="13" t="str">
        <f>"S("&amp;VLOOKUP(DgmEvent[[#This Row],[A2]],Guilds[],11)&amp;")"</f>
        <v>S(RTR Izzet Guild)</v>
      </c>
      <c r="J45" s="13" t="str">
        <f>"S("&amp;VLOOKUP(DgmEvent[[#This Row],[A3]],Guilds[],11)&amp;")"</f>
        <v>S(RTR Rakdos Guild)</v>
      </c>
      <c r="K45" s="13" t="str">
        <f>"S("&amp;VLOOKUP(DgmEvent[[#This Row],[A3]],Guilds[],11)&amp;")"</f>
        <v>S(RTR Rakdos Guild)</v>
      </c>
      <c r="L45" t="str">
        <f>VLOOKUP(A45,Guilds[],8)</f>
        <v>GTC</v>
      </c>
      <c r="M45" s="13" t="str">
        <f>VLOOKUP(DgmEvent[[#This Row],[Id]],Guilds[],2)&amp;" guild"</f>
        <v>Dimir guild</v>
      </c>
      <c r="N45" s="14" t="str">
        <f>"Random("&amp;H45&amp;";"&amp;I45&amp;";"&amp;J45&amp;";"&amp;K45&amp;")"</f>
        <v>Random(S(RTR Azorius Guild);S(RTR Izzet Guild);S(RTR Rakdos Guild);S(RTR Rakdos Guild))</v>
      </c>
      <c r="O45" s="17" t="str">
        <f>"All("&amp;DgmEvent[[#This Row],[Self]]&amp;";"&amp;DgmEvent[[#This Row],[Random list]]&amp;")"&amp;DgmEvent[[#This Row],[Name]]&amp;" and a secret ally"</f>
        <v>All(S(GTC Dimir Guild);Random(S(RTR Azorius Guild);S(RTR Izzet Guild);S(RTR Rakdos Guild);S(RTR Rakdos Guild)))Dimir guild and a secret ally</v>
      </c>
      <c r="P45" s="18" t="str">
        <f>DgmEvent[[#This Row],[Guild + Random]]&amp;";"</f>
        <v>All(S(GTC Dimir Guild);Random(S(RTR Azorius Guild);S(RTR Izzet Guild);S(RTR Rakdos Guild);S(RTR Rakdos Guild)))Dimir guild and a secret ally;</v>
      </c>
      <c r="Q45" s="13" t="str">
        <f>DgmEvent[[#This Row],[SelfPre]]&amp;DgmEvent[[#This Row],[Name]]</f>
        <v>S(GTC Prerelease Dimir Guild)Dimir guild</v>
      </c>
    </row>
    <row r="46" spans="1:17">
      <c r="A46">
        <v>6</v>
      </c>
      <c r="B46" s="13" t="str">
        <f>"S("&amp;VLOOKUP(DgmEvent[[#This Row],[Id]],Guilds[],11)&amp;")"</f>
        <v>S(GTC Simic Guild)</v>
      </c>
      <c r="C46" s="13" t="str">
        <f>"S("&amp;VLOOKUP(DgmEvent[[#This Row],[Id]],Guilds[],10)&amp;")"</f>
        <v>S(GTC Prerelease Simic Guild)</v>
      </c>
      <c r="D46">
        <v>0</v>
      </c>
      <c r="E46">
        <v>8</v>
      </c>
      <c r="F46">
        <v>5</v>
      </c>
      <c r="G46">
        <v>3</v>
      </c>
      <c r="H46" s="13" t="str">
        <f>"S("&amp;VLOOKUP(DgmEvent[[#This Row],[A1]],Guilds[],11)&amp;")"</f>
        <v>S(RTR Azorius Guild)</v>
      </c>
      <c r="I46" s="13" t="str">
        <f>"S("&amp;VLOOKUP(DgmEvent[[#This Row],[A2]],Guilds[],11)&amp;")"</f>
        <v>S(RTR Golgari Guild)</v>
      </c>
      <c r="J46" s="13" t="str">
        <f>"S("&amp;VLOOKUP(DgmEvent[[#This Row],[A3]],Guilds[],11)&amp;")"</f>
        <v>S(RTR Izzet Guild)</v>
      </c>
      <c r="K46" s="13" t="str">
        <f>"S("&amp;VLOOKUP(DgmEvent[[#This Row],[A3]],Guilds[],11)&amp;")"</f>
        <v>S(RTR Izzet Guild)</v>
      </c>
      <c r="L46" t="str">
        <f>VLOOKUP(A46,Guilds[],8)</f>
        <v>GTC</v>
      </c>
      <c r="M46" s="13" t="str">
        <f>VLOOKUP(DgmEvent[[#This Row],[Id]],Guilds[],2)&amp;" guild"</f>
        <v>Simic guild</v>
      </c>
      <c r="N46" s="14" t="str">
        <f>"Random("&amp;H46&amp;";"&amp;I46&amp;";"&amp;J46&amp;";"&amp;K46&amp;")"</f>
        <v>Random(S(RTR Azorius Guild);S(RTR Golgari Guild);S(RTR Izzet Guild);S(RTR Izzet Guild))</v>
      </c>
      <c r="O46" s="17" t="str">
        <f>"All("&amp;DgmEvent[[#This Row],[Self]]&amp;";"&amp;DgmEvent[[#This Row],[Random list]]&amp;")"&amp;DgmEvent[[#This Row],[Name]]&amp;" and a secret ally"</f>
        <v>All(S(GTC Simic Guild);Random(S(RTR Azorius Guild);S(RTR Golgari Guild);S(RTR Izzet Guild);S(RTR Izzet Guild)))Simic guild and a secret ally</v>
      </c>
      <c r="P46" s="18" t="str">
        <f>DgmEvent[[#This Row],[Guild + Random]]&amp;";"</f>
        <v>All(S(GTC Simic Guild);Random(S(RTR Azorius Guild);S(RTR Golgari Guild);S(RTR Izzet Guild);S(RTR Izzet Guild)))Simic guild and a secret ally;</v>
      </c>
      <c r="Q46" s="13" t="str">
        <f>DgmEvent[[#This Row],[SelfPre]]&amp;DgmEvent[[#This Row],[Name]]</f>
        <v>S(GTC Prerelease Simic Guild)Simic guild</v>
      </c>
    </row>
    <row r="47" spans="1:17">
      <c r="A47">
        <v>9</v>
      </c>
      <c r="B47" s="13" t="str">
        <f>"S("&amp;VLOOKUP(DgmEvent[[#This Row],[Id]],Guilds[],11)&amp;")"</f>
        <v>S(GTC Gruul Guild)</v>
      </c>
      <c r="C47" s="13" t="str">
        <f>"S("&amp;VLOOKUP(DgmEvent[[#This Row],[Id]],Guilds[],10)&amp;")"</f>
        <v>S(GTC Prerelease Gruul Guild)</v>
      </c>
      <c r="D47">
        <v>8</v>
      </c>
      <c r="E47">
        <v>5</v>
      </c>
      <c r="F47">
        <v>7</v>
      </c>
      <c r="G47">
        <v>3</v>
      </c>
      <c r="H47" s="13" t="str">
        <f>"S("&amp;VLOOKUP(DgmEvent[[#This Row],[A1]],Guilds[],11)&amp;")"</f>
        <v>S(RTR Golgari Guild)</v>
      </c>
      <c r="I47" s="13" t="str">
        <f>"S("&amp;VLOOKUP(DgmEvent[[#This Row],[A2]],Guilds[],11)&amp;")"</f>
        <v>S(RTR Izzet Guild)</v>
      </c>
      <c r="J47" s="13" t="str">
        <f>"S("&amp;VLOOKUP(DgmEvent[[#This Row],[A3]],Guilds[],11)&amp;")"</f>
        <v>S(RTR Rakdos Guild)</v>
      </c>
      <c r="K47" s="13" t="str">
        <f>"S("&amp;VLOOKUP(DgmEvent[[#This Row],[A3]],Guilds[],11)&amp;")"</f>
        <v>S(RTR Rakdos Guild)</v>
      </c>
      <c r="L47" t="str">
        <f>VLOOKUP(A47,Guilds[],8)</f>
        <v>GTC</v>
      </c>
      <c r="M47" s="13" t="str">
        <f>VLOOKUP(DgmEvent[[#This Row],[Id]],Guilds[],2)&amp;" guild"</f>
        <v>Gruul guild</v>
      </c>
      <c r="N47" s="14" t="str">
        <f>"Random("&amp;H47&amp;";"&amp;I47&amp;";"&amp;J47&amp;";"&amp;K47&amp;")"</f>
        <v>Random(S(RTR Golgari Guild);S(RTR Izzet Guild);S(RTR Rakdos Guild);S(RTR Rakdos Guild))</v>
      </c>
      <c r="O47" s="17" t="str">
        <f>"All("&amp;DgmEvent[[#This Row],[Self]]&amp;";"&amp;DgmEvent[[#This Row],[Random list]]&amp;")"&amp;DgmEvent[[#This Row],[Name]]&amp;" and a secret ally"</f>
        <v>All(S(GTC Gruul Guild);Random(S(RTR Golgari Guild);S(RTR Izzet Guild);S(RTR Rakdos Guild);S(RTR Rakdos Guild)))Gruul guild and a secret ally</v>
      </c>
      <c r="P47" s="18" t="str">
        <f>DgmEvent[[#This Row],[Guild + Random]]&amp;";"</f>
        <v>All(S(GTC Gruul Guild);Random(S(RTR Golgari Guild);S(RTR Izzet Guild);S(RTR Rakdos Guild);S(RTR Rakdos Guild)))Gruul guild and a secret ally;</v>
      </c>
      <c r="Q47" s="13" t="str">
        <f>DgmEvent[[#This Row],[SelfPre]]&amp;DgmEvent[[#This Row],[Name]]</f>
        <v>S(GTC Prerelease Gruul Guild)Gruul guild</v>
      </c>
    </row>
    <row r="49" spans="1:2">
      <c r="A49" t="s">
        <v>55</v>
      </c>
      <c r="B49" s="15" t="str">
        <f>"Choose("&amp;Q38&amp;";"&amp;Q39&amp;";"&amp;Q40&amp;";"&amp;Q41&amp;";"&amp;Q42&amp;")"</f>
        <v>Choose(S(RTR Prerelease Azorius Guild)Azorius guild;S(RTR Prerelease Selesnya Guild)Selesnya guild;S(RTR Prerelease Izzet Guild)Izzet guild;S(RTR Prerelease Rakdos Guild)Rakdos guild;S(RTR Prerelease Golgari Guild)Golgari guild)</v>
      </c>
    </row>
    <row r="50" spans="1:2">
      <c r="A50" t="s">
        <v>57</v>
      </c>
      <c r="B50" s="15" t="str">
        <f>"Choose("&amp;Q43&amp;";"&amp;Q44&amp;";"&amp;Q45&amp;";"&amp;Q46&amp;";"&amp;Q47&amp;")"</f>
        <v>Choose(S(GTC Prerelease Orzhov Guild)Orzhov guild;S(GTC Prerelease Boros Guild)Boros guild;S(GTC Prerelease Dimir Guild)Dimir guild;S(GTC Prerelease Simic Guild)Simic guild;S(GTC Prerelease Gruul Guild)Gruul guild)</v>
      </c>
    </row>
    <row r="52" spans="1:2">
      <c r="A52" t="s">
        <v>50</v>
      </c>
      <c r="B52" s="15" t="str">
        <f>"Choose("&amp;CONCATENATE(P38,P39,P40,P41,P42,P43,P44,P45,P46,O47)&amp;")"</f>
        <v>Choose(All(S(RTR Azorius Guild);Random(S(GTC Orzhov Guild);S(GTC Boros Guild);S(GTC Simic Guild);S(GTC Simic Guild)))Azorius guild and a secret ally;All(S(RTR Selesnya Guild);Random(S(GTC Gruul Guild);S(GTC Orzhov Guild);S(GTC Boros Guild);S(GTC Boros Guild)))Selesnya guild and a secret ally;All(S(RTR Izzet Guild);Random(S(GTC Gruul Guild);S(GTC Dimir Guild);S(GTC Simic Guild);S(GTC Simic Guild)))Izzet guild and a secret ally;All(S(RTR Rakdos Guild);Random(S(GTC Orzhov Guild);S(GTC Dimir Guild);S(GTC Gruul Guild);S(GTC Gruul Guild)))Rakdos guild and a secret ally;All(S(RTR Golgari Guild);Random(S(GTC Orzhov Guild);S(GTC Dimir Guild);S(GTC Simic Guild);S(GTC Simic Guild)))Golgari guild and a secret ally;All(S(GTC Orzhov Guild);Random(S(RTR Azorius Guild);S(RTR Golgari Guild);S(RTR Selesnya Guild);S(RTR Selesnya Guild)))Orzhov guild and a secret ally;All(S(GTC Boros Guild);Random(S(RTR Azorius Guild);S(RTR Rakdos Guild);S(RTR Selesnya Guild);S(RTR Selesnya Guild)))Boros guild and a secret ally;All(S(GTC Dimir Guild);Random(S(RTR Azorius Guild);S(RTR Izzet Guild);S(RTR Rakdos Guild);S(RTR Rakdos Guild)))Dimir guild and a secret ally;All(S(GTC Simic Guild);Random(S(RTR Azorius Guild);S(RTR Golgari Guild);S(RTR Izzet Guild);S(RTR Izzet Guild)))Simic guild and a secret ally;All(S(GTC Gruul Guild);Random(S(RTR Golgari Guild);S(RTR Izzet Guild);S(RTR Rakdos Guild);S(RTR Rakdos Guild)))Gruul guild and a secret ally)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2013-05-06T21:51:13Z</dcterms:created>
  <dcterms:modified xsi:type="dcterms:W3CDTF">2013-05-07T09:44:00Z</dcterms:modified>
</cp:coreProperties>
</file>