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IDS\18-Ingeniería de Software II\"/>
    </mc:Choice>
  </mc:AlternateContent>
  <bookViews>
    <workbookView xWindow="0" yWindow="468" windowWidth="28800" windowHeight="16032"/>
  </bookViews>
  <sheets>
    <sheet name="Estimación" sheetId="1" r:id="rId1"/>
    <sheet name="Costo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J11" i="1" l="1"/>
  <c r="K11" i="1" l="1"/>
  <c r="C5" i="2"/>
  <c r="C8" i="2" l="1"/>
  <c r="E5" i="2"/>
  <c r="F5" i="2"/>
  <c r="D5" i="2"/>
  <c r="N18" i="1"/>
  <c r="L18" i="1"/>
  <c r="L11" i="1"/>
  <c r="M18" i="1"/>
  <c r="K18" i="1"/>
  <c r="M11" i="1"/>
  <c r="K19" i="1" l="1"/>
  <c r="C6" i="2" s="1"/>
  <c r="M19" i="1"/>
  <c r="L19" i="1"/>
  <c r="N19" i="1"/>
  <c r="K20" i="1"/>
  <c r="C7" i="2" s="1"/>
  <c r="M20" i="1"/>
  <c r="N20" i="1"/>
  <c r="L20" i="1"/>
  <c r="D8" i="2"/>
  <c r="E8" i="2"/>
  <c r="F8" i="2"/>
  <c r="C14" i="2"/>
  <c r="C13" i="2"/>
  <c r="C15" i="2"/>
  <c r="C12" i="2"/>
  <c r="C16" i="2" l="1"/>
  <c r="E7" i="2"/>
  <c r="F7" i="2"/>
  <c r="D7" i="2"/>
  <c r="F15" i="2"/>
  <c r="F12" i="2"/>
  <c r="F13" i="2"/>
  <c r="F14" i="2"/>
  <c r="E12" i="2"/>
  <c r="E15" i="2"/>
  <c r="E14" i="2"/>
  <c r="E13" i="2"/>
  <c r="D13" i="2"/>
  <c r="D15" i="2"/>
  <c r="D14" i="2"/>
  <c r="D12" i="2"/>
  <c r="D6" i="2"/>
  <c r="E6" i="2"/>
  <c r="F6" i="2"/>
  <c r="F16" i="2" l="1"/>
  <c r="E16" i="2"/>
  <c r="D16" i="2"/>
</calcChain>
</file>

<file path=xl/sharedStrings.xml><?xml version="1.0" encoding="utf-8"?>
<sst xmlns="http://schemas.openxmlformats.org/spreadsheetml/2006/main" count="90" uniqueCount="56">
  <si>
    <t>Estimación de esfuerzos por módulos o componentes</t>
  </si>
  <si>
    <t>Simple</t>
  </si>
  <si>
    <t>Muy fácil</t>
  </si>
  <si>
    <t>Fácil</t>
  </si>
  <si>
    <t>Normal</t>
  </si>
  <si>
    <t>Difícil</t>
  </si>
  <si>
    <t>Horas</t>
  </si>
  <si>
    <t>Total Esfuerzo</t>
  </si>
  <si>
    <t>&lt;Modulo&gt;</t>
  </si>
  <si>
    <t>Muy Dificil</t>
  </si>
  <si>
    <t>Agenda y Recursos</t>
  </si>
  <si>
    <t>Días</t>
  </si>
  <si>
    <t>Semanas</t>
  </si>
  <si>
    <t>Meses</t>
  </si>
  <si>
    <t>1 Recurso</t>
  </si>
  <si>
    <t>2 Recursos</t>
  </si>
  <si>
    <t>3 Recursos</t>
  </si>
  <si>
    <t>4 Recursos</t>
  </si>
  <si>
    <t>Total de esfuerzos</t>
  </si>
  <si>
    <t>semanas</t>
  </si>
  <si>
    <t>meses</t>
  </si>
  <si>
    <t>Tiempo/recursos</t>
  </si>
  <si>
    <t>Total</t>
  </si>
  <si>
    <t>Costo del proyecto</t>
  </si>
  <si>
    <t>Costo x Hora</t>
  </si>
  <si>
    <t>Conceptos/Recursos</t>
  </si>
  <si>
    <t>Desgloce de Proyecto</t>
  </si>
  <si>
    <t>Developer(50%)</t>
  </si>
  <si>
    <t>Costos Fijos(30%)</t>
  </si>
  <si>
    <t>Gastos Extra (10%)</t>
  </si>
  <si>
    <t>Ganancia (10%)</t>
  </si>
  <si>
    <t>Estimación de Costos de proyecto</t>
  </si>
  <si>
    <t>PLATICAS CON EL CLIENTE</t>
  </si>
  <si>
    <t>CRECION DE PAGINA PRINCIPAL</t>
  </si>
  <si>
    <t>REGISTRO DEL CLIENTE</t>
  </si>
  <si>
    <t>CONSULTAS DEL CLIENTE</t>
  </si>
  <si>
    <t>REPORTES, CLIENTE (POR SEXO)</t>
  </si>
  <si>
    <t>REPORTES CLIENTE (POR EDAD)</t>
  </si>
  <si>
    <t>MODULO DE ENCUESTAS</t>
  </si>
  <si>
    <t>CREACION DE BASE DE DATOS</t>
  </si>
  <si>
    <t>PRUEBAS DEL SISTEMA</t>
  </si>
  <si>
    <t>ENTREGA DEL PROYECTO</t>
  </si>
  <si>
    <t>PRESUPUESTO DEL PROYECTO</t>
  </si>
  <si>
    <t>CALIFICACION Y SATISFACION</t>
  </si>
  <si>
    <t xml:space="preserve">ANALISIS Y CORRECCIONES </t>
  </si>
  <si>
    <t>ANALISIS FORMATO DEL CENSO</t>
  </si>
  <si>
    <t>PROPUESTAS DE PREGUNTAS</t>
  </si>
  <si>
    <t>INTERFAZ DEL CLIENTE</t>
  </si>
  <si>
    <t>INTERFAZ DE REPORTES</t>
  </si>
  <si>
    <t>REPORTES CLIENTE (FIDELIDAD)</t>
  </si>
  <si>
    <t>INTERFAZ DE ENCUESTAS</t>
  </si>
  <si>
    <t>REVICION DE LOS MODULOS</t>
  </si>
  <si>
    <t>1 dia = 5 horas</t>
  </si>
  <si>
    <t>1 semana = 5 dias</t>
  </si>
  <si>
    <t>1 mes = 4 semanas</t>
  </si>
  <si>
    <t>ACTIVIDADES/MODULOS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</si>
</sst>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BB9BEF"/>
        <bgColor indexed="64"/>
      </patternFill>
    </fill>
    <fill>
      <patternFill patternType="solid">
        <fgColor rgb="FFCBB3F3"/>
        <bgColor indexed="64"/>
      </patternFill>
    </fill>
    <fill>
      <patternFill patternType="solid">
        <fgColor rgb="FFDBCA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/>
    <xf numFmtId="0" fontId="1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5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CAF6"/>
      <color rgb="FFCBB3F3"/>
      <color rgb="FFBB9BEF"/>
      <color rgb="FFD38BED"/>
      <color rgb="FFC46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F35" sqref="F35"/>
    </sheetView>
  </sheetViews>
  <sheetFormatPr baseColWidth="10" defaultRowHeight="14.4" x14ac:dyDescent="0.3"/>
  <cols>
    <col min="1" max="1" width="24.88671875" bestFit="1" customWidth="1"/>
    <col min="9" max="9" width="3.5546875" customWidth="1"/>
  </cols>
  <sheetData>
    <row r="1" spans="1:16" x14ac:dyDescent="0.3">
      <c r="A1" s="14" t="s">
        <v>0</v>
      </c>
      <c r="B1" s="14"/>
      <c r="C1" s="14"/>
      <c r="D1" s="14"/>
      <c r="E1" s="14"/>
      <c r="F1" s="14"/>
      <c r="G1" s="14"/>
      <c r="H1" s="14"/>
      <c r="I1" s="1"/>
    </row>
    <row r="2" spans="1:16" x14ac:dyDescent="0.3">
      <c r="A2" s="14"/>
      <c r="B2" s="14"/>
      <c r="C2" s="14"/>
      <c r="D2" s="14"/>
      <c r="E2" s="14"/>
      <c r="F2" s="14"/>
      <c r="G2" s="14"/>
      <c r="H2" s="14"/>
      <c r="I2" s="1"/>
    </row>
    <row r="3" spans="1:16" x14ac:dyDescent="0.3">
      <c r="A3" s="5" t="s">
        <v>8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9</v>
      </c>
      <c r="H3" s="5" t="s">
        <v>6</v>
      </c>
      <c r="J3" s="6"/>
      <c r="K3" s="6" t="s">
        <v>1</v>
      </c>
      <c r="L3" s="6" t="s">
        <v>2</v>
      </c>
      <c r="M3" s="6" t="s">
        <v>3</v>
      </c>
      <c r="N3" s="6" t="s">
        <v>4</v>
      </c>
      <c r="O3" s="6" t="s">
        <v>5</v>
      </c>
      <c r="P3" s="6" t="s">
        <v>9</v>
      </c>
    </row>
    <row r="4" spans="1:16" x14ac:dyDescent="0.3">
      <c r="A4" s="10" t="s">
        <v>32</v>
      </c>
      <c r="B4" s="2"/>
      <c r="C4" s="2"/>
      <c r="D4" s="2"/>
      <c r="E4" s="2"/>
      <c r="F4" s="2"/>
      <c r="G4" s="2">
        <v>1</v>
      </c>
      <c r="H4" s="2">
        <v>80</v>
      </c>
      <c r="J4" s="2" t="s">
        <v>6</v>
      </c>
      <c r="K4" s="2">
        <v>5</v>
      </c>
      <c r="L4" s="2">
        <v>10</v>
      </c>
      <c r="M4" s="2">
        <v>25</v>
      </c>
      <c r="N4" s="2">
        <v>30</v>
      </c>
      <c r="O4" s="2">
        <v>45</v>
      </c>
      <c r="P4" s="2">
        <v>80</v>
      </c>
    </row>
    <row r="5" spans="1:16" x14ac:dyDescent="0.3">
      <c r="A5" s="10" t="s">
        <v>42</v>
      </c>
      <c r="B5" s="2"/>
      <c r="C5" s="2"/>
      <c r="D5" s="2"/>
      <c r="E5" s="2">
        <v>1</v>
      </c>
      <c r="F5" s="2"/>
      <c r="G5" s="2"/>
      <c r="H5" s="2">
        <v>30</v>
      </c>
    </row>
    <row r="6" spans="1:16" x14ac:dyDescent="0.3">
      <c r="A6" s="10" t="s">
        <v>45</v>
      </c>
      <c r="B6" s="2"/>
      <c r="C6" s="2"/>
      <c r="D6" s="2"/>
      <c r="E6" s="2">
        <v>1</v>
      </c>
      <c r="F6" s="2"/>
      <c r="G6" s="2"/>
      <c r="H6" s="2">
        <v>30</v>
      </c>
    </row>
    <row r="7" spans="1:16" x14ac:dyDescent="0.3">
      <c r="A7" s="10" t="s">
        <v>46</v>
      </c>
      <c r="B7" s="2"/>
      <c r="C7" s="2"/>
      <c r="D7" s="2"/>
      <c r="E7" s="2">
        <v>1</v>
      </c>
      <c r="F7" s="2"/>
      <c r="G7" s="2"/>
      <c r="H7" s="2">
        <v>30</v>
      </c>
    </row>
    <row r="8" spans="1:16" x14ac:dyDescent="0.3">
      <c r="A8" s="10" t="s">
        <v>33</v>
      </c>
      <c r="B8" s="2"/>
      <c r="C8" s="2"/>
      <c r="D8" s="2"/>
      <c r="E8" s="2">
        <v>1</v>
      </c>
      <c r="F8" s="2"/>
      <c r="G8" s="2"/>
      <c r="H8" s="2">
        <v>30</v>
      </c>
    </row>
    <row r="9" spans="1:16" x14ac:dyDescent="0.3">
      <c r="A9" s="10" t="s">
        <v>47</v>
      </c>
      <c r="B9" s="2"/>
      <c r="C9" s="2"/>
      <c r="D9" s="2"/>
      <c r="E9" s="2"/>
      <c r="F9" s="2">
        <v>1</v>
      </c>
      <c r="G9" s="2"/>
      <c r="H9" s="2">
        <v>45</v>
      </c>
      <c r="J9" s="14" t="s">
        <v>18</v>
      </c>
      <c r="K9" s="14"/>
      <c r="L9" s="14"/>
      <c r="M9" s="14"/>
    </row>
    <row r="10" spans="1:16" x14ac:dyDescent="0.3">
      <c r="A10" s="10" t="s">
        <v>34</v>
      </c>
      <c r="B10" s="2"/>
      <c r="C10" s="2"/>
      <c r="D10" s="2"/>
      <c r="E10" s="2">
        <v>1</v>
      </c>
      <c r="F10" s="2"/>
      <c r="G10" s="2"/>
      <c r="H10" s="2">
        <v>30</v>
      </c>
      <c r="J10" s="6" t="s">
        <v>6</v>
      </c>
      <c r="K10" s="6" t="s">
        <v>11</v>
      </c>
      <c r="L10" s="6" t="s">
        <v>19</v>
      </c>
      <c r="M10" s="6" t="s">
        <v>20</v>
      </c>
      <c r="O10" s="16" t="s">
        <v>52</v>
      </c>
      <c r="P10" s="17"/>
    </row>
    <row r="11" spans="1:16" x14ac:dyDescent="0.3">
      <c r="A11" s="10" t="s">
        <v>35</v>
      </c>
      <c r="B11" s="2"/>
      <c r="C11" s="2"/>
      <c r="D11" s="2">
        <v>1</v>
      </c>
      <c r="E11" s="2"/>
      <c r="F11" s="2"/>
      <c r="G11" s="2"/>
      <c r="H11" s="2">
        <v>25</v>
      </c>
      <c r="J11" s="3">
        <f>H24</f>
        <v>730</v>
      </c>
      <c r="K11" s="3">
        <f>J11/5</f>
        <v>146</v>
      </c>
      <c r="L11" s="3">
        <f>K11/5</f>
        <v>29.2</v>
      </c>
      <c r="M11" s="3">
        <f>K11/20</f>
        <v>7.3</v>
      </c>
      <c r="O11" s="18" t="s">
        <v>53</v>
      </c>
      <c r="P11" s="18"/>
    </row>
    <row r="12" spans="1:16" x14ac:dyDescent="0.3">
      <c r="A12" s="10" t="s">
        <v>48</v>
      </c>
      <c r="B12" s="2"/>
      <c r="C12" s="2"/>
      <c r="D12" s="2"/>
      <c r="E12" s="2"/>
      <c r="F12" s="2">
        <v>1</v>
      </c>
      <c r="G12" s="2"/>
      <c r="H12" s="2">
        <v>45</v>
      </c>
      <c r="O12" s="18" t="s">
        <v>54</v>
      </c>
      <c r="P12" s="18"/>
    </row>
    <row r="13" spans="1:16" x14ac:dyDescent="0.3">
      <c r="A13" s="10" t="s">
        <v>36</v>
      </c>
      <c r="B13" s="2"/>
      <c r="C13" s="2"/>
      <c r="D13" s="2">
        <v>1</v>
      </c>
      <c r="E13" s="2"/>
      <c r="F13" s="2"/>
      <c r="G13" s="2"/>
      <c r="H13" s="2">
        <v>25</v>
      </c>
    </row>
    <row r="14" spans="1:16" x14ac:dyDescent="0.3">
      <c r="A14" s="10" t="s">
        <v>37</v>
      </c>
      <c r="B14" s="2"/>
      <c r="C14" s="2"/>
      <c r="D14" s="2">
        <v>1</v>
      </c>
      <c r="E14" s="2"/>
      <c r="F14" s="2"/>
      <c r="G14" s="2"/>
      <c r="H14" s="2">
        <v>25</v>
      </c>
    </row>
    <row r="15" spans="1:16" x14ac:dyDescent="0.3">
      <c r="A15" s="10" t="s">
        <v>49</v>
      </c>
      <c r="B15" s="2"/>
      <c r="C15" s="2"/>
      <c r="D15" s="2"/>
      <c r="E15" s="2">
        <v>1</v>
      </c>
      <c r="F15" s="2"/>
      <c r="G15" s="2"/>
      <c r="H15" s="2">
        <v>30</v>
      </c>
    </row>
    <row r="16" spans="1:16" x14ac:dyDescent="0.3">
      <c r="A16" s="10" t="s">
        <v>50</v>
      </c>
      <c r="B16" s="2"/>
      <c r="C16" s="2"/>
      <c r="D16" s="2"/>
      <c r="E16" s="2"/>
      <c r="F16" s="2">
        <v>1</v>
      </c>
      <c r="G16" s="2"/>
      <c r="H16" s="2">
        <v>45</v>
      </c>
      <c r="J16" s="15" t="s">
        <v>10</v>
      </c>
      <c r="K16" s="15"/>
      <c r="L16" s="15"/>
      <c r="M16" s="15"/>
      <c r="N16" s="15"/>
    </row>
    <row r="17" spans="1:14" x14ac:dyDescent="0.3">
      <c r="A17" s="10" t="s">
        <v>38</v>
      </c>
      <c r="B17" s="2"/>
      <c r="C17" s="2"/>
      <c r="D17" s="2"/>
      <c r="E17" s="2">
        <v>1</v>
      </c>
      <c r="F17" s="2"/>
      <c r="G17" s="2"/>
      <c r="H17" s="2">
        <v>30</v>
      </c>
      <c r="J17" s="5" t="s">
        <v>6</v>
      </c>
      <c r="K17" s="5" t="s">
        <v>14</v>
      </c>
      <c r="L17" s="5" t="s">
        <v>15</v>
      </c>
      <c r="M17" s="5" t="s">
        <v>16</v>
      </c>
      <c r="N17" s="5" t="s">
        <v>17</v>
      </c>
    </row>
    <row r="18" spans="1:14" x14ac:dyDescent="0.3">
      <c r="A18" s="10" t="s">
        <v>43</v>
      </c>
      <c r="B18" s="2"/>
      <c r="C18" s="2"/>
      <c r="D18" s="2">
        <v>1</v>
      </c>
      <c r="E18" s="2"/>
      <c r="F18" s="2"/>
      <c r="G18" s="2"/>
      <c r="H18" s="2">
        <v>25</v>
      </c>
      <c r="J18" s="2" t="s">
        <v>11</v>
      </c>
      <c r="K18" s="2">
        <f>$K$11/1</f>
        <v>146</v>
      </c>
      <c r="L18" s="2">
        <f>$K$11/2</f>
        <v>73</v>
      </c>
      <c r="M18" s="2">
        <f>$K$11/3</f>
        <v>48.666666666666664</v>
      </c>
      <c r="N18" s="2">
        <f>$K$11/4</f>
        <v>36.5</v>
      </c>
    </row>
    <row r="19" spans="1:14" x14ac:dyDescent="0.3">
      <c r="A19" s="10" t="s">
        <v>39</v>
      </c>
      <c r="B19" s="2"/>
      <c r="C19" s="2"/>
      <c r="D19" s="2"/>
      <c r="E19" s="2"/>
      <c r="F19" s="2">
        <v>1</v>
      </c>
      <c r="G19" s="2"/>
      <c r="H19" s="2">
        <v>45</v>
      </c>
      <c r="J19" s="2" t="s">
        <v>12</v>
      </c>
      <c r="K19" s="2">
        <f>$L$11/1</f>
        <v>29.2</v>
      </c>
      <c r="L19" s="2">
        <f>$L$11/2</f>
        <v>14.6</v>
      </c>
      <c r="M19" s="2">
        <f>$L$11/3</f>
        <v>9.7333333333333325</v>
      </c>
      <c r="N19" s="2">
        <f>$L$11/4</f>
        <v>7.3</v>
      </c>
    </row>
    <row r="20" spans="1:14" x14ac:dyDescent="0.3">
      <c r="A20" s="10" t="s">
        <v>51</v>
      </c>
      <c r="B20" s="2"/>
      <c r="C20" s="2"/>
      <c r="D20" s="2"/>
      <c r="E20" s="2">
        <v>1</v>
      </c>
      <c r="F20" s="2"/>
      <c r="G20" s="2"/>
      <c r="H20" s="2">
        <v>30</v>
      </c>
      <c r="J20" s="2" t="s">
        <v>13</v>
      </c>
      <c r="K20" s="2">
        <f>$M$11/1</f>
        <v>7.3</v>
      </c>
      <c r="L20" s="2">
        <f>$M$11/2</f>
        <v>3.65</v>
      </c>
      <c r="M20" s="2">
        <f>$M$11/3</f>
        <v>2.4333333333333331</v>
      </c>
      <c r="N20" s="2">
        <f>$M$11/4</f>
        <v>1.825</v>
      </c>
    </row>
    <row r="21" spans="1:14" x14ac:dyDescent="0.3">
      <c r="A21" s="10" t="s">
        <v>40</v>
      </c>
      <c r="B21" s="2"/>
      <c r="C21" s="2"/>
      <c r="D21" s="2"/>
      <c r="E21" s="2"/>
      <c r="F21" s="2"/>
      <c r="G21" s="2">
        <v>1</v>
      </c>
      <c r="H21" s="2">
        <v>80</v>
      </c>
    </row>
    <row r="22" spans="1:14" x14ac:dyDescent="0.3">
      <c r="A22" s="10" t="s">
        <v>44</v>
      </c>
      <c r="B22" s="2"/>
      <c r="C22" s="2"/>
      <c r="D22" s="2"/>
      <c r="E22" s="2"/>
      <c r="F22" s="2">
        <v>1</v>
      </c>
      <c r="G22" s="2"/>
      <c r="H22" s="2">
        <v>45</v>
      </c>
    </row>
    <row r="23" spans="1:14" x14ac:dyDescent="0.3">
      <c r="A23" s="10" t="s">
        <v>41</v>
      </c>
      <c r="B23" s="2">
        <v>1</v>
      </c>
      <c r="C23" s="2"/>
      <c r="D23" s="2"/>
      <c r="E23" s="2"/>
      <c r="F23" s="2"/>
      <c r="G23" s="2"/>
      <c r="H23" s="2">
        <v>5</v>
      </c>
    </row>
    <row r="24" spans="1:14" x14ac:dyDescent="0.3">
      <c r="A24" s="7" t="s">
        <v>7</v>
      </c>
      <c r="B24" s="8"/>
      <c r="C24" s="8"/>
      <c r="D24" s="8"/>
      <c r="E24" s="8"/>
      <c r="F24" s="8"/>
      <c r="G24" s="8"/>
      <c r="H24" s="8">
        <f>H4+H5+H6+H7+H8+H9+H10+H11+H12+H13+H14+H15+H16+H17+H18+H19+H20+H21+H22+H23</f>
        <v>730</v>
      </c>
    </row>
    <row r="31" spans="1:14" x14ac:dyDescent="0.3">
      <c r="C31" s="11" t="s">
        <v>55</v>
      </c>
      <c r="D31" s="11"/>
      <c r="E31" s="11"/>
    </row>
    <row r="32" spans="1:14" x14ac:dyDescent="0.3">
      <c r="C32" s="13" t="s">
        <v>32</v>
      </c>
      <c r="D32" s="13"/>
      <c r="E32" s="13"/>
    </row>
    <row r="33" spans="3:5" x14ac:dyDescent="0.3">
      <c r="C33" s="12" t="s">
        <v>42</v>
      </c>
      <c r="D33" s="12"/>
      <c r="E33" s="12"/>
    </row>
    <row r="34" spans="3:5" x14ac:dyDescent="0.3">
      <c r="C34" s="13" t="s">
        <v>45</v>
      </c>
      <c r="D34" s="13"/>
      <c r="E34" s="13"/>
    </row>
    <row r="35" spans="3:5" x14ac:dyDescent="0.3">
      <c r="C35" s="12" t="s">
        <v>46</v>
      </c>
      <c r="D35" s="12"/>
      <c r="E35" s="12"/>
    </row>
    <row r="36" spans="3:5" x14ac:dyDescent="0.3">
      <c r="C36" s="13" t="s">
        <v>33</v>
      </c>
      <c r="D36" s="13"/>
      <c r="E36" s="13"/>
    </row>
    <row r="37" spans="3:5" x14ac:dyDescent="0.3">
      <c r="C37" s="12" t="s">
        <v>47</v>
      </c>
      <c r="D37" s="12"/>
      <c r="E37" s="12"/>
    </row>
    <row r="38" spans="3:5" x14ac:dyDescent="0.3">
      <c r="C38" s="13" t="s">
        <v>34</v>
      </c>
      <c r="D38" s="13"/>
      <c r="E38" s="13"/>
    </row>
    <row r="39" spans="3:5" x14ac:dyDescent="0.3">
      <c r="C39" s="12" t="s">
        <v>35</v>
      </c>
      <c r="D39" s="12"/>
      <c r="E39" s="12"/>
    </row>
    <row r="40" spans="3:5" x14ac:dyDescent="0.3">
      <c r="C40" s="13" t="s">
        <v>48</v>
      </c>
      <c r="D40" s="13"/>
      <c r="E40" s="13"/>
    </row>
    <row r="41" spans="3:5" x14ac:dyDescent="0.3">
      <c r="C41" s="12" t="s">
        <v>36</v>
      </c>
      <c r="D41" s="12"/>
      <c r="E41" s="12"/>
    </row>
    <row r="42" spans="3:5" x14ac:dyDescent="0.3">
      <c r="C42" s="13" t="s">
        <v>37</v>
      </c>
      <c r="D42" s="13"/>
      <c r="E42" s="13"/>
    </row>
    <row r="43" spans="3:5" x14ac:dyDescent="0.3">
      <c r="C43" s="12" t="s">
        <v>49</v>
      </c>
      <c r="D43" s="12"/>
      <c r="E43" s="12"/>
    </row>
    <row r="44" spans="3:5" x14ac:dyDescent="0.3">
      <c r="C44" s="13" t="s">
        <v>50</v>
      </c>
      <c r="D44" s="13"/>
      <c r="E44" s="13"/>
    </row>
    <row r="45" spans="3:5" x14ac:dyDescent="0.3">
      <c r="C45" s="12" t="s">
        <v>38</v>
      </c>
      <c r="D45" s="12"/>
      <c r="E45" s="12"/>
    </row>
    <row r="46" spans="3:5" x14ac:dyDescent="0.3">
      <c r="C46" s="13" t="s">
        <v>43</v>
      </c>
      <c r="D46" s="13"/>
      <c r="E46" s="13"/>
    </row>
    <row r="47" spans="3:5" x14ac:dyDescent="0.3">
      <c r="C47" s="12" t="s">
        <v>39</v>
      </c>
      <c r="D47" s="12"/>
      <c r="E47" s="12"/>
    </row>
    <row r="48" spans="3:5" x14ac:dyDescent="0.3">
      <c r="C48" s="13" t="s">
        <v>51</v>
      </c>
      <c r="D48" s="13"/>
      <c r="E48" s="13"/>
    </row>
    <row r="49" spans="3:5" x14ac:dyDescent="0.3">
      <c r="C49" s="12" t="s">
        <v>40</v>
      </c>
      <c r="D49" s="12"/>
      <c r="E49" s="12"/>
    </row>
    <row r="50" spans="3:5" x14ac:dyDescent="0.3">
      <c r="C50" s="13" t="s">
        <v>44</v>
      </c>
      <c r="D50" s="13"/>
      <c r="E50" s="13"/>
    </row>
    <row r="51" spans="3:5" x14ac:dyDescent="0.3">
      <c r="C51" s="12" t="s">
        <v>41</v>
      </c>
      <c r="D51" s="12"/>
      <c r="E51" s="12"/>
    </row>
  </sheetData>
  <mergeCells count="27">
    <mergeCell ref="A1:H2"/>
    <mergeCell ref="J9:M9"/>
    <mergeCell ref="J16:N16"/>
    <mergeCell ref="O10:P10"/>
    <mergeCell ref="O11:P11"/>
    <mergeCell ref="O12:P12"/>
    <mergeCell ref="C51:E51"/>
    <mergeCell ref="C42:E42"/>
    <mergeCell ref="C43:E43"/>
    <mergeCell ref="C44:E44"/>
    <mergeCell ref="C45:E45"/>
    <mergeCell ref="C46:E46"/>
    <mergeCell ref="C31:E31"/>
    <mergeCell ref="C47:E47"/>
    <mergeCell ref="C48:E48"/>
    <mergeCell ref="C49:E49"/>
    <mergeCell ref="C50:E50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zoomScaleNormal="100" workbookViewId="0">
      <selection activeCell="I17" sqref="I17"/>
    </sheetView>
  </sheetViews>
  <sheetFormatPr baseColWidth="10" defaultRowHeight="14.4" x14ac:dyDescent="0.3"/>
  <cols>
    <col min="2" max="2" width="21.44140625" customWidth="1"/>
    <col min="9" max="9" width="24.88671875" bestFit="1" customWidth="1"/>
  </cols>
  <sheetData>
    <row r="1" spans="2:9" x14ac:dyDescent="0.3">
      <c r="B1" s="20" t="s">
        <v>31</v>
      </c>
      <c r="C1" s="20"/>
      <c r="D1" s="20"/>
      <c r="E1" s="20"/>
      <c r="F1" s="20"/>
    </row>
    <row r="2" spans="2:9" x14ac:dyDescent="0.3">
      <c r="B2" s="21"/>
      <c r="C2" s="21"/>
      <c r="D2" s="21"/>
      <c r="E2" s="21"/>
      <c r="F2" s="21"/>
      <c r="H2" s="8" t="s">
        <v>24</v>
      </c>
      <c r="I2" s="22">
        <v>850</v>
      </c>
    </row>
    <row r="3" spans="2:9" x14ac:dyDescent="0.3">
      <c r="B3" s="19" t="s">
        <v>23</v>
      </c>
      <c r="C3" s="19"/>
      <c r="D3" s="19"/>
      <c r="E3" s="19"/>
      <c r="F3" s="19"/>
    </row>
    <row r="4" spans="2:9" x14ac:dyDescent="0.3">
      <c r="B4" s="6" t="s">
        <v>21</v>
      </c>
      <c r="C4" s="6">
        <v>1</v>
      </c>
      <c r="D4" s="6">
        <v>2</v>
      </c>
      <c r="E4" s="6">
        <v>3</v>
      </c>
      <c r="F4" s="6">
        <v>4</v>
      </c>
    </row>
    <row r="5" spans="2:9" x14ac:dyDescent="0.3">
      <c r="B5" s="8" t="s">
        <v>6</v>
      </c>
      <c r="C5" s="2">
        <f>Estimación!J11</f>
        <v>730</v>
      </c>
      <c r="D5" s="2">
        <f>C5/2</f>
        <v>365</v>
      </c>
      <c r="E5" s="2">
        <f>C5/3</f>
        <v>243.33333333333334</v>
      </c>
      <c r="F5" s="2">
        <f>C5/4</f>
        <v>182.5</v>
      </c>
    </row>
    <row r="6" spans="2:9" x14ac:dyDescent="0.3">
      <c r="B6" s="8" t="s">
        <v>12</v>
      </c>
      <c r="C6" s="2">
        <f>Estimación!K19</f>
        <v>29.2</v>
      </c>
      <c r="D6" s="2">
        <f t="shared" ref="D6:D8" si="0">C6/2</f>
        <v>14.6</v>
      </c>
      <c r="E6" s="2">
        <f t="shared" ref="E6:E8" si="1">C6/3</f>
        <v>9.7333333333333325</v>
      </c>
      <c r="F6" s="2">
        <f t="shared" ref="F6:F8" si="2">C6/4</f>
        <v>7.3</v>
      </c>
    </row>
    <row r="7" spans="2:9" x14ac:dyDescent="0.3">
      <c r="B7" s="8" t="s">
        <v>13</v>
      </c>
      <c r="C7" s="2">
        <f>Estimación!K20</f>
        <v>7.3</v>
      </c>
      <c r="D7" s="2">
        <f t="shared" si="0"/>
        <v>3.65</v>
      </c>
      <c r="E7" s="2">
        <f t="shared" si="1"/>
        <v>2.4333333333333331</v>
      </c>
      <c r="F7" s="2">
        <f t="shared" si="2"/>
        <v>1.825</v>
      </c>
    </row>
    <row r="8" spans="2:9" x14ac:dyDescent="0.3">
      <c r="B8" s="8" t="s">
        <v>22</v>
      </c>
      <c r="C8" s="9">
        <f>C5*I2</f>
        <v>620500</v>
      </c>
      <c r="D8" s="9">
        <f t="shared" si="0"/>
        <v>310250</v>
      </c>
      <c r="E8" s="9">
        <f t="shared" si="1"/>
        <v>206833.33333333334</v>
      </c>
      <c r="F8" s="9">
        <f t="shared" si="2"/>
        <v>155125</v>
      </c>
    </row>
    <row r="10" spans="2:9" x14ac:dyDescent="0.3">
      <c r="B10" s="19" t="s">
        <v>26</v>
      </c>
      <c r="C10" s="19"/>
      <c r="D10" s="19"/>
      <c r="E10" s="19"/>
      <c r="F10" s="19"/>
    </row>
    <row r="11" spans="2:9" x14ac:dyDescent="0.3">
      <c r="B11" s="6" t="s">
        <v>25</v>
      </c>
      <c r="C11" s="6">
        <v>1</v>
      </c>
      <c r="D11" s="6">
        <v>2</v>
      </c>
      <c r="E11" s="6">
        <v>3</v>
      </c>
      <c r="F11" s="6">
        <v>4</v>
      </c>
    </row>
    <row r="12" spans="2:9" x14ac:dyDescent="0.3">
      <c r="B12" s="8" t="s">
        <v>27</v>
      </c>
      <c r="C12" s="4">
        <f>(C8*50)/100</f>
        <v>310250</v>
      </c>
      <c r="D12" s="4">
        <f t="shared" ref="D12:F12" si="3">(D8*50)/100</f>
        <v>155125</v>
      </c>
      <c r="E12" s="4">
        <f t="shared" si="3"/>
        <v>103416.66666666669</v>
      </c>
      <c r="F12" s="4">
        <f t="shared" si="3"/>
        <v>77562.5</v>
      </c>
    </row>
    <row r="13" spans="2:9" x14ac:dyDescent="0.3">
      <c r="B13" s="8" t="s">
        <v>28</v>
      </c>
      <c r="C13" s="4">
        <f>(C8*30)/100</f>
        <v>186150</v>
      </c>
      <c r="D13" s="4">
        <f t="shared" ref="D13:F13" si="4">(D8*30)/100</f>
        <v>93075</v>
      </c>
      <c r="E13" s="4">
        <f t="shared" si="4"/>
        <v>62050</v>
      </c>
      <c r="F13" s="4">
        <f t="shared" si="4"/>
        <v>46537.5</v>
      </c>
    </row>
    <row r="14" spans="2:9" x14ac:dyDescent="0.3">
      <c r="B14" s="8" t="s">
        <v>29</v>
      </c>
      <c r="C14" s="4">
        <f>(C8*10)/100</f>
        <v>62050</v>
      </c>
      <c r="D14" s="4">
        <f t="shared" ref="D14:F14" si="5">(D8*10)/100</f>
        <v>31025</v>
      </c>
      <c r="E14" s="4">
        <f t="shared" si="5"/>
        <v>20683.333333333336</v>
      </c>
      <c r="F14" s="4">
        <f t="shared" si="5"/>
        <v>15512.5</v>
      </c>
    </row>
    <row r="15" spans="2:9" x14ac:dyDescent="0.3">
      <c r="B15" s="8" t="s">
        <v>30</v>
      </c>
      <c r="C15" s="4">
        <f>(C8*10)/100</f>
        <v>62050</v>
      </c>
      <c r="D15" s="4">
        <f t="shared" ref="D15:F15" si="6">(D8*10)/100</f>
        <v>31025</v>
      </c>
      <c r="E15" s="4">
        <f t="shared" si="6"/>
        <v>20683.333333333336</v>
      </c>
      <c r="F15" s="4">
        <f t="shared" si="6"/>
        <v>15512.5</v>
      </c>
    </row>
    <row r="16" spans="2:9" x14ac:dyDescent="0.3">
      <c r="B16" s="8" t="s">
        <v>22</v>
      </c>
      <c r="C16" s="9">
        <f>SUM(C12:C15)</f>
        <v>620500</v>
      </c>
      <c r="D16" s="9">
        <f t="shared" ref="D16:F16" si="7">SUM(D12:D15)</f>
        <v>310250</v>
      </c>
      <c r="E16" s="9">
        <f t="shared" si="7"/>
        <v>206833.33333333337</v>
      </c>
      <c r="F16" s="9">
        <f t="shared" si="7"/>
        <v>155125</v>
      </c>
    </row>
  </sheetData>
  <mergeCells count="3">
    <mergeCell ref="B3:F3"/>
    <mergeCell ref="B10:F10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 Tech</dc:creator>
  <cp:lastModifiedBy>Jonathan</cp:lastModifiedBy>
  <cp:lastPrinted>2024-02-16T06:50:33Z</cp:lastPrinted>
  <dcterms:created xsi:type="dcterms:W3CDTF">2021-11-08T21:40:05Z</dcterms:created>
  <dcterms:modified xsi:type="dcterms:W3CDTF">2024-02-18T07:07:59Z</dcterms:modified>
</cp:coreProperties>
</file>