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atrial like project\paper\Final\Communic Biology\datasets\dataset accepted\"/>
    </mc:Choice>
  </mc:AlternateContent>
  <xr:revisionPtr revIDLastSave="0" documentId="13_ncr:1_{0EDC1861-0FDC-45B0-8270-DEFC61FA3BFA}" xr6:coauthVersionLast="47" xr6:coauthVersionMax="47" xr10:uidLastSave="{00000000-0000-0000-0000-000000000000}"/>
  <bookViews>
    <workbookView xWindow="-120" yWindow="-18120" windowWidth="29040" windowHeight="17640" xr2:uid="{B0EA6E03-4533-471E-9495-7019A04191C8}"/>
  </bookViews>
  <sheets>
    <sheet name="AP 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5" i="2" s="1"/>
  <c r="C23" i="2"/>
  <c r="C22" i="2"/>
  <c r="C51" i="2"/>
  <c r="C50" i="2"/>
  <c r="C49" i="2"/>
  <c r="D51" i="2"/>
  <c r="D52" i="2" s="1"/>
  <c r="D50" i="2"/>
  <c r="D49" i="2"/>
  <c r="D24" i="2"/>
  <c r="D25" i="2" s="1"/>
  <c r="D23" i="2"/>
  <c r="D22" i="2"/>
  <c r="C52" i="2" l="1"/>
  <c r="E58" i="2"/>
  <c r="E57" i="2"/>
  <c r="E56" i="2"/>
  <c r="E51" i="2"/>
  <c r="E50" i="2"/>
  <c r="E49" i="2"/>
  <c r="E24" i="2"/>
  <c r="E23" i="2"/>
  <c r="E22" i="2"/>
  <c r="K49" i="2"/>
  <c r="K50" i="2"/>
  <c r="K51" i="2"/>
  <c r="K22" i="2"/>
  <c r="K23" i="2"/>
  <c r="K24" i="2"/>
  <c r="J49" i="2"/>
  <c r="J50" i="2"/>
  <c r="J51" i="2"/>
  <c r="J22" i="2"/>
  <c r="J23" i="2"/>
  <c r="J24" i="2"/>
  <c r="I49" i="2"/>
  <c r="I50" i="2"/>
  <c r="I51" i="2"/>
  <c r="I22" i="2"/>
  <c r="I23" i="2"/>
  <c r="I24" i="2"/>
  <c r="H49" i="2"/>
  <c r="H50" i="2"/>
  <c r="H51" i="2"/>
  <c r="G49" i="2"/>
  <c r="G50" i="2"/>
  <c r="G51" i="2"/>
  <c r="H22" i="2"/>
  <c r="H23" i="2"/>
  <c r="H24" i="2"/>
  <c r="G22" i="2"/>
  <c r="G23" i="2"/>
  <c r="G24" i="2"/>
  <c r="F22" i="2"/>
  <c r="F51" i="2"/>
  <c r="F50" i="2"/>
  <c r="F49" i="2"/>
  <c r="F24" i="2"/>
  <c r="F23" i="2"/>
  <c r="E59" i="2" l="1"/>
  <c r="F52" i="2"/>
  <c r="J25" i="2"/>
  <c r="E25" i="2"/>
  <c r="H25" i="2"/>
  <c r="K52" i="2"/>
  <c r="H52" i="2"/>
  <c r="I25" i="2"/>
  <c r="J52" i="2"/>
  <c r="G52" i="2"/>
  <c r="G25" i="2"/>
  <c r="I52" i="2"/>
  <c r="K25" i="2"/>
  <c r="E52" i="2"/>
  <c r="F25" i="2"/>
</calcChain>
</file>

<file path=xl/sharedStrings.xml><?xml version="1.0" encoding="utf-8"?>
<sst xmlns="http://schemas.openxmlformats.org/spreadsheetml/2006/main" count="41" uniqueCount="21">
  <si>
    <t>N</t>
  </si>
  <si>
    <t>mean</t>
  </si>
  <si>
    <t>Dev.St.</t>
  </si>
  <si>
    <t>sem</t>
  </si>
  <si>
    <t>Cm (pF)</t>
  </si>
  <si>
    <t>RMP (mV)</t>
  </si>
  <si>
    <t>RMP with DC</t>
  </si>
  <si>
    <t>APD90 (ms)</t>
  </si>
  <si>
    <t>APD20 (ms)</t>
  </si>
  <si>
    <t>APD50 (ms)</t>
  </si>
  <si>
    <t>APD 20/90</t>
  </si>
  <si>
    <t xml:space="preserve">dV/dt max (mV/ms) </t>
  </si>
  <si>
    <t xml:space="preserve">Ampl </t>
  </si>
  <si>
    <t>*** 0,001</t>
  </si>
  <si>
    <t>**** &lt; 0,0001</t>
  </si>
  <si>
    <t>ns</t>
  </si>
  <si>
    <t>**0,0082</t>
  </si>
  <si>
    <t>"VT"</t>
  </si>
  <si>
    <t>after cutoff</t>
  </si>
  <si>
    <t>"AT"</t>
  </si>
  <si>
    <t>N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</si>
</sst>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/>
    <xf numFmtId="0" fontId="1" fillId="3" borderId="0" xfId="0" applyFont="1" applyFill="1"/>
    <xf numFmtId="0" fontId="0" fillId="2" borderId="0" xfId="0" applyFill="1"/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C8C-18AA-464C-8950-779269B3AE0B}">
  <dimension ref="A1:K59"/>
  <sheetViews>
    <sheetView tabSelected="1" topLeftCell="A21" zoomScale="91" zoomScaleNormal="91" workbookViewId="0">
      <selection activeCell="G65" sqref="G65"/>
    </sheetView>
  </sheetViews>
  <sheetFormatPr defaultRowHeight="14.5" x14ac:dyDescent="0.35"/>
  <cols>
    <col min="1" max="1" width="10.81640625" customWidth="1"/>
    <col min="3" max="3" width="13.26953125" customWidth="1"/>
    <col min="4" max="4" width="12.1796875" style="6" customWidth="1"/>
    <col min="5" max="5" width="16.453125" customWidth="1"/>
    <col min="6" max="6" width="14.54296875" customWidth="1"/>
    <col min="7" max="7" width="14.1796875" customWidth="1"/>
    <col min="8" max="8" width="13" customWidth="1"/>
    <col min="9" max="9" width="14.453125" customWidth="1"/>
    <col min="10" max="10" width="24.54296875" customWidth="1"/>
    <col min="11" max="11" width="13.1796875" customWidth="1"/>
  </cols>
  <sheetData>
    <row r="1" spans="1:11" ht="18.5" x14ac:dyDescent="0.45">
      <c r="A1" s="3" t="s">
        <v>17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1" x14ac:dyDescent="0.35">
      <c r="A2" t="s">
        <v>18</v>
      </c>
    </row>
    <row r="3" spans="1:11" x14ac:dyDescent="0.35">
      <c r="C3" s="6">
        <v>13</v>
      </c>
      <c r="D3" s="6">
        <v>-20</v>
      </c>
      <c r="E3" s="4">
        <v>-76.3536</v>
      </c>
      <c r="F3" s="4">
        <v>171.93100000000001</v>
      </c>
      <c r="G3" s="4">
        <v>76.753799999999998</v>
      </c>
      <c r="H3" s="4">
        <v>122.93600000000001</v>
      </c>
      <c r="I3" s="4">
        <v>0.44642211100000001</v>
      </c>
      <c r="J3" s="4">
        <v>81.985200000000006</v>
      </c>
      <c r="K3" s="4">
        <v>104.83</v>
      </c>
    </row>
    <row r="4" spans="1:11" x14ac:dyDescent="0.35">
      <c r="C4" s="6">
        <v>57</v>
      </c>
      <c r="D4" s="6">
        <v>-45</v>
      </c>
      <c r="E4" s="4">
        <v>-85.517899999999997</v>
      </c>
      <c r="F4" s="4">
        <v>76.05</v>
      </c>
      <c r="G4" s="4">
        <v>33.416400000000003</v>
      </c>
      <c r="H4" s="4">
        <v>56.23</v>
      </c>
      <c r="I4" s="4">
        <v>0.43940039400000003</v>
      </c>
      <c r="J4" s="4">
        <v>67.016300000000001</v>
      </c>
      <c r="K4" s="4">
        <v>106.91800000000001</v>
      </c>
    </row>
    <row r="5" spans="1:11" x14ac:dyDescent="0.35">
      <c r="C5" s="6">
        <v>16</v>
      </c>
      <c r="D5" s="6">
        <v>-41</v>
      </c>
      <c r="E5" s="4">
        <v>-87.046590390000006</v>
      </c>
      <c r="F5" s="4">
        <v>92.972133799999995</v>
      </c>
      <c r="G5" s="4">
        <v>44.93977804</v>
      </c>
      <c r="H5" s="4">
        <v>75.386685249999999</v>
      </c>
      <c r="I5" s="4">
        <v>0.48336825500000002</v>
      </c>
      <c r="J5" s="4">
        <v>122.9359</v>
      </c>
      <c r="K5" s="4">
        <v>151.36019999999999</v>
      </c>
    </row>
    <row r="6" spans="1:11" x14ac:dyDescent="0.35">
      <c r="C6" s="6">
        <v>21</v>
      </c>
      <c r="D6" s="6">
        <v>-41</v>
      </c>
      <c r="E6" s="4">
        <v>-78.155034200000003</v>
      </c>
      <c r="F6" s="4">
        <v>89.465578350000001</v>
      </c>
      <c r="G6" s="4">
        <v>27.719994</v>
      </c>
      <c r="H6" s="4">
        <v>58.741157800000003</v>
      </c>
      <c r="I6" s="4">
        <v>0.30983976800000002</v>
      </c>
      <c r="J6" s="4">
        <v>123.5303</v>
      </c>
      <c r="K6" s="4">
        <v>110.08410000000001</v>
      </c>
    </row>
    <row r="7" spans="1:11" x14ac:dyDescent="0.35">
      <c r="C7" s="6">
        <v>53</v>
      </c>
      <c r="D7" s="6">
        <v>-34</v>
      </c>
      <c r="E7" s="4">
        <v>-86.027186580000006</v>
      </c>
      <c r="F7" s="4">
        <v>74.377798970000001</v>
      </c>
      <c r="G7" s="4">
        <v>28.929590610000002</v>
      </c>
      <c r="H7" s="4">
        <v>57.9656339</v>
      </c>
      <c r="I7" s="4">
        <v>0.38895464800000001</v>
      </c>
      <c r="J7" s="4">
        <v>104.4615</v>
      </c>
      <c r="K7" s="4">
        <v>114.53870000000001</v>
      </c>
    </row>
    <row r="8" spans="1:11" x14ac:dyDescent="0.35">
      <c r="C8" s="6">
        <v>17</v>
      </c>
      <c r="D8" s="6">
        <v>-27</v>
      </c>
      <c r="E8" s="4">
        <v>-85.049408720000002</v>
      </c>
      <c r="F8" s="4">
        <v>279.21202090000003</v>
      </c>
      <c r="G8" s="4">
        <v>159.6054718</v>
      </c>
      <c r="H8" s="4">
        <v>246.41384120000001</v>
      </c>
      <c r="I8" s="4">
        <v>0.57162822499999999</v>
      </c>
      <c r="J8" s="4">
        <v>95.016289999999998</v>
      </c>
      <c r="K8" s="4">
        <v>131.0455</v>
      </c>
    </row>
    <row r="9" spans="1:11" x14ac:dyDescent="0.35">
      <c r="C9" s="6">
        <v>28</v>
      </c>
      <c r="D9" s="6">
        <v>-14</v>
      </c>
      <c r="E9" s="4">
        <v>-87.117271419999994</v>
      </c>
      <c r="F9" s="4">
        <v>169.70135189999999</v>
      </c>
      <c r="G9" s="4">
        <v>98.547897340000006</v>
      </c>
      <c r="H9" s="4">
        <v>148.2247131</v>
      </c>
      <c r="I9" s="4">
        <v>0.58071368400000001</v>
      </c>
      <c r="J9" s="4">
        <v>81.298519999999996</v>
      </c>
      <c r="K9" s="4">
        <v>126.0363</v>
      </c>
    </row>
    <row r="10" spans="1:11" x14ac:dyDescent="0.35">
      <c r="C10" s="6">
        <v>42</v>
      </c>
      <c r="D10" s="6">
        <v>-25</v>
      </c>
      <c r="E10" s="4">
        <v>-84.96218872</v>
      </c>
      <c r="F10" s="4">
        <v>173.003479</v>
      </c>
      <c r="G10" s="4">
        <v>92.870277400000006</v>
      </c>
      <c r="H10" s="4">
        <v>145.89717099999999</v>
      </c>
      <c r="I10" s="4">
        <v>0.53681161799999999</v>
      </c>
      <c r="J10" s="4">
        <v>81.745220000000003</v>
      </c>
      <c r="K10" s="4">
        <v>117.5993</v>
      </c>
    </row>
    <row r="11" spans="1:11" x14ac:dyDescent="0.35">
      <c r="C11" s="6">
        <v>17</v>
      </c>
      <c r="D11" s="6">
        <v>-27</v>
      </c>
      <c r="E11" s="4">
        <v>-85.875402969999996</v>
      </c>
      <c r="F11" s="4">
        <v>94.918666490000007</v>
      </c>
      <c r="G11" s="4">
        <v>50.967528260000002</v>
      </c>
      <c r="H11" s="4">
        <v>82.628610089999995</v>
      </c>
      <c r="I11" s="4">
        <v>0.53696001199999999</v>
      </c>
      <c r="J11" s="4">
        <v>88.542379999999994</v>
      </c>
      <c r="K11" s="4">
        <v>104.5827</v>
      </c>
    </row>
    <row r="12" spans="1:11" x14ac:dyDescent="0.35">
      <c r="C12" s="6">
        <v>13</v>
      </c>
      <c r="D12" s="6">
        <v>-59</v>
      </c>
      <c r="E12" s="4">
        <v>-84.802024840000001</v>
      </c>
      <c r="F12" s="4">
        <v>89.05638123</v>
      </c>
      <c r="G12" s="4">
        <v>40.144832610000002</v>
      </c>
      <c r="H12" s="4">
        <v>70.509727479999995</v>
      </c>
      <c r="I12" s="4">
        <v>0.450779967</v>
      </c>
      <c r="J12" s="4">
        <v>91.666899999999998</v>
      </c>
      <c r="K12" s="4">
        <v>109.7436</v>
      </c>
    </row>
    <row r="13" spans="1:11" x14ac:dyDescent="0.35">
      <c r="C13" s="6">
        <v>30</v>
      </c>
      <c r="D13" s="6">
        <v>-32</v>
      </c>
      <c r="E13" s="4">
        <v>-87.689400000000006</v>
      </c>
      <c r="F13" s="4">
        <v>170.83699999999999</v>
      </c>
      <c r="G13" s="4">
        <v>109.303</v>
      </c>
      <c r="H13" s="4">
        <v>153.04</v>
      </c>
      <c r="I13" s="4">
        <v>0.63980870700000003</v>
      </c>
      <c r="J13" s="4">
        <v>105.88</v>
      </c>
      <c r="K13" s="4">
        <v>125.05800000000001</v>
      </c>
    </row>
    <row r="14" spans="1:11" x14ac:dyDescent="0.35">
      <c r="C14" s="6">
        <v>22</v>
      </c>
      <c r="D14" s="6">
        <v>-38</v>
      </c>
      <c r="E14" s="4">
        <v>-87.357299800000007</v>
      </c>
      <c r="F14" s="4">
        <v>68.244789119999993</v>
      </c>
      <c r="G14" s="4">
        <v>26.909914019999999</v>
      </c>
      <c r="H14" s="4">
        <v>51.678344729999999</v>
      </c>
      <c r="I14" s="4">
        <v>0.39431455999999998</v>
      </c>
      <c r="J14" s="4">
        <v>106.2443</v>
      </c>
      <c r="K14" s="4">
        <v>117.4084</v>
      </c>
    </row>
    <row r="15" spans="1:11" x14ac:dyDescent="0.35">
      <c r="C15" s="6">
        <v>35</v>
      </c>
      <c r="D15" s="6">
        <v>-22</v>
      </c>
      <c r="E15" s="4">
        <v>-83.498225399999995</v>
      </c>
      <c r="F15" s="4">
        <v>106.1379135</v>
      </c>
      <c r="G15" s="4">
        <v>46.924252699999997</v>
      </c>
      <c r="H15" s="4">
        <v>87.780327610000001</v>
      </c>
      <c r="I15" s="4">
        <v>0.44152269500000002</v>
      </c>
      <c r="J15" s="4">
        <v>90.431039999999996</v>
      </c>
      <c r="K15" s="4">
        <v>106.9624</v>
      </c>
    </row>
    <row r="16" spans="1:11" x14ac:dyDescent="0.35">
      <c r="C16" s="6">
        <v>23</v>
      </c>
      <c r="D16" s="6">
        <v>-30</v>
      </c>
      <c r="E16" s="4">
        <v>-87.227930939999993</v>
      </c>
      <c r="F16" s="4">
        <v>68.710314659999995</v>
      </c>
      <c r="G16" s="4">
        <v>28.280937890000001</v>
      </c>
      <c r="H16" s="4">
        <v>59.203830719999999</v>
      </c>
      <c r="I16" s="4">
        <v>0.41166846699999998</v>
      </c>
      <c r="J16" s="4">
        <v>102.7191</v>
      </c>
      <c r="K16" s="4">
        <v>117.9314</v>
      </c>
    </row>
    <row r="17" spans="1:11" x14ac:dyDescent="0.35">
      <c r="C17" s="6">
        <v>16</v>
      </c>
      <c r="D17" s="6">
        <v>-30</v>
      </c>
      <c r="E17" s="4">
        <v>-86.431559750000005</v>
      </c>
      <c r="F17" s="4">
        <v>110.8674979</v>
      </c>
      <c r="G17" s="4">
        <v>63.285379030000001</v>
      </c>
      <c r="H17" s="4">
        <v>97.468049320000006</v>
      </c>
      <c r="I17" s="4">
        <v>0.57081303500000002</v>
      </c>
      <c r="J17" s="4">
        <v>91.003150000000005</v>
      </c>
      <c r="K17" s="4">
        <v>113.1875</v>
      </c>
    </row>
    <row r="18" spans="1:11" x14ac:dyDescent="0.35">
      <c r="C18" s="6">
        <v>20</v>
      </c>
      <c r="D18" s="6">
        <v>-25.3</v>
      </c>
      <c r="E18" s="4">
        <v>-84.126348219999997</v>
      </c>
      <c r="F18" s="4">
        <v>154.8794795</v>
      </c>
      <c r="G18" s="4">
        <v>92.499222169999996</v>
      </c>
      <c r="H18" s="4">
        <v>139.3643908</v>
      </c>
      <c r="I18" s="4">
        <v>0.59462651700000002</v>
      </c>
      <c r="J18" s="4">
        <v>89.031229999999994</v>
      </c>
      <c r="K18" s="4">
        <v>110.4151</v>
      </c>
    </row>
    <row r="19" spans="1:11" x14ac:dyDescent="0.35">
      <c r="C19" s="6">
        <v>21</v>
      </c>
      <c r="D19" s="6">
        <v>-33</v>
      </c>
      <c r="E19" s="4">
        <v>-75.3</v>
      </c>
      <c r="F19" s="4">
        <v>180.13573460000001</v>
      </c>
      <c r="G19" s="4">
        <v>23.250286419999998</v>
      </c>
      <c r="H19" s="4">
        <v>108.10298349999999</v>
      </c>
      <c r="I19" s="4">
        <v>0.129070928</v>
      </c>
      <c r="K19" s="4">
        <v>91.909220000000005</v>
      </c>
    </row>
    <row r="20" spans="1:11" x14ac:dyDescent="0.35">
      <c r="C20" s="6"/>
      <c r="E20" s="4"/>
      <c r="F20" s="4"/>
      <c r="G20" s="4"/>
      <c r="I20" s="4"/>
      <c r="K20" s="4"/>
    </row>
    <row r="21" spans="1:11" x14ac:dyDescent="0.35">
      <c r="F21" s="4"/>
    </row>
    <row r="22" spans="1:11" s="8" customFormat="1" x14ac:dyDescent="0.35">
      <c r="B22" s="8" t="s">
        <v>0</v>
      </c>
      <c r="C22" s="10">
        <f>COUNT(C3:C21)</f>
        <v>17</v>
      </c>
      <c r="D22" s="10">
        <f>COUNT(D3:D21)</f>
        <v>17</v>
      </c>
      <c r="E22" s="7">
        <f>COUNT(E3:E21)</f>
        <v>17</v>
      </c>
      <c r="F22" s="7">
        <f t="shared" ref="F22:K22" si="0">COUNT(F3:F21)</f>
        <v>17</v>
      </c>
      <c r="G22" s="7">
        <f t="shared" si="0"/>
        <v>17</v>
      </c>
      <c r="H22" s="7">
        <f t="shared" si="0"/>
        <v>17</v>
      </c>
      <c r="I22" s="7">
        <f t="shared" si="0"/>
        <v>17</v>
      </c>
      <c r="J22" s="7">
        <f t="shared" si="0"/>
        <v>16</v>
      </c>
      <c r="K22" s="7">
        <f t="shared" si="0"/>
        <v>17</v>
      </c>
    </row>
    <row r="23" spans="1:11" s="8" customFormat="1" x14ac:dyDescent="0.35">
      <c r="B23" s="8" t="s">
        <v>1</v>
      </c>
      <c r="C23" s="10">
        <f>AVERAGE(C3:C19)</f>
        <v>26.117647058823529</v>
      </c>
      <c r="D23" s="10">
        <f>AVERAGE(D3:D19)</f>
        <v>-31.958823529411763</v>
      </c>
      <c r="E23" s="7">
        <f>AVERAGE(E3:E19)</f>
        <v>-84.266904232352914</v>
      </c>
      <c r="F23" s="7">
        <f t="shared" ref="F23:K23" si="1">AVERAGE(F3:F19)</f>
        <v>127.67653764235293</v>
      </c>
      <c r="G23" s="7">
        <f t="shared" si="1"/>
        <v>61.432268370000003</v>
      </c>
      <c r="H23" s="7">
        <f t="shared" si="1"/>
        <v>103.62185097058824</v>
      </c>
      <c r="I23" s="7">
        <f t="shared" si="1"/>
        <v>0.46627668182352938</v>
      </c>
      <c r="J23" s="7">
        <f t="shared" si="1"/>
        <v>95.219208125000023</v>
      </c>
      <c r="K23" s="7">
        <f t="shared" si="1"/>
        <v>115.27120117647057</v>
      </c>
    </row>
    <row r="24" spans="1:11" x14ac:dyDescent="0.35">
      <c r="B24" s="1" t="s">
        <v>2</v>
      </c>
      <c r="C24" s="11">
        <f>_xlfn.STDEV.S(C3:C19)</f>
        <v>13.364516232084387</v>
      </c>
      <c r="D24" s="11">
        <f>_xlfn.STDEV.S(D3:D19)</f>
        <v>10.667887491411401</v>
      </c>
      <c r="E24" s="4">
        <f>_xlfn.STDEV.S(E3:E19)</f>
        <v>3.8745399499090318</v>
      </c>
      <c r="F24" s="4">
        <f t="shared" ref="F24:K24" si="2">_xlfn.STDEV.S(F3:F19)</f>
        <v>57.329964121129109</v>
      </c>
      <c r="G24" s="4">
        <f t="shared" si="2"/>
        <v>38.136670647557523</v>
      </c>
      <c r="H24" s="4">
        <f t="shared" si="2"/>
        <v>51.184707957795645</v>
      </c>
      <c r="I24" s="4">
        <f t="shared" si="2"/>
        <v>0.12406199981361241</v>
      </c>
      <c r="J24" s="4">
        <f t="shared" si="2"/>
        <v>15.118898087583775</v>
      </c>
      <c r="K24" s="4">
        <f t="shared" si="2"/>
        <v>13.166612547083997</v>
      </c>
    </row>
    <row r="25" spans="1:11" s="8" customFormat="1" x14ac:dyDescent="0.35">
      <c r="B25" s="8" t="s">
        <v>3</v>
      </c>
      <c r="C25" s="10">
        <f>C24/C22^0.5</f>
        <v>3.2413712976568045</v>
      </c>
      <c r="D25" s="10">
        <f>D24/D22^0.5</f>
        <v>2.5873427605467421</v>
      </c>
      <c r="E25" s="7">
        <f>E24/E22^0.5</f>
        <v>0.93971396847942923</v>
      </c>
      <c r="F25" s="7">
        <f t="shared" ref="F25:K25" si="3">F24/F22^0.5</f>
        <v>13.904558681428592</v>
      </c>
      <c r="G25" s="7">
        <f t="shared" si="3"/>
        <v>9.2495012523101376</v>
      </c>
      <c r="H25" s="7">
        <f t="shared" si="3"/>
        <v>12.414115136846133</v>
      </c>
      <c r="I25" s="7">
        <f t="shared" si="3"/>
        <v>3.0089454668051911E-2</v>
      </c>
      <c r="J25" s="7">
        <f t="shared" si="3"/>
        <v>3.7797245218959437</v>
      </c>
      <c r="K25" s="7">
        <f t="shared" si="3"/>
        <v>3.1933726037182413</v>
      </c>
    </row>
    <row r="27" spans="1:11" ht="18.5" x14ac:dyDescent="0.45">
      <c r="A27" s="3"/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</row>
    <row r="28" spans="1:11" x14ac:dyDescent="0.35">
      <c r="A28" s="3" t="s">
        <v>19</v>
      </c>
    </row>
    <row r="29" spans="1:11" x14ac:dyDescent="0.35">
      <c r="A29" t="s">
        <v>18</v>
      </c>
      <c r="C29" s="6">
        <v>57</v>
      </c>
      <c r="D29" s="6">
        <v>-24</v>
      </c>
      <c r="E29" s="4">
        <v>-75.255700000000004</v>
      </c>
      <c r="F29" s="4">
        <v>94.842799999999997</v>
      </c>
      <c r="G29" s="4">
        <v>28.303899999999999</v>
      </c>
      <c r="H29" s="4">
        <v>53.493200000000002</v>
      </c>
      <c r="I29" s="4">
        <v>0.29842961200000001</v>
      </c>
      <c r="J29" s="4">
        <v>127.494</v>
      </c>
      <c r="K29" s="4">
        <v>83.399699999999996</v>
      </c>
    </row>
    <row r="30" spans="1:11" x14ac:dyDescent="0.35">
      <c r="C30" s="6">
        <v>19</v>
      </c>
      <c r="D30" s="6">
        <v>-33</v>
      </c>
      <c r="E30" s="4">
        <v>-80.292414600000001</v>
      </c>
      <c r="F30" s="4">
        <v>54.015458680000002</v>
      </c>
      <c r="G30" s="4">
        <v>5.8831482570000002</v>
      </c>
      <c r="H30" s="4">
        <v>21.81181952</v>
      </c>
      <c r="I30" s="4">
        <v>0.10891600999999999</v>
      </c>
      <c r="J30" s="4">
        <v>156.636</v>
      </c>
      <c r="K30" s="4">
        <v>114.12730000000001</v>
      </c>
    </row>
    <row r="31" spans="1:11" x14ac:dyDescent="0.35">
      <c r="C31" s="6">
        <v>18</v>
      </c>
      <c r="D31" s="6">
        <v>36</v>
      </c>
      <c r="E31" s="4">
        <v>-76.486603740000007</v>
      </c>
      <c r="F31" s="4">
        <v>91.136337280000006</v>
      </c>
      <c r="G31" s="4">
        <v>15.31100631</v>
      </c>
      <c r="H31" s="4">
        <v>44.284053800000002</v>
      </c>
      <c r="I31" s="4">
        <v>0.16800111500000001</v>
      </c>
      <c r="J31" s="4">
        <v>66.280109999999993</v>
      </c>
      <c r="K31" s="4">
        <v>100.6088</v>
      </c>
    </row>
    <row r="32" spans="1:11" x14ac:dyDescent="0.35">
      <c r="C32" s="6">
        <v>32</v>
      </c>
      <c r="D32" s="6">
        <v>-30</v>
      </c>
      <c r="E32" s="4">
        <v>-77.217981969999997</v>
      </c>
      <c r="F32" s="4">
        <v>65.083878690000006</v>
      </c>
      <c r="G32" s="4">
        <v>11.67005069</v>
      </c>
      <c r="H32" s="4">
        <v>33.439930029999999</v>
      </c>
      <c r="I32" s="4">
        <v>0.17930785499999999</v>
      </c>
      <c r="J32" s="4">
        <v>124.2747</v>
      </c>
      <c r="K32" s="4">
        <v>105.26479999999999</v>
      </c>
    </row>
    <row r="33" spans="3:11" x14ac:dyDescent="0.35">
      <c r="C33" s="6">
        <v>10</v>
      </c>
      <c r="D33" s="6">
        <v>-41</v>
      </c>
      <c r="E33" s="4">
        <v>-83.996437389999997</v>
      </c>
      <c r="F33" s="4">
        <v>40.95435715</v>
      </c>
      <c r="G33" s="4">
        <v>7.5643184579999998</v>
      </c>
      <c r="H33" s="4">
        <v>23.817849079999998</v>
      </c>
      <c r="I33" s="4">
        <v>0.18470118899999999</v>
      </c>
      <c r="J33" s="4">
        <v>88.31626</v>
      </c>
      <c r="K33" s="4">
        <v>104.9188</v>
      </c>
    </row>
    <row r="34" spans="3:11" x14ac:dyDescent="0.35">
      <c r="C34" s="6">
        <v>25</v>
      </c>
      <c r="D34" s="6">
        <v>-23</v>
      </c>
      <c r="E34" s="4">
        <v>-77.436899999999994</v>
      </c>
      <c r="F34" s="4">
        <v>87.466499999999996</v>
      </c>
      <c r="G34" s="4">
        <v>12.291499999999999</v>
      </c>
      <c r="H34" s="4">
        <v>58.209600000000002</v>
      </c>
      <c r="I34" s="4">
        <v>0.140528088</v>
      </c>
      <c r="J34" s="4">
        <v>105.327</v>
      </c>
      <c r="K34" s="4">
        <v>103.645</v>
      </c>
    </row>
    <row r="35" spans="3:11" x14ac:dyDescent="0.35">
      <c r="C35" s="6">
        <v>30</v>
      </c>
      <c r="D35" s="6">
        <v>-20</v>
      </c>
      <c r="E35" s="4">
        <v>-84.672700000000006</v>
      </c>
      <c r="F35" s="4">
        <v>40.388710019999998</v>
      </c>
      <c r="G35" s="4">
        <v>7.9880881309999996</v>
      </c>
      <c r="H35" s="4">
        <v>24.049577710000001</v>
      </c>
      <c r="I35" s="4">
        <v>0.197780224</v>
      </c>
      <c r="J35" s="4">
        <v>111.6859</v>
      </c>
      <c r="K35" s="4">
        <v>112.1691</v>
      </c>
    </row>
    <row r="36" spans="3:11" x14ac:dyDescent="0.35">
      <c r="C36" s="6">
        <v>37.5</v>
      </c>
      <c r="D36" s="6">
        <v>-28</v>
      </c>
      <c r="E36" s="4">
        <v>-83.252933850000005</v>
      </c>
      <c r="F36" s="4">
        <v>149.7582481</v>
      </c>
      <c r="G36" s="4">
        <v>40.011939310000002</v>
      </c>
      <c r="H36" s="4">
        <v>110.84495680000001</v>
      </c>
      <c r="I36" s="4">
        <v>0.26719580500000001</v>
      </c>
      <c r="J36" s="4">
        <v>191.8725</v>
      </c>
      <c r="K36" s="4">
        <v>124.8678</v>
      </c>
    </row>
    <row r="37" spans="3:11" x14ac:dyDescent="0.35">
      <c r="C37" s="6">
        <v>32</v>
      </c>
      <c r="D37" s="6">
        <v>-25</v>
      </c>
      <c r="E37" s="4">
        <v>-77.346101970000007</v>
      </c>
      <c r="F37" s="4">
        <v>140.6315511</v>
      </c>
      <c r="G37" s="4">
        <v>10.72973739</v>
      </c>
      <c r="H37" s="4">
        <v>54.08623695</v>
      </c>
      <c r="I37" s="4">
        <v>7.6466439999999997E-2</v>
      </c>
      <c r="J37" s="4">
        <v>218.08369999999999</v>
      </c>
      <c r="K37" s="4">
        <v>123.22669999999999</v>
      </c>
    </row>
    <row r="38" spans="3:11" x14ac:dyDescent="0.35">
      <c r="C38" s="6">
        <v>26</v>
      </c>
      <c r="D38" s="6">
        <v>-31</v>
      </c>
      <c r="E38" s="4">
        <v>-83.097200000000001</v>
      </c>
      <c r="F38" s="4">
        <v>89.068799999999996</v>
      </c>
      <c r="G38" s="4">
        <v>19.250800000000002</v>
      </c>
      <c r="H38" s="4">
        <v>60.882899999999999</v>
      </c>
      <c r="I38" s="4">
        <v>0.216134045</v>
      </c>
      <c r="J38" s="4">
        <v>223.90700000000001</v>
      </c>
      <c r="K38" s="4">
        <v>127.937</v>
      </c>
    </row>
    <row r="39" spans="3:11" x14ac:dyDescent="0.35">
      <c r="C39" s="6">
        <v>35</v>
      </c>
      <c r="D39" s="6">
        <v>-31</v>
      </c>
      <c r="E39" s="4">
        <v>-82.762100000000004</v>
      </c>
      <c r="F39" s="4">
        <v>63.201000000000001</v>
      </c>
      <c r="G39" s="4">
        <v>8.0442099999999996</v>
      </c>
      <c r="H39" s="4">
        <v>32.4544</v>
      </c>
      <c r="I39" s="4">
        <v>0.12727979</v>
      </c>
      <c r="J39" s="4">
        <v>251.68199999999999</v>
      </c>
      <c r="K39" s="4">
        <v>125.28700000000001</v>
      </c>
    </row>
    <row r="40" spans="3:11" x14ac:dyDescent="0.35">
      <c r="C40" s="6">
        <v>31</v>
      </c>
      <c r="D40" s="6">
        <v>-24</v>
      </c>
      <c r="E40" s="4">
        <v>-80.459100000000007</v>
      </c>
      <c r="F40" s="4">
        <v>55.396500000000003</v>
      </c>
      <c r="G40" s="4">
        <v>7.1011899999999999</v>
      </c>
      <c r="H40" s="4">
        <v>29.2148</v>
      </c>
      <c r="I40" s="4">
        <v>0.128188423</v>
      </c>
      <c r="J40" s="4">
        <v>150.39400000000001</v>
      </c>
      <c r="K40" s="4">
        <v>115.526</v>
      </c>
    </row>
    <row r="41" spans="3:11" x14ac:dyDescent="0.35">
      <c r="C41" s="6">
        <v>19</v>
      </c>
      <c r="D41" s="6">
        <v>-30</v>
      </c>
      <c r="E41" s="4">
        <v>-79.621499999999997</v>
      </c>
      <c r="F41" s="4">
        <v>60.557299999999998</v>
      </c>
      <c r="G41" s="4">
        <v>5.4351900000000004</v>
      </c>
      <c r="H41" s="4">
        <v>23.0959</v>
      </c>
      <c r="I41" s="4">
        <v>8.9752845999999997E-2</v>
      </c>
      <c r="J41" s="4">
        <v>120.875</v>
      </c>
      <c r="K41" s="4">
        <v>114.075</v>
      </c>
    </row>
    <row r="42" spans="3:11" x14ac:dyDescent="0.35">
      <c r="C42" s="6">
        <v>17</v>
      </c>
      <c r="D42" s="6">
        <v>-24</v>
      </c>
      <c r="E42" s="4">
        <v>-85.423599999999993</v>
      </c>
      <c r="F42" s="4">
        <v>45.240299999999998</v>
      </c>
      <c r="G42" s="4">
        <v>6.6456400000000002</v>
      </c>
      <c r="H42" s="4">
        <v>24.776399999999999</v>
      </c>
      <c r="I42" s="4">
        <v>0.14689646200000001</v>
      </c>
      <c r="J42" s="4">
        <v>134.20699999999999</v>
      </c>
      <c r="K42" s="4">
        <v>116.47499999999999</v>
      </c>
    </row>
    <row r="43" spans="3:11" x14ac:dyDescent="0.35">
      <c r="C43" s="6">
        <v>21</v>
      </c>
      <c r="D43" s="6">
        <v>-27</v>
      </c>
      <c r="E43" s="4">
        <v>-80.453100000000006</v>
      </c>
      <c r="F43" s="4">
        <v>72.745999999999995</v>
      </c>
      <c r="G43" s="4">
        <v>9.3072800000000004</v>
      </c>
      <c r="H43" s="4">
        <v>47.094900000000003</v>
      </c>
      <c r="I43" s="4">
        <v>0.127942155</v>
      </c>
      <c r="J43" s="4">
        <v>207.78100000000001</v>
      </c>
      <c r="K43" s="4">
        <v>128.09200000000001</v>
      </c>
    </row>
    <row r="44" spans="3:11" x14ac:dyDescent="0.35">
      <c r="C44" s="6">
        <v>36</v>
      </c>
      <c r="D44" s="6">
        <v>-34</v>
      </c>
      <c r="E44" s="4">
        <v>-80.813000000000002</v>
      </c>
      <c r="F44" s="4">
        <v>46.717199999999998</v>
      </c>
      <c r="G44" s="4">
        <v>8.9785199999999996</v>
      </c>
      <c r="H44" s="4">
        <v>26.417300000000001</v>
      </c>
      <c r="I44" s="4">
        <v>0.19218874399999999</v>
      </c>
      <c r="J44" s="4">
        <v>148.11500000000001</v>
      </c>
      <c r="K44" s="4">
        <v>101.047</v>
      </c>
    </row>
    <row r="45" spans="3:11" x14ac:dyDescent="0.35">
      <c r="C45" s="6">
        <v>40</v>
      </c>
      <c r="D45" s="6">
        <v>-32</v>
      </c>
      <c r="E45" s="4">
        <v>-83.337199999999996</v>
      </c>
      <c r="F45" s="4">
        <v>50.753300000000003</v>
      </c>
      <c r="G45" s="4">
        <v>11.085900000000001</v>
      </c>
      <c r="H45" s="4">
        <v>31.430499999999999</v>
      </c>
      <c r="I45" s="4">
        <v>0.218427176</v>
      </c>
      <c r="J45" s="4">
        <v>154.26</v>
      </c>
      <c r="K45" s="4">
        <v>99.497500000000002</v>
      </c>
    </row>
    <row r="46" spans="3:11" x14ac:dyDescent="0.35">
      <c r="C46" s="6">
        <v>20</v>
      </c>
      <c r="D46" s="6">
        <v>-33</v>
      </c>
      <c r="E46" s="4">
        <v>-84.55</v>
      </c>
      <c r="F46" s="4">
        <v>24.987400000000001</v>
      </c>
      <c r="G46" s="4">
        <v>3.5653100000000002</v>
      </c>
      <c r="H46" s="4">
        <v>12.384</v>
      </c>
      <c r="I46" s="4">
        <v>0.14268431300000001</v>
      </c>
      <c r="J46" s="4">
        <v>208.14599999999999</v>
      </c>
      <c r="K46" s="4">
        <v>102.279</v>
      </c>
    </row>
    <row r="47" spans="3:11" x14ac:dyDescent="0.35">
      <c r="C47" s="6"/>
    </row>
    <row r="48" spans="3:11" x14ac:dyDescent="0.35">
      <c r="C48" s="6"/>
    </row>
    <row r="49" spans="2:11" s="8" customFormat="1" x14ac:dyDescent="0.35">
      <c r="B49" s="8" t="s">
        <v>0</v>
      </c>
      <c r="C49" s="7">
        <f>COUNT(C29:C48)</f>
        <v>18</v>
      </c>
      <c r="D49" s="7">
        <f>COUNT(D29:D48)</f>
        <v>18</v>
      </c>
      <c r="E49" s="7">
        <f>COUNT(E29:E48)</f>
        <v>18</v>
      </c>
      <c r="F49" s="7">
        <f t="shared" ref="F49:K49" si="4">COUNT(F29:F48)</f>
        <v>18</v>
      </c>
      <c r="G49" s="7">
        <f t="shared" si="4"/>
        <v>18</v>
      </c>
      <c r="H49" s="7">
        <f t="shared" si="4"/>
        <v>18</v>
      </c>
      <c r="I49" s="7">
        <f t="shared" si="4"/>
        <v>18</v>
      </c>
      <c r="J49" s="7">
        <f t="shared" si="4"/>
        <v>18</v>
      </c>
      <c r="K49" s="7">
        <f t="shared" si="4"/>
        <v>18</v>
      </c>
    </row>
    <row r="50" spans="2:11" s="8" customFormat="1" x14ac:dyDescent="0.35">
      <c r="B50" s="8" t="s">
        <v>1</v>
      </c>
      <c r="C50" s="7">
        <f>AVERAGE(C29:C46)</f>
        <v>28.083333333333332</v>
      </c>
      <c r="D50" s="7">
        <f>AVERAGE(D29:D46)</f>
        <v>-25.222222222222221</v>
      </c>
      <c r="E50" s="7">
        <f>AVERAGE(E29:E46)</f>
        <v>-80.915254084444456</v>
      </c>
      <c r="F50" s="7">
        <f t="shared" ref="F50:K50" si="5">AVERAGE(F29:F46)</f>
        <v>70.719202278888901</v>
      </c>
      <c r="G50" s="7">
        <f t="shared" si="5"/>
        <v>12.175984919222223</v>
      </c>
      <c r="H50" s="7">
        <f t="shared" si="5"/>
        <v>39.543795771666666</v>
      </c>
      <c r="I50" s="7">
        <f t="shared" si="5"/>
        <v>0.16726779400000003</v>
      </c>
      <c r="J50" s="7">
        <f t="shared" si="5"/>
        <v>154.96317611111112</v>
      </c>
      <c r="K50" s="7">
        <f t="shared" si="5"/>
        <v>111.2468611111111</v>
      </c>
    </row>
    <row r="51" spans="2:11" x14ac:dyDescent="0.35">
      <c r="B51" s="1" t="s">
        <v>2</v>
      </c>
      <c r="C51" s="4">
        <f>_xlfn.STDEV.S(C29:C46)</f>
        <v>11.024371397312517</v>
      </c>
      <c r="D51" s="4">
        <f>_xlfn.STDEV.S(D29:D46)</f>
        <v>16.090024514862893</v>
      </c>
      <c r="E51" s="4">
        <f>_xlfn.STDEV.S(E29:E46)</f>
        <v>3.1557222208885269</v>
      </c>
      <c r="F51" s="4">
        <f t="shared" ref="F51:K51" si="6">_xlfn.STDEV.S(F29:F46)</f>
        <v>33.414981988806531</v>
      </c>
      <c r="G51" s="4">
        <f t="shared" si="6"/>
        <v>9.0366295470436349</v>
      </c>
      <c r="H51" s="4">
        <f t="shared" si="6"/>
        <v>22.79522799951129</v>
      </c>
      <c r="I51" s="4">
        <f t="shared" si="6"/>
        <v>5.8541682924963742E-2</v>
      </c>
      <c r="J51" s="4">
        <f t="shared" si="6"/>
        <v>51.49289755756805</v>
      </c>
      <c r="K51" s="4">
        <f t="shared" si="6"/>
        <v>12.11717148547463</v>
      </c>
    </row>
    <row r="52" spans="2:11" s="8" customFormat="1" x14ac:dyDescent="0.35">
      <c r="B52" s="8" t="s">
        <v>3</v>
      </c>
      <c r="C52" s="7">
        <f>C51/C49^0.5</f>
        <v>2.5984692577862321</v>
      </c>
      <c r="D52" s="7">
        <f>D51/D49^0.5</f>
        <v>3.7924551479724475</v>
      </c>
      <c r="E52" s="7">
        <f>E51/E49^0.5</f>
        <v>0.74381086064378321</v>
      </c>
      <c r="F52" s="7">
        <f t="shared" ref="F52:K52" si="7">F51/F49^0.5</f>
        <v>7.8759867858371493</v>
      </c>
      <c r="G52" s="7">
        <f t="shared" si="7"/>
        <v>2.1299540105950916</v>
      </c>
      <c r="H52" s="7">
        <f t="shared" si="7"/>
        <v>5.3728867657159647</v>
      </c>
      <c r="I52" s="7">
        <f t="shared" si="7"/>
        <v>1.3798406992771529E-2</v>
      </c>
      <c r="J52" s="7">
        <f t="shared" si="7"/>
        <v>12.136992348633527</v>
      </c>
      <c r="K52" s="7">
        <f t="shared" si="7"/>
        <v>2.8560447087264609</v>
      </c>
    </row>
    <row r="54" spans="2:11" x14ac:dyDescent="0.35">
      <c r="E54" s="4" t="s">
        <v>16</v>
      </c>
      <c r="F54" t="s">
        <v>13</v>
      </c>
      <c r="G54" t="s">
        <v>14</v>
      </c>
      <c r="H54" t="s">
        <v>14</v>
      </c>
      <c r="I54" t="s">
        <v>14</v>
      </c>
      <c r="J54" s="5" t="s">
        <v>14</v>
      </c>
      <c r="K54" s="5" t="s">
        <v>15</v>
      </c>
    </row>
    <row r="56" spans="2:11" x14ac:dyDescent="0.35">
      <c r="D56" s="12" t="s">
        <v>20</v>
      </c>
      <c r="E56" s="9">
        <f>COUNT(E3:E20,E29:E46)</f>
        <v>35</v>
      </c>
    </row>
    <row r="57" spans="2:11" x14ac:dyDescent="0.35">
      <c r="D57" s="12" t="s">
        <v>1</v>
      </c>
      <c r="E57" s="9">
        <f>AVERAGE(E3:E20,E29:E46)</f>
        <v>-82.543198442000005</v>
      </c>
    </row>
    <row r="58" spans="2:11" x14ac:dyDescent="0.35">
      <c r="D58" s="12" t="s">
        <v>2</v>
      </c>
      <c r="E58" s="9">
        <f>_xlfn.STDEV.S(E3:E20,E29:E46)</f>
        <v>3.8642488910189594</v>
      </c>
    </row>
    <row r="59" spans="2:11" x14ac:dyDescent="0.35">
      <c r="D59" s="12" t="s">
        <v>3</v>
      </c>
      <c r="E59" s="9">
        <f>E58/E56^0.5</f>
        <v>0.653177278314925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AP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2021-08-05T11:27:59Z</dcterms:created>
  <dcterms:modified xsi:type="dcterms:W3CDTF">2023-02-20T12:54:20Z</dcterms:modified>
</cp:coreProperties>
</file>