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poburrello/Desktop/"/>
    </mc:Choice>
  </mc:AlternateContent>
  <xr:revisionPtr revIDLastSave="0" documentId="13_ncr:1_{34C683A7-708F-8542-AFEF-AC05D23EA14E}" xr6:coauthVersionLast="47" xr6:coauthVersionMax="47" xr10:uidLastSave="{00000000-0000-0000-0000-000000000000}"/>
  <bookViews>
    <workbookView xWindow="28800" yWindow="500" windowWidth="29040" windowHeight="17640" tabRatio="888" activeTab="1" xr2:uid="{00000000-000D-0000-FFFF-FFFF00000000}"/>
  </bookViews>
  <sheets>
    <sheet name="Data" sheetId="20" r:id="rId1"/>
    <sheet name="all params fig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8" l="1"/>
  <c r="I6" i="18"/>
  <c r="P25" i="18" l="1"/>
  <c r="P26" i="18"/>
  <c r="P27" i="18"/>
  <c r="P28" i="18"/>
  <c r="P24" i="18"/>
  <c r="P8" i="18"/>
  <c r="P9" i="18"/>
  <c r="P10" i="18"/>
  <c r="P11" i="18"/>
  <c r="P12" i="18"/>
  <c r="P7" i="18"/>
  <c r="I25" i="18"/>
  <c r="I26" i="18"/>
  <c r="I27" i="18"/>
  <c r="I28" i="18"/>
  <c r="I24" i="18"/>
  <c r="I7" i="18"/>
  <c r="I8" i="18"/>
  <c r="I9" i="18"/>
  <c r="I10" i="18"/>
  <c r="I11" i="18"/>
  <c r="I12" i="18"/>
  <c r="P16" i="18" l="1"/>
  <c r="P17" i="18"/>
  <c r="P15" i="18"/>
  <c r="I16" i="18"/>
  <c r="I15" i="18"/>
  <c r="I17" i="18"/>
  <c r="F15" i="18"/>
  <c r="F16" i="18"/>
  <c r="F17" i="18"/>
  <c r="F19" i="18" s="1"/>
  <c r="F31" i="18" s="1"/>
  <c r="I30" i="20"/>
  <c r="I31" i="20"/>
  <c r="I32" i="20"/>
  <c r="I33" i="20"/>
  <c r="I34" i="20"/>
  <c r="I35" i="20"/>
  <c r="I29" i="20"/>
  <c r="G30" i="20"/>
  <c r="G31" i="20"/>
  <c r="G32" i="20"/>
  <c r="G33" i="20"/>
  <c r="G34" i="20"/>
  <c r="G35" i="20"/>
  <c r="G29" i="20"/>
  <c r="E30" i="20"/>
  <c r="E31" i="20"/>
  <c r="E32" i="20"/>
  <c r="E33" i="20"/>
  <c r="E34" i="20"/>
  <c r="E35" i="20"/>
  <c r="E29" i="20"/>
  <c r="I21" i="20"/>
  <c r="I22" i="20"/>
  <c r="I23" i="20"/>
  <c r="I24" i="20"/>
  <c r="I25" i="20"/>
  <c r="I26" i="20"/>
  <c r="I20" i="20"/>
  <c r="E20" i="20"/>
  <c r="G20" i="20"/>
  <c r="G21" i="20"/>
  <c r="G22" i="20"/>
  <c r="G23" i="20"/>
  <c r="G24" i="20"/>
  <c r="G25" i="20"/>
  <c r="G26" i="20"/>
  <c r="E21" i="20"/>
  <c r="E22" i="20"/>
  <c r="E23" i="20"/>
  <c r="E24" i="20"/>
  <c r="E25" i="20"/>
  <c r="E26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P18" i="18" l="1"/>
  <c r="P19" i="18"/>
  <c r="I19" i="18"/>
  <c r="I18" i="18"/>
  <c r="F30" i="18"/>
  <c r="F32" i="18"/>
  <c r="F34" i="18" s="1"/>
  <c r="F18" i="18"/>
  <c r="L16" i="18"/>
  <c r="F4" i="20"/>
  <c r="X30" i="18"/>
  <c r="Y30" i="18"/>
  <c r="AA30" i="18"/>
  <c r="Z30" i="18"/>
  <c r="AB30" i="18"/>
  <c r="AC30" i="18"/>
  <c r="X31" i="18"/>
  <c r="Y31" i="18"/>
  <c r="AA31" i="18"/>
  <c r="Z31" i="18"/>
  <c r="AB31" i="18"/>
  <c r="AC31" i="18"/>
  <c r="X32" i="18"/>
  <c r="Y32" i="18"/>
  <c r="AA32" i="18"/>
  <c r="Z32" i="18"/>
  <c r="AB32" i="18"/>
  <c r="AC32" i="18"/>
  <c r="X15" i="18"/>
  <c r="Y15" i="18"/>
  <c r="AA15" i="18"/>
  <c r="Z15" i="18"/>
  <c r="AB15" i="18"/>
  <c r="AC15" i="18"/>
  <c r="X16" i="18"/>
  <c r="Y16" i="18"/>
  <c r="AA16" i="18"/>
  <c r="Z16" i="18"/>
  <c r="AB16" i="18"/>
  <c r="AC16" i="18"/>
  <c r="X17" i="18"/>
  <c r="Y17" i="18"/>
  <c r="AA17" i="18"/>
  <c r="Z17" i="18"/>
  <c r="AB17" i="18"/>
  <c r="AC17" i="18"/>
  <c r="W32" i="18"/>
  <c r="V32" i="18"/>
  <c r="T32" i="18"/>
  <c r="U32" i="18"/>
  <c r="S32" i="18"/>
  <c r="R32" i="18"/>
  <c r="W31" i="18"/>
  <c r="V31" i="18"/>
  <c r="T31" i="18"/>
  <c r="U31" i="18"/>
  <c r="S31" i="18"/>
  <c r="R31" i="18"/>
  <c r="W30" i="18"/>
  <c r="V30" i="18"/>
  <c r="T30" i="18"/>
  <c r="U30" i="18"/>
  <c r="S30" i="18"/>
  <c r="R30" i="18"/>
  <c r="I30" i="18" l="1"/>
  <c r="I31" i="18"/>
  <c r="I32" i="18"/>
  <c r="P30" i="18"/>
  <c r="P32" i="18"/>
  <c r="P31" i="18"/>
  <c r="F33" i="18"/>
  <c r="V33" i="18"/>
  <c r="AA18" i="18"/>
  <c r="S33" i="18"/>
  <c r="AB33" i="18"/>
  <c r="AA33" i="18"/>
  <c r="X33" i="18"/>
  <c r="Z33" i="18"/>
  <c r="Z18" i="18"/>
  <c r="AC33" i="18"/>
  <c r="Y18" i="18"/>
  <c r="X18" i="18"/>
  <c r="AB18" i="18"/>
  <c r="AC18" i="18"/>
  <c r="Y33" i="18"/>
  <c r="W33" i="18"/>
  <c r="U33" i="18"/>
  <c r="T33" i="18"/>
  <c r="R33" i="18"/>
  <c r="E15" i="18"/>
  <c r="G15" i="18"/>
  <c r="H15" i="18"/>
  <c r="J15" i="18"/>
  <c r="K15" i="18"/>
  <c r="L15" i="18"/>
  <c r="N15" i="18"/>
  <c r="M15" i="18"/>
  <c r="O15" i="18"/>
  <c r="Q15" i="18"/>
  <c r="R15" i="18"/>
  <c r="S15" i="18"/>
  <c r="U15" i="18"/>
  <c r="T15" i="18"/>
  <c r="V15" i="18"/>
  <c r="W15" i="18"/>
  <c r="E16" i="18"/>
  <c r="G16" i="18"/>
  <c r="H16" i="18"/>
  <c r="J16" i="18"/>
  <c r="K16" i="18"/>
  <c r="N16" i="18"/>
  <c r="M16" i="18"/>
  <c r="O16" i="18"/>
  <c r="Q16" i="18"/>
  <c r="R16" i="18"/>
  <c r="S16" i="18"/>
  <c r="U16" i="18"/>
  <c r="T16" i="18"/>
  <c r="V16" i="18"/>
  <c r="W16" i="18"/>
  <c r="E17" i="18"/>
  <c r="G17" i="18"/>
  <c r="H17" i="18"/>
  <c r="J17" i="18"/>
  <c r="K17" i="18"/>
  <c r="L17" i="18"/>
  <c r="L19" i="18" s="1"/>
  <c r="N17" i="18"/>
  <c r="N19" i="18" s="1"/>
  <c r="M17" i="18"/>
  <c r="M19" i="18" s="1"/>
  <c r="O17" i="18"/>
  <c r="Q17" i="18"/>
  <c r="Q19" i="18" s="1"/>
  <c r="R17" i="18"/>
  <c r="S17" i="18"/>
  <c r="U17" i="18"/>
  <c r="T17" i="18"/>
  <c r="V17" i="18"/>
  <c r="W17" i="18"/>
  <c r="D17" i="18"/>
  <c r="D16" i="18"/>
  <c r="D15" i="18"/>
  <c r="E19" i="18" l="1"/>
  <c r="E30" i="18" s="1"/>
  <c r="P33" i="18"/>
  <c r="P34" i="18"/>
  <c r="I33" i="18"/>
  <c r="I34" i="18"/>
  <c r="O19" i="18"/>
  <c r="O32" i="18" s="1"/>
  <c r="J19" i="18"/>
  <c r="J31" i="18" s="1"/>
  <c r="Q32" i="18"/>
  <c r="Q31" i="18"/>
  <c r="Q30" i="18"/>
  <c r="G19" i="18"/>
  <c r="H19" i="18"/>
  <c r="D19" i="18"/>
  <c r="O31" i="18"/>
  <c r="O30" i="18"/>
  <c r="M32" i="18"/>
  <c r="M31" i="18"/>
  <c r="M30" i="18"/>
  <c r="N32" i="18"/>
  <c r="N31" i="18"/>
  <c r="N30" i="18"/>
  <c r="L32" i="18"/>
  <c r="L31" i="18"/>
  <c r="L30" i="18"/>
  <c r="K19" i="18"/>
  <c r="K30" i="18" s="1"/>
  <c r="J18" i="18"/>
  <c r="U18" i="18"/>
  <c r="K18" i="18"/>
  <c r="H18" i="18"/>
  <c r="S18" i="18"/>
  <c r="R18" i="18"/>
  <c r="L18" i="18"/>
  <c r="T18" i="18"/>
  <c r="N18" i="18"/>
  <c r="Q18" i="18"/>
  <c r="V18" i="18"/>
  <c r="O18" i="18"/>
  <c r="W18" i="18"/>
  <c r="M18" i="18"/>
  <c r="E18" i="18"/>
  <c r="G18" i="18"/>
  <c r="D18" i="18"/>
  <c r="E31" i="18" l="1"/>
  <c r="J32" i="18"/>
  <c r="J34" i="18" s="1"/>
  <c r="E32" i="18"/>
  <c r="E34" i="18" s="1"/>
  <c r="K31" i="18"/>
  <c r="K32" i="18"/>
  <c r="K33" i="18" s="1"/>
  <c r="J30" i="18"/>
  <c r="L34" i="18"/>
  <c r="L33" i="18"/>
  <c r="D32" i="18"/>
  <c r="D31" i="18"/>
  <c r="D30" i="18"/>
  <c r="O34" i="18"/>
  <c r="O33" i="18"/>
  <c r="M34" i="18"/>
  <c r="M33" i="18"/>
  <c r="H32" i="18"/>
  <c r="H31" i="18"/>
  <c r="H30" i="18"/>
  <c r="G32" i="18"/>
  <c r="G31" i="18"/>
  <c r="G30" i="18"/>
  <c r="N34" i="18"/>
  <c r="N33" i="18"/>
  <c r="Q34" i="18"/>
  <c r="Q33" i="18"/>
  <c r="J33" i="18" l="1"/>
  <c r="E33" i="18"/>
  <c r="K34" i="18"/>
  <c r="G34" i="18"/>
  <c r="G33" i="18"/>
  <c r="H34" i="18"/>
  <c r="H33" i="18"/>
  <c r="D34" i="18"/>
  <c r="D33" i="18"/>
</calcChain>
</file>

<file path=xl/sharedStrings.xml><?xml version="1.0" encoding="utf-8"?>
<sst xmlns="http://schemas.openxmlformats.org/spreadsheetml/2006/main" count="140" uniqueCount="38">
  <si>
    <t>APD90 (ms)</t>
  </si>
  <si>
    <t>APD20 (ms)</t>
  </si>
  <si>
    <t>APD50 (ms)</t>
  </si>
  <si>
    <t>APD 20/90</t>
  </si>
  <si>
    <t xml:space="preserve">Ampl </t>
  </si>
  <si>
    <t xml:space="preserve">dV/dt max (mV/ms) </t>
  </si>
  <si>
    <t>AT</t>
  </si>
  <si>
    <t>VT</t>
  </si>
  <si>
    <t>N</t>
  </si>
  <si>
    <t>mean</t>
  </si>
  <si>
    <t>Dev St</t>
  </si>
  <si>
    <t>sem</t>
  </si>
  <si>
    <t>#cell</t>
  </si>
  <si>
    <t>3</t>
  </si>
  <si>
    <t xml:space="preserve"> </t>
  </si>
  <si>
    <t>Ediast</t>
  </si>
  <si>
    <t>K</t>
  </si>
  <si>
    <t>test 2</t>
  </si>
  <si>
    <t>test 3</t>
  </si>
  <si>
    <t>Ord</t>
  </si>
  <si>
    <t>8</t>
  </si>
  <si>
    <t>9</t>
  </si>
  <si>
    <t>14</t>
  </si>
  <si>
    <t>15</t>
  </si>
  <si>
    <t>1</t>
  </si>
  <si>
    <t>18</t>
  </si>
  <si>
    <t>2</t>
  </si>
  <si>
    <t>4</t>
  </si>
  <si>
    <t>6</t>
  </si>
  <si>
    <t>Test 2</t>
  </si>
  <si>
    <t>Test 3</t>
  </si>
  <si>
    <t>delta % vs K</t>
  </si>
  <si>
    <t>ORd vs K</t>
  </si>
  <si>
    <t>Test 2 vs K</t>
  </si>
  <si>
    <t>Test 3 vs K</t>
  </si>
  <si>
    <t>7</t>
  </si>
  <si>
    <t>APD20/APD90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</si>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</sst>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6" fillId="0" borderId="0" xfId="0" applyFont="1"/>
    <xf numFmtId="0" fontId="0" fillId="3" borderId="0" xfId="0" applyFill="1"/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0" fillId="3" borderId="0" xfId="0" applyFont="1" applyFill="1"/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22079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1669-EBAB-444A-9587-CDB2F82787DE}">
  <dimension ref="B2:J48"/>
  <sheetViews>
    <sheetView zoomScale="98" zoomScaleNormal="98" workbookViewId="0">
      <selection activeCell="D33" sqref="D33"/>
    </sheetView>
  </sheetViews>
  <sheetFormatPr baseColWidth="10" defaultColWidth="8.83203125" defaultRowHeight="15" x14ac:dyDescent="0.2"/>
  <cols>
    <col min="2" max="2" width="18.5" customWidth="1"/>
    <col min="3" max="3" width="13.6640625" customWidth="1"/>
    <col min="4" max="4" width="16.1640625" customWidth="1"/>
    <col min="5" max="5" width="13" customWidth="1"/>
    <col min="6" max="7" width="17.1640625" customWidth="1"/>
    <col min="8" max="8" width="16.6640625" customWidth="1"/>
    <col min="9" max="9" width="14.1640625" customWidth="1"/>
  </cols>
  <sheetData>
    <row r="2" spans="2:8" ht="19" x14ac:dyDescent="0.25">
      <c r="B2" s="1" t="s">
        <v>15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</row>
    <row r="3" spans="2:8" x14ac:dyDescent="0.2">
      <c r="B3" s="27"/>
    </row>
    <row r="4" spans="2:8" x14ac:dyDescent="0.2">
      <c r="B4" s="28">
        <v>-90.788520812988295</v>
      </c>
      <c r="C4" s="28">
        <v>131.77090454101599</v>
      </c>
      <c r="D4" s="28">
        <v>67.271835327148395</v>
      </c>
      <c r="E4" s="28">
        <v>117.631355285645</v>
      </c>
      <c r="F4">
        <f>D4/C4</f>
        <v>0.51052116217513599</v>
      </c>
      <c r="G4" s="28">
        <v>251.92645263671901</v>
      </c>
      <c r="H4" s="28">
        <v>129.63740539550801</v>
      </c>
    </row>
    <row r="5" spans="2:8" x14ac:dyDescent="0.2">
      <c r="B5" s="28">
        <v>-90.767669677734403</v>
      </c>
      <c r="C5" s="28">
        <v>132.83795166015599</v>
      </c>
      <c r="D5" s="28">
        <v>70.281478881835895</v>
      </c>
      <c r="E5" s="28">
        <v>118.47511291503901</v>
      </c>
      <c r="F5">
        <f t="shared" ref="F5:F17" si="0">D5/C5</f>
        <v>0.52907680375589861</v>
      </c>
      <c r="G5" s="28">
        <v>263.36569213867199</v>
      </c>
      <c r="H5" s="28">
        <v>129.55551147460901</v>
      </c>
    </row>
    <row r="6" spans="2:8" x14ac:dyDescent="0.2">
      <c r="B6" s="28">
        <v>-90.729270935058594</v>
      </c>
      <c r="C6" s="28">
        <v>131.49150085449199</v>
      </c>
      <c r="D6" s="28">
        <v>68.247749328613295</v>
      </c>
      <c r="E6" s="28">
        <v>117.192916870117</v>
      </c>
      <c r="F6">
        <f t="shared" si="0"/>
        <v>0.51902783742757641</v>
      </c>
      <c r="G6" s="28">
        <v>262.14498901367199</v>
      </c>
      <c r="H6" s="28">
        <v>129.48658752441401</v>
      </c>
    </row>
    <row r="7" spans="2:8" x14ac:dyDescent="0.2">
      <c r="B7" s="28">
        <v>-90.701805114746094</v>
      </c>
      <c r="C7" s="28">
        <v>136.69761657714801</v>
      </c>
      <c r="D7" s="28">
        <v>69.5513916015625</v>
      </c>
      <c r="E7" s="28">
        <v>122.030143737793</v>
      </c>
      <c r="F7">
        <f t="shared" si="0"/>
        <v>0.5087973978120518</v>
      </c>
      <c r="G7" s="28">
        <v>268.40106201171898</v>
      </c>
      <c r="H7" s="28">
        <v>129.53541564941401</v>
      </c>
    </row>
    <row r="8" spans="2:8" x14ac:dyDescent="0.2">
      <c r="B8" s="28">
        <v>-90.694938659667997</v>
      </c>
      <c r="C8" s="28">
        <v>128.57920837402301</v>
      </c>
      <c r="D8" s="28">
        <v>67.249382019042997</v>
      </c>
      <c r="E8" s="28">
        <v>114.63875579834</v>
      </c>
      <c r="F8">
        <f t="shared" si="0"/>
        <v>0.52301910137307595</v>
      </c>
      <c r="G8" s="28">
        <v>257.26712036132801</v>
      </c>
      <c r="H8" s="28">
        <v>129.42173767089801</v>
      </c>
    </row>
    <row r="9" spans="2:8" x14ac:dyDescent="0.2">
      <c r="B9" s="28">
        <v>-90.668235778808594</v>
      </c>
      <c r="C9" s="28">
        <v>131.60134887695301</v>
      </c>
      <c r="D9" s="28">
        <v>67.570030212402301</v>
      </c>
      <c r="E9" s="28">
        <v>117.38166809082</v>
      </c>
      <c r="F9">
        <f t="shared" si="0"/>
        <v>0.51344481488240779</v>
      </c>
      <c r="G9" s="28">
        <v>257.719970703125</v>
      </c>
      <c r="H9" s="28">
        <v>129.51710510253901</v>
      </c>
    </row>
    <row r="10" spans="2:8" x14ac:dyDescent="0.2">
      <c r="B10" s="28">
        <v>-90.670013427734403</v>
      </c>
      <c r="C10" s="28">
        <v>137.948654174805</v>
      </c>
      <c r="D10" s="28">
        <v>69.697746276855497</v>
      </c>
      <c r="E10" s="28">
        <v>123.15639495849599</v>
      </c>
      <c r="F10">
        <f t="shared" si="0"/>
        <v>0.50524411922523216</v>
      </c>
      <c r="G10" s="28">
        <v>251.00611877441401</v>
      </c>
      <c r="H10" s="28">
        <v>129.54940795898401</v>
      </c>
    </row>
    <row r="11" spans="2:8" x14ac:dyDescent="0.2">
      <c r="B11" s="28">
        <v>-90.685523986816406</v>
      </c>
      <c r="C11" s="28">
        <v>129.16093444824199</v>
      </c>
      <c r="D11" s="28">
        <v>66.651451110839801</v>
      </c>
      <c r="E11" s="28">
        <v>114.90648651123</v>
      </c>
      <c r="F11">
        <f t="shared" si="0"/>
        <v>0.51603413520942509</v>
      </c>
      <c r="G11" s="28">
        <v>245.66557312011699</v>
      </c>
      <c r="H11" s="28">
        <v>129.53440856933599</v>
      </c>
    </row>
    <row r="12" spans="2:8" x14ac:dyDescent="0.2">
      <c r="B12" s="28">
        <v>-90.641784667968807</v>
      </c>
      <c r="C12" s="28">
        <v>124.973251342773</v>
      </c>
      <c r="D12" s="28">
        <v>63.611499786377003</v>
      </c>
      <c r="E12" s="28">
        <v>111.09806060791</v>
      </c>
      <c r="F12">
        <f t="shared" si="0"/>
        <v>0.50900091901990474</v>
      </c>
      <c r="G12" s="28">
        <v>267.63815307617199</v>
      </c>
      <c r="H12" s="28">
        <v>129.35333251953099</v>
      </c>
    </row>
    <row r="13" spans="2:8" x14ac:dyDescent="0.2">
      <c r="B13" s="28">
        <v>-90.411888122558594</v>
      </c>
      <c r="C13" s="28">
        <v>126.07350158691401</v>
      </c>
      <c r="D13" s="28">
        <v>61.988273620605497</v>
      </c>
      <c r="E13" s="28">
        <v>111.487915039063</v>
      </c>
      <c r="F13">
        <f t="shared" si="0"/>
        <v>0.49168360393219751</v>
      </c>
      <c r="G13" s="28">
        <v>243.07157897949199</v>
      </c>
      <c r="H13" s="28">
        <v>128.80299377441401</v>
      </c>
    </row>
    <row r="14" spans="2:8" x14ac:dyDescent="0.2">
      <c r="B14" s="28">
        <v>-90.667724609375</v>
      </c>
      <c r="C14" s="28">
        <v>136.82366943359401</v>
      </c>
      <c r="D14" s="28">
        <v>68.019996643066406</v>
      </c>
      <c r="E14" s="28">
        <v>122.073692321777</v>
      </c>
      <c r="F14">
        <f t="shared" si="0"/>
        <v>0.49713618209953964</v>
      </c>
      <c r="G14" s="28">
        <v>272.52093505859398</v>
      </c>
      <c r="H14" s="28">
        <v>129.302978515625</v>
      </c>
    </row>
    <row r="15" spans="2:8" x14ac:dyDescent="0.2">
      <c r="B15" s="28">
        <v>-90.644836425781307</v>
      </c>
      <c r="C15" s="28">
        <v>134.29968261718801</v>
      </c>
      <c r="D15" s="28">
        <v>66.006248474121094</v>
      </c>
      <c r="E15" s="28">
        <v>119.654998779297</v>
      </c>
      <c r="F15">
        <f t="shared" si="0"/>
        <v>0.49148476889753606</v>
      </c>
      <c r="G15" s="28">
        <v>262.14498901367199</v>
      </c>
      <c r="H15" s="28">
        <v>129.20379638671901</v>
      </c>
    </row>
    <row r="16" spans="2:8" x14ac:dyDescent="0.2">
      <c r="B16" s="28">
        <v>-90.665184020996094</v>
      </c>
      <c r="C16" s="28">
        <v>127.11985778808599</v>
      </c>
      <c r="D16" s="28">
        <v>63.083545684814503</v>
      </c>
      <c r="E16" s="28">
        <v>112.761390686035</v>
      </c>
      <c r="F16">
        <f t="shared" si="0"/>
        <v>0.49625248786839704</v>
      </c>
      <c r="G16" s="28">
        <v>265.65451049804699</v>
      </c>
      <c r="H16" s="28">
        <v>129.34620666503901</v>
      </c>
    </row>
    <row r="17" spans="2:10" x14ac:dyDescent="0.2">
      <c r="B17" s="28">
        <v>-90.617881774902301</v>
      </c>
      <c r="C17" s="28">
        <v>129.62519836425801</v>
      </c>
      <c r="D17" s="28">
        <v>62.672664642333999</v>
      </c>
      <c r="E17" s="28">
        <v>114.556228637695</v>
      </c>
      <c r="F17">
        <f t="shared" si="0"/>
        <v>0.48349136921833974</v>
      </c>
      <c r="G17" s="28">
        <v>252.37940979003901</v>
      </c>
      <c r="H17" s="28">
        <v>129.420974731445</v>
      </c>
    </row>
    <row r="18" spans="2:10" ht="13.5" customHeight="1" x14ac:dyDescent="0.2">
      <c r="B18" s="28"/>
      <c r="C18" s="28"/>
      <c r="D18" s="28"/>
      <c r="E18" s="28"/>
      <c r="G18" s="28"/>
      <c r="H18" s="28"/>
    </row>
    <row r="19" spans="2:10" s="15" customFormat="1" x14ac:dyDescent="0.2">
      <c r="B19" s="29" t="s">
        <v>6</v>
      </c>
      <c r="C19" s="30" t="s">
        <v>16</v>
      </c>
      <c r="D19" s="30" t="s">
        <v>19</v>
      </c>
      <c r="E19" s="30" t="s">
        <v>31</v>
      </c>
      <c r="F19" s="30" t="s">
        <v>29</v>
      </c>
      <c r="G19" s="30" t="s">
        <v>31</v>
      </c>
      <c r="H19" s="16" t="s">
        <v>30</v>
      </c>
      <c r="I19" s="30" t="s">
        <v>31</v>
      </c>
      <c r="J19" s="31"/>
    </row>
    <row r="20" spans="2:10" x14ac:dyDescent="0.2">
      <c r="B20" s="7" t="s">
        <v>15</v>
      </c>
      <c r="C20" s="28">
        <v>-84.334330180005807</v>
      </c>
      <c r="D20" s="28">
        <v>-89.124741816131646</v>
      </c>
      <c r="E20" s="28">
        <f>(D20-C20)/C20*100</f>
        <v>5.6802628608077343</v>
      </c>
      <c r="F20" s="28">
        <v>-85.695775658793394</v>
      </c>
      <c r="G20" s="28">
        <f>(F20-C20)/C20*100</f>
        <v>1.6143431457648099</v>
      </c>
      <c r="H20" s="28">
        <v>-88.174668960943634</v>
      </c>
      <c r="I20" s="28">
        <f>(H20-C20)/C20*100</f>
        <v>4.5537075740577881</v>
      </c>
    </row>
    <row r="21" spans="2:10" x14ac:dyDescent="0.2">
      <c r="B21" s="6" t="s">
        <v>0</v>
      </c>
      <c r="C21" s="28">
        <v>82.127424295395713</v>
      </c>
      <c r="D21" s="28">
        <v>346.62530068706519</v>
      </c>
      <c r="E21" s="28">
        <f t="shared" ref="E21:E26" si="1">(D21-C21)/C21*100</f>
        <v>322.05792238208295</v>
      </c>
      <c r="F21" s="28">
        <v>123.90379531448619</v>
      </c>
      <c r="G21" s="28">
        <f t="shared" ref="G21:G26" si="2">(F21-C21)/C21*100</f>
        <v>50.867747743834421</v>
      </c>
      <c r="H21" s="28">
        <v>77.577701497296545</v>
      </c>
      <c r="I21" s="28">
        <f t="shared" ref="I21:I26" si="3">(H21-C21)/C21*100</f>
        <v>-5.5398337852831432</v>
      </c>
    </row>
    <row r="22" spans="2:10" x14ac:dyDescent="0.2">
      <c r="B22" s="6" t="s">
        <v>1</v>
      </c>
      <c r="C22" s="28">
        <v>15.658443366859117</v>
      </c>
      <c r="D22" s="28">
        <v>23.469759766371933</v>
      </c>
      <c r="E22" s="28">
        <f t="shared" si="1"/>
        <v>49.885650932872167</v>
      </c>
      <c r="F22" s="28">
        <v>18.150643367724346</v>
      </c>
      <c r="G22" s="28">
        <f t="shared" si="2"/>
        <v>15.916013759962475</v>
      </c>
      <c r="H22" s="28">
        <v>17.471027062500557</v>
      </c>
      <c r="I22" s="28">
        <f t="shared" si="3"/>
        <v>11.575759181003576</v>
      </c>
    </row>
    <row r="23" spans="2:10" x14ac:dyDescent="0.2">
      <c r="B23" s="6" t="s">
        <v>2</v>
      </c>
      <c r="C23">
        <v>49.200197305864037</v>
      </c>
      <c r="D23">
        <v>164.34992741671479</v>
      </c>
      <c r="E23" s="28">
        <f t="shared" si="1"/>
        <v>234.04322831267663</v>
      </c>
      <c r="F23">
        <v>78.234918932732654</v>
      </c>
      <c r="G23" s="28">
        <f t="shared" si="2"/>
        <v>59.013425182764557</v>
      </c>
      <c r="H23">
        <v>55.240097734005062</v>
      </c>
      <c r="I23" s="28">
        <f t="shared" si="3"/>
        <v>12.276171151494845</v>
      </c>
    </row>
    <row r="24" spans="2:10" x14ac:dyDescent="0.2">
      <c r="B24" s="6" t="s">
        <v>3</v>
      </c>
      <c r="C24" s="28">
        <v>0.19267392080113388</v>
      </c>
      <c r="D24" s="28">
        <v>7.9845135078640495E-2</v>
      </c>
      <c r="E24" s="28">
        <f t="shared" si="1"/>
        <v>-58.55944865467719</v>
      </c>
      <c r="F24" s="28">
        <v>0.15797594912744264</v>
      </c>
      <c r="G24" s="28">
        <f t="shared" si="2"/>
        <v>-18.008649810736106</v>
      </c>
      <c r="H24" s="28">
        <v>0.21770098053581036</v>
      </c>
      <c r="I24" s="28">
        <f t="shared" si="3"/>
        <v>12.989334327455692</v>
      </c>
    </row>
    <row r="25" spans="2:10" x14ac:dyDescent="0.2">
      <c r="B25" s="6" t="s">
        <v>5</v>
      </c>
      <c r="C25" s="28">
        <v>161.49206703707927</v>
      </c>
      <c r="D25" s="28">
        <v>185.13820030016782</v>
      </c>
      <c r="E25" s="28">
        <f t="shared" si="1"/>
        <v>14.642287820651465</v>
      </c>
      <c r="F25" s="28">
        <v>164.69849862297761</v>
      </c>
      <c r="G25" s="28">
        <f t="shared" si="2"/>
        <v>1.985504083715848</v>
      </c>
      <c r="H25" s="28">
        <v>182.92867376704922</v>
      </c>
      <c r="I25" s="28">
        <f t="shared" si="3"/>
        <v>13.274092729922154</v>
      </c>
    </row>
    <row r="26" spans="2:10" x14ac:dyDescent="0.2">
      <c r="B26" s="6" t="s">
        <v>4</v>
      </c>
      <c r="C26">
        <v>122.56848675385976</v>
      </c>
      <c r="D26">
        <v>128.3316784322956</v>
      </c>
      <c r="E26" s="28">
        <f t="shared" si="1"/>
        <v>4.7020174851382501</v>
      </c>
      <c r="F26">
        <v>128.16059472893258</v>
      </c>
      <c r="G26" s="28">
        <f t="shared" si="2"/>
        <v>4.562435356082033</v>
      </c>
      <c r="H26">
        <v>126.00208557222554</v>
      </c>
      <c r="I26" s="28">
        <f t="shared" si="3"/>
        <v>2.8013716325478373</v>
      </c>
    </row>
    <row r="27" spans="2:10" x14ac:dyDescent="0.2">
      <c r="B27" s="28"/>
      <c r="C27" s="28"/>
      <c r="D27" s="28"/>
      <c r="E27" s="28"/>
      <c r="G27" s="28"/>
      <c r="H27" s="28"/>
    </row>
    <row r="28" spans="2:10" s="15" customFormat="1" x14ac:dyDescent="0.2">
      <c r="B28" s="29" t="s">
        <v>7</v>
      </c>
      <c r="C28" s="30" t="s">
        <v>16</v>
      </c>
      <c r="D28" s="30" t="s">
        <v>19</v>
      </c>
      <c r="E28" s="30" t="s">
        <v>31</v>
      </c>
      <c r="F28" s="30" t="s">
        <v>29</v>
      </c>
      <c r="G28" s="30" t="s">
        <v>31</v>
      </c>
      <c r="H28" s="16" t="s">
        <v>30</v>
      </c>
      <c r="I28" s="30" t="s">
        <v>31</v>
      </c>
      <c r="J28" s="31"/>
    </row>
    <row r="29" spans="2:10" x14ac:dyDescent="0.2">
      <c r="B29" s="7" t="s">
        <v>15</v>
      </c>
      <c r="C29" s="28">
        <v>-87.956285325085318</v>
      </c>
      <c r="D29" s="28">
        <v>-90.60697250188035</v>
      </c>
      <c r="E29" s="28">
        <f>(D29-C29)/C29*100</f>
        <v>3.0136415686475679</v>
      </c>
      <c r="F29" s="28">
        <v>-88.016096748310119</v>
      </c>
      <c r="G29" s="28">
        <f>(F29-C29)/C29*100</f>
        <v>6.800130656238898E-2</v>
      </c>
      <c r="H29" s="28">
        <v>-90.243339673602392</v>
      </c>
      <c r="I29" s="28">
        <f>(H29-C29)/C29*100</f>
        <v>2.6002170738158736</v>
      </c>
    </row>
    <row r="30" spans="2:10" x14ac:dyDescent="0.2">
      <c r="B30" s="6" t="s">
        <v>0</v>
      </c>
      <c r="C30" s="28">
        <v>146.64573051751333</v>
      </c>
      <c r="D30" s="28">
        <v>242.51235688547416</v>
      </c>
      <c r="E30" s="28">
        <f t="shared" ref="E30:E35" si="4">(D30-C30)/C30*100</f>
        <v>65.37294064385452</v>
      </c>
      <c r="F30" s="28">
        <v>172.7328295919398</v>
      </c>
      <c r="G30" s="28">
        <f t="shared" ref="G30:G35" si="5">(F30-C30)/C30*100</f>
        <v>17.789197805053721</v>
      </c>
      <c r="H30" s="28">
        <v>130.42337446182495</v>
      </c>
      <c r="I30" s="28">
        <f t="shared" ref="I30:I35" si="6">(H30-C30)/C30*100</f>
        <v>-11.06227641162114</v>
      </c>
    </row>
    <row r="31" spans="2:10" x14ac:dyDescent="0.2">
      <c r="B31" s="6" t="s">
        <v>1</v>
      </c>
      <c r="C31" s="28">
        <v>68.219320844719192</v>
      </c>
      <c r="D31" s="28">
        <v>81.895627998374678</v>
      </c>
      <c r="E31" s="28">
        <f t="shared" si="4"/>
        <v>20.04755688609902</v>
      </c>
      <c r="F31" s="28">
        <v>66.597102899865803</v>
      </c>
      <c r="G31" s="28">
        <f t="shared" si="5"/>
        <v>-2.3779450231494996</v>
      </c>
      <c r="H31" s="28">
        <v>63.639024433257063</v>
      </c>
      <c r="I31" s="28">
        <f t="shared" si="6"/>
        <v>-6.7140750666336872</v>
      </c>
    </row>
    <row r="32" spans="2:10" x14ac:dyDescent="0.2">
      <c r="B32" s="6" t="s">
        <v>2</v>
      </c>
      <c r="C32">
        <v>126.21877747601181</v>
      </c>
      <c r="D32">
        <v>192.61004823107152</v>
      </c>
      <c r="E32" s="28">
        <f t="shared" si="4"/>
        <v>52.600153545044073</v>
      </c>
      <c r="F32">
        <v>155.52588870331479</v>
      </c>
      <c r="G32" s="28">
        <f t="shared" si="5"/>
        <v>23.219295744543931</v>
      </c>
      <c r="H32">
        <v>116.17114080398798</v>
      </c>
      <c r="I32" s="28">
        <f t="shared" si="6"/>
        <v>-7.960492783202092</v>
      </c>
    </row>
    <row r="33" spans="2:9" x14ac:dyDescent="0.2">
      <c r="B33" s="6" t="s">
        <v>3</v>
      </c>
      <c r="C33" s="28">
        <v>0.44735613868622348</v>
      </c>
      <c r="D33" s="28">
        <v>0.33520078369782824</v>
      </c>
      <c r="E33" s="28">
        <f t="shared" si="4"/>
        <v>-25.070708835642296</v>
      </c>
      <c r="F33" s="28">
        <v>0.37227569412899941</v>
      </c>
      <c r="G33" s="28">
        <f t="shared" si="5"/>
        <v>-16.783148383236036</v>
      </c>
      <c r="H33" s="28">
        <v>0.4685062888090582</v>
      </c>
      <c r="I33" s="28">
        <f t="shared" si="6"/>
        <v>4.7278104163156414</v>
      </c>
    </row>
    <row r="34" spans="2:9" x14ac:dyDescent="0.2">
      <c r="B34" s="6" t="s">
        <v>5</v>
      </c>
      <c r="C34" s="28">
        <v>168.78333335255945</v>
      </c>
      <c r="D34" s="28">
        <v>181.24735491000177</v>
      </c>
      <c r="E34" s="28">
        <f t="shared" si="4"/>
        <v>7.3846281560319218</v>
      </c>
      <c r="F34" s="28">
        <v>175.34652418954053</v>
      </c>
      <c r="G34" s="28">
        <f t="shared" si="5"/>
        <v>3.8885301685988733</v>
      </c>
      <c r="H34" s="28">
        <v>164.17064569745759</v>
      </c>
      <c r="I34" s="28">
        <f t="shared" si="6"/>
        <v>-2.7329047030175375</v>
      </c>
    </row>
    <row r="35" spans="2:9" x14ac:dyDescent="0.2">
      <c r="B35" s="6" t="s">
        <v>4</v>
      </c>
      <c r="C35">
        <v>126.75631671477458</v>
      </c>
      <c r="D35">
        <v>129.42848677640626</v>
      </c>
      <c r="E35" s="28">
        <f t="shared" si="4"/>
        <v>2.1081158958291271</v>
      </c>
      <c r="F35">
        <v>129.875177396418</v>
      </c>
      <c r="G35" s="28">
        <f t="shared" si="5"/>
        <v>2.4605169686820672</v>
      </c>
      <c r="H35">
        <v>127.43500485072059</v>
      </c>
      <c r="I35" s="28">
        <f t="shared" si="6"/>
        <v>0.53542746707698929</v>
      </c>
    </row>
    <row r="36" spans="2:9" x14ac:dyDescent="0.2">
      <c r="B36" s="28"/>
      <c r="C36" s="28"/>
      <c r="D36" s="28"/>
      <c r="E36" s="28"/>
      <c r="G36" s="28"/>
      <c r="H36" s="28"/>
    </row>
    <row r="37" spans="2:9" x14ac:dyDescent="0.2">
      <c r="B37" s="28"/>
      <c r="C37" s="28"/>
      <c r="D37" s="28"/>
      <c r="E37" s="28"/>
      <c r="G37" s="28"/>
      <c r="H37" s="28"/>
    </row>
    <row r="38" spans="2:9" x14ac:dyDescent="0.2">
      <c r="B38" s="28"/>
      <c r="C38" s="28"/>
      <c r="D38" s="28"/>
      <c r="E38" s="28"/>
      <c r="G38" s="28"/>
      <c r="H38" s="28"/>
    </row>
    <row r="39" spans="2:9" x14ac:dyDescent="0.2">
      <c r="B39" s="28"/>
      <c r="C39" s="28"/>
      <c r="D39" s="28"/>
      <c r="E39" s="28"/>
      <c r="G39" s="28"/>
      <c r="H39" s="28"/>
    </row>
    <row r="40" spans="2:9" x14ac:dyDescent="0.2">
      <c r="B40" s="28"/>
      <c r="C40" s="28"/>
      <c r="D40" s="28"/>
      <c r="E40" s="28"/>
      <c r="G40" s="28"/>
      <c r="H40" s="28"/>
    </row>
    <row r="41" spans="2:9" x14ac:dyDescent="0.2">
      <c r="B41" s="32" t="s">
        <v>6</v>
      </c>
      <c r="C41" s="7" t="s">
        <v>15</v>
      </c>
      <c r="D41" s="6" t="s">
        <v>0</v>
      </c>
      <c r="E41" s="6" t="s">
        <v>1</v>
      </c>
      <c r="F41" s="6" t="s">
        <v>2</v>
      </c>
      <c r="G41" s="6" t="s">
        <v>3</v>
      </c>
      <c r="H41" s="6" t="s">
        <v>5</v>
      </c>
      <c r="I41" s="6" t="s">
        <v>4</v>
      </c>
    </row>
    <row r="42" spans="2:9" x14ac:dyDescent="0.2">
      <c r="B42" s="33" t="s">
        <v>32</v>
      </c>
      <c r="C42" s="27">
        <v>5.6802628610000001</v>
      </c>
      <c r="D42" s="27">
        <v>322.0579224</v>
      </c>
      <c r="E42" s="27">
        <v>49.885650929999997</v>
      </c>
      <c r="F42" s="27">
        <v>234.04322830000001</v>
      </c>
      <c r="G42" s="27">
        <v>-58.55944865</v>
      </c>
      <c r="H42" s="27">
        <v>14.64228782</v>
      </c>
      <c r="I42" s="27">
        <v>4.7020174849999998</v>
      </c>
    </row>
    <row r="43" spans="2:9" x14ac:dyDescent="0.2">
      <c r="B43" s="33" t="s">
        <v>33</v>
      </c>
      <c r="C43" s="27">
        <v>1.614343146</v>
      </c>
      <c r="D43" s="27">
        <v>50.867747739999999</v>
      </c>
      <c r="E43" s="27">
        <v>15.91601376</v>
      </c>
      <c r="F43" s="27">
        <v>59.013425179999999</v>
      </c>
      <c r="G43" s="27">
        <v>-18.008649810000001</v>
      </c>
      <c r="H43" s="27">
        <v>1.985504084</v>
      </c>
      <c r="I43" s="27">
        <v>4.5624353559999999</v>
      </c>
    </row>
    <row r="44" spans="2:9" x14ac:dyDescent="0.2">
      <c r="B44" s="33" t="s">
        <v>34</v>
      </c>
      <c r="C44" s="27">
        <v>4.5537075739999997</v>
      </c>
      <c r="D44" s="27">
        <v>-5.5398337849999999</v>
      </c>
      <c r="E44" s="27">
        <v>11.57575918</v>
      </c>
      <c r="F44" s="27">
        <v>12.27617115</v>
      </c>
      <c r="G44" s="27">
        <v>12.98933433</v>
      </c>
      <c r="H44" s="27">
        <v>13.27409273</v>
      </c>
      <c r="I44" s="27">
        <v>2.801371633</v>
      </c>
    </row>
    <row r="45" spans="2:9" x14ac:dyDescent="0.2">
      <c r="B45" s="32" t="s">
        <v>7</v>
      </c>
    </row>
    <row r="46" spans="2:9" x14ac:dyDescent="0.2">
      <c r="B46" s="33" t="s">
        <v>32</v>
      </c>
      <c r="C46">
        <v>3.0136415686475679</v>
      </c>
      <c r="D46">
        <v>65.37294064385452</v>
      </c>
      <c r="E46">
        <v>20.04755688609902</v>
      </c>
      <c r="F46">
        <v>52.600153545044073</v>
      </c>
      <c r="G46">
        <v>-25.070708835642296</v>
      </c>
      <c r="H46">
        <v>7.3846281560319218</v>
      </c>
      <c r="I46">
        <v>2.1081158958291271</v>
      </c>
    </row>
    <row r="47" spans="2:9" x14ac:dyDescent="0.2">
      <c r="B47" s="33" t="s">
        <v>33</v>
      </c>
      <c r="C47">
        <v>6.800130656238898E-2</v>
      </c>
      <c r="D47">
        <v>17.789197805053721</v>
      </c>
      <c r="E47">
        <v>-2.3779450231494996</v>
      </c>
      <c r="F47">
        <v>23.219295744543931</v>
      </c>
      <c r="G47">
        <v>-16.783148383236036</v>
      </c>
      <c r="H47">
        <v>3.8885301685988733</v>
      </c>
      <c r="I47">
        <v>2.4605169686820672</v>
      </c>
    </row>
    <row r="48" spans="2:9" x14ac:dyDescent="0.2">
      <c r="B48" s="33" t="s">
        <v>34</v>
      </c>
      <c r="C48">
        <v>2.6002170738158736</v>
      </c>
      <c r="D48">
        <v>-11.06227641162114</v>
      </c>
      <c r="E48">
        <v>-6.7140750666336872</v>
      </c>
      <c r="F48">
        <v>-7.960492783202092</v>
      </c>
      <c r="G48">
        <v>4.7278104163156414</v>
      </c>
      <c r="H48">
        <v>-2.7329047030175375</v>
      </c>
      <c r="I48">
        <v>0.53542746707698929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BB37-A0A7-4CE4-882C-D97623601312}">
  <dimension ref="B1:AF48"/>
  <sheetViews>
    <sheetView tabSelected="1" zoomScale="124" zoomScaleNormal="124" workbookViewId="0">
      <selection activeCell="C15" sqref="C15"/>
    </sheetView>
  </sheetViews>
  <sheetFormatPr baseColWidth="10" defaultColWidth="8.83203125" defaultRowHeight="15" x14ac:dyDescent="0.2"/>
  <cols>
    <col min="2" max="2" width="13" customWidth="1"/>
    <col min="3" max="4" width="8.6640625" style="2"/>
    <col min="5" max="5" width="15.83203125" style="2" customWidth="1"/>
    <col min="6" max="6" width="14.5" style="2" customWidth="1"/>
    <col min="7" max="7" width="14" style="2" customWidth="1"/>
    <col min="8" max="9" width="15.5" style="2" customWidth="1"/>
    <col min="10" max="10" width="10" style="2" customWidth="1"/>
    <col min="11" max="11" width="17" style="2" customWidth="1"/>
    <col min="12" max="12" width="15.6640625" style="2" customWidth="1"/>
    <col min="13" max="13" width="10.83203125" style="2" customWidth="1"/>
    <col min="14" max="14" width="11.1640625" style="2" customWidth="1"/>
    <col min="15" max="15" width="8.6640625" style="2"/>
    <col min="16" max="16" width="8.83203125" style="2"/>
    <col min="17" max="17" width="8.6640625" style="2"/>
    <col min="18" max="18" width="14.1640625" style="2" customWidth="1"/>
    <col min="19" max="19" width="14" style="2" customWidth="1"/>
    <col min="20" max="20" width="13.83203125" style="2" customWidth="1"/>
    <col min="21" max="21" width="12.5" style="2" customWidth="1"/>
    <col min="22" max="22" width="13.83203125" style="2" customWidth="1"/>
    <col min="23" max="23" width="11.6640625" style="2" customWidth="1"/>
    <col min="25" max="26" width="10.5" customWidth="1"/>
    <col min="27" max="27" width="11" customWidth="1"/>
    <col min="28" max="28" width="10.83203125" customWidth="1"/>
  </cols>
  <sheetData>
    <row r="1" spans="2:32" ht="16" thickBot="1" x14ac:dyDescent="0.25">
      <c r="E1" s="2" t="s">
        <v>14</v>
      </c>
    </row>
    <row r="2" spans="2:32" s="12" customFormat="1" ht="19" x14ac:dyDescent="0.25">
      <c r="C2" s="13" t="s">
        <v>6</v>
      </c>
      <c r="D2" s="17" t="s">
        <v>16</v>
      </c>
      <c r="E2" s="18"/>
      <c r="F2" s="18"/>
      <c r="G2" s="18"/>
      <c r="H2" s="18"/>
      <c r="I2" s="18"/>
      <c r="J2" s="19"/>
      <c r="K2" s="13" t="s">
        <v>19</v>
      </c>
      <c r="L2" s="13"/>
      <c r="M2" s="13"/>
      <c r="N2" s="13"/>
      <c r="O2" s="13"/>
      <c r="P2" s="13"/>
      <c r="Q2" s="13"/>
      <c r="R2" s="13" t="s">
        <v>17</v>
      </c>
      <c r="S2" s="13"/>
      <c r="T2" s="13"/>
      <c r="U2" s="13"/>
      <c r="V2" s="13"/>
      <c r="W2" s="13"/>
      <c r="X2" s="13" t="s">
        <v>18</v>
      </c>
    </row>
    <row r="3" spans="2:32" x14ac:dyDescent="0.2">
      <c r="B3" s="4"/>
      <c r="C3" s="4" t="s">
        <v>12</v>
      </c>
      <c r="D3" s="20" t="s">
        <v>15</v>
      </c>
      <c r="E3" s="6" t="s">
        <v>0</v>
      </c>
      <c r="F3" s="6" t="s">
        <v>2</v>
      </c>
      <c r="G3" s="6" t="s">
        <v>1</v>
      </c>
      <c r="H3" s="6" t="s">
        <v>5</v>
      </c>
      <c r="I3" s="6" t="s">
        <v>36</v>
      </c>
      <c r="J3" s="21" t="s">
        <v>4</v>
      </c>
      <c r="K3" s="7" t="s">
        <v>15</v>
      </c>
      <c r="L3" s="6" t="s">
        <v>0</v>
      </c>
      <c r="M3" s="6" t="s">
        <v>2</v>
      </c>
      <c r="N3" s="6" t="s">
        <v>1</v>
      </c>
      <c r="O3" s="6" t="s">
        <v>5</v>
      </c>
      <c r="P3" s="6" t="s">
        <v>36</v>
      </c>
      <c r="Q3" s="6" t="s">
        <v>4</v>
      </c>
      <c r="R3" s="7" t="s">
        <v>15</v>
      </c>
      <c r="S3" s="6" t="s">
        <v>0</v>
      </c>
      <c r="T3" s="6" t="s">
        <v>2</v>
      </c>
      <c r="U3" s="6" t="s">
        <v>1</v>
      </c>
      <c r="V3" s="6" t="s">
        <v>5</v>
      </c>
      <c r="W3" s="6" t="s">
        <v>4</v>
      </c>
      <c r="X3" s="7" t="s">
        <v>15</v>
      </c>
      <c r="Y3" s="6" t="s">
        <v>0</v>
      </c>
      <c r="Z3" s="6" t="s">
        <v>2</v>
      </c>
      <c r="AA3" s="6" t="s">
        <v>1</v>
      </c>
      <c r="AB3" s="6" t="s">
        <v>5</v>
      </c>
      <c r="AC3" s="6" t="s">
        <v>4</v>
      </c>
      <c r="AD3" s="7"/>
      <c r="AE3" s="6"/>
      <c r="AF3" s="6"/>
    </row>
    <row r="4" spans="2:32" x14ac:dyDescent="0.2">
      <c r="B4" s="4"/>
      <c r="C4" s="5"/>
      <c r="D4" s="22"/>
      <c r="J4" s="23"/>
    </row>
    <row r="5" spans="2:32" x14ac:dyDescent="0.2">
      <c r="B5" s="4"/>
      <c r="C5" s="5" t="s">
        <v>13</v>
      </c>
      <c r="D5" s="22">
        <v>-80.184677817604765</v>
      </c>
      <c r="E5" s="2">
        <v>72.971101240678266</v>
      </c>
      <c r="F5" s="2">
        <v>20.498887842351735</v>
      </c>
      <c r="G5" s="2">
        <v>5.6823618195273653</v>
      </c>
      <c r="H5" s="2">
        <v>171.9399525035511</v>
      </c>
      <c r="I5" s="2">
        <f>G5/E5</f>
        <v>7.7871400087349815E-2</v>
      </c>
      <c r="J5" s="23">
        <v>120.44013768976389</v>
      </c>
      <c r="R5" s="2">
        <v>-83.051328558670832</v>
      </c>
      <c r="S5" s="2">
        <v>92.007868315044206</v>
      </c>
      <c r="T5" s="2">
        <v>28.898501245599032</v>
      </c>
      <c r="U5" s="2">
        <v>6.3193635438617903</v>
      </c>
      <c r="V5" s="2">
        <v>168.03143631784519</v>
      </c>
      <c r="W5" s="2">
        <v>122.66956971821018</v>
      </c>
      <c r="X5" s="2">
        <v>-87.524947575160439</v>
      </c>
      <c r="Y5" s="2">
        <v>60.478400366646902</v>
      </c>
      <c r="Z5" s="2">
        <v>26.267122541155143</v>
      </c>
      <c r="AA5" s="2">
        <v>6.1065631593976706</v>
      </c>
      <c r="AB5" s="2">
        <v>177.11027090890042</v>
      </c>
      <c r="AC5" s="2">
        <v>125.77546201433464</v>
      </c>
    </row>
    <row r="6" spans="2:32" x14ac:dyDescent="0.2">
      <c r="B6" s="4"/>
      <c r="C6" s="5" t="s">
        <v>20</v>
      </c>
      <c r="D6" s="22">
        <v>-76.566544041489109</v>
      </c>
      <c r="E6" s="2">
        <v>112.98696853175302</v>
      </c>
      <c r="F6" s="2">
        <v>44.903194774280891</v>
      </c>
      <c r="G6" s="2">
        <v>9.5960559844970703</v>
      </c>
      <c r="H6" s="2">
        <v>116.08663847952181</v>
      </c>
      <c r="I6" s="2">
        <f t="shared" ref="I6:I12" si="0">G6/E6</f>
        <v>8.4930643853855292E-2</v>
      </c>
      <c r="J6" s="23">
        <v>111.12076545484133</v>
      </c>
      <c r="X6">
        <v>-87.057955106099442</v>
      </c>
      <c r="Y6">
        <v>78.92970720926921</v>
      </c>
      <c r="Z6">
        <v>48.15061299006144</v>
      </c>
      <c r="AA6">
        <v>10.004704256852468</v>
      </c>
      <c r="AB6">
        <v>162.05446561177573</v>
      </c>
      <c r="AC6">
        <v>124.73126951853429</v>
      </c>
    </row>
    <row r="7" spans="2:32" x14ac:dyDescent="0.2">
      <c r="B7" s="4"/>
      <c r="C7" s="5" t="s">
        <v>21</v>
      </c>
      <c r="D7" s="22">
        <v>-88.495961275967673</v>
      </c>
      <c r="E7" s="2">
        <v>63.675634904341273</v>
      </c>
      <c r="F7" s="2">
        <v>44.902479345148258</v>
      </c>
      <c r="G7" s="2">
        <v>12.679772030223507</v>
      </c>
      <c r="H7" s="2">
        <v>160.00860040838063</v>
      </c>
      <c r="I7" s="2">
        <f t="shared" si="0"/>
        <v>0.1991306729689008</v>
      </c>
      <c r="J7" s="23">
        <v>128.14939186789792</v>
      </c>
      <c r="K7" s="2">
        <v>-90.716691237229568</v>
      </c>
      <c r="L7" s="2">
        <v>250.51772132286663</v>
      </c>
      <c r="M7" s="2">
        <v>145.22901681753316</v>
      </c>
      <c r="N7" s="2">
        <v>14.752965853764461</v>
      </c>
      <c r="O7" s="2">
        <v>152.34082148625299</v>
      </c>
      <c r="P7" s="2">
        <f>N7/L7</f>
        <v>5.8889909168345321E-2</v>
      </c>
      <c r="Q7" s="2">
        <v>131.01632573054385</v>
      </c>
      <c r="R7" s="2">
        <v>-83.91907501220706</v>
      </c>
      <c r="S7" s="2">
        <v>199.07851867675771</v>
      </c>
      <c r="T7" s="2">
        <v>55.281027984619143</v>
      </c>
      <c r="U7" s="2">
        <v>4.4486786603927637</v>
      </c>
      <c r="V7" s="2">
        <v>167.19020690917981</v>
      </c>
      <c r="W7" s="2">
        <v>146.75171813964849</v>
      </c>
      <c r="X7" s="2"/>
    </row>
    <row r="8" spans="2:32" x14ac:dyDescent="0.2">
      <c r="B8" s="4"/>
      <c r="C8" s="5" t="s">
        <v>22</v>
      </c>
      <c r="D8" s="22">
        <v>-87.762753077915733</v>
      </c>
      <c r="E8" s="2">
        <v>81.544425746372767</v>
      </c>
      <c r="F8" s="2">
        <v>59.144866725376673</v>
      </c>
      <c r="G8" s="2">
        <v>20.5958825792585</v>
      </c>
      <c r="H8" s="2">
        <v>144.670206996373</v>
      </c>
      <c r="I8" s="2">
        <f t="shared" si="0"/>
        <v>0.25257253810723707</v>
      </c>
      <c r="J8" s="23">
        <v>125.26449693952286</v>
      </c>
      <c r="K8" s="2">
        <v>-90.769209348238434</v>
      </c>
      <c r="L8" s="2">
        <v>268.20009730412414</v>
      </c>
      <c r="M8" s="2">
        <v>173.74757531973032</v>
      </c>
      <c r="N8" s="2">
        <v>28.670348460857689</v>
      </c>
      <c r="O8" s="2">
        <v>162.47613877516523</v>
      </c>
      <c r="P8" s="2">
        <f t="shared" ref="P8:P12" si="1">N8/L8</f>
        <v>0.10689909790877924</v>
      </c>
      <c r="Q8" s="2">
        <v>128.82169400728665</v>
      </c>
      <c r="R8" s="2">
        <v>-87.916410173688618</v>
      </c>
      <c r="S8" s="2">
        <v>110.67488497779466</v>
      </c>
      <c r="T8" s="2">
        <v>91.417001897638499</v>
      </c>
      <c r="U8" s="2">
        <v>23.903481165568056</v>
      </c>
      <c r="V8" s="2">
        <v>158.37836020333421</v>
      </c>
      <c r="W8" s="2">
        <v>126.48190961565297</v>
      </c>
      <c r="X8">
        <v>-90.200178527832037</v>
      </c>
      <c r="Y8">
        <v>89.617663574218767</v>
      </c>
      <c r="Z8">
        <v>69.060684204101548</v>
      </c>
      <c r="AA8">
        <v>23.172485733032239</v>
      </c>
      <c r="AB8">
        <v>162.35289916992198</v>
      </c>
      <c r="AC8">
        <v>128.16404571533198</v>
      </c>
    </row>
    <row r="9" spans="2:32" x14ac:dyDescent="0.2">
      <c r="B9" s="4"/>
      <c r="C9" s="5" t="s">
        <v>23</v>
      </c>
      <c r="D9" s="22">
        <v>-87.550795782180074</v>
      </c>
      <c r="E9" s="2">
        <v>76.11445545014881</v>
      </c>
      <c r="F9" s="2">
        <v>59.809224991571334</v>
      </c>
      <c r="G9" s="2">
        <v>23.951024464198522</v>
      </c>
      <c r="H9" s="2">
        <v>139.53787449428029</v>
      </c>
      <c r="I9" s="2">
        <f t="shared" si="0"/>
        <v>0.31467116623970665</v>
      </c>
      <c r="J9" s="23">
        <v>128.3622432890393</v>
      </c>
      <c r="K9" s="2">
        <v>-90.451861294833094</v>
      </c>
      <c r="L9" s="2">
        <v>360.48041881214493</v>
      </c>
      <c r="M9" s="2">
        <v>253.51225142045462</v>
      </c>
      <c r="N9" s="2">
        <v>31.642114119096224</v>
      </c>
      <c r="O9" s="2">
        <v>150.89497375488301</v>
      </c>
      <c r="P9" s="2">
        <f t="shared" si="1"/>
        <v>8.7777622494346064E-2</v>
      </c>
      <c r="Q9" s="2">
        <v>131.93773165616128</v>
      </c>
      <c r="R9" s="2">
        <v>-87.514275232950865</v>
      </c>
      <c r="S9" s="2">
        <v>121.53601201375335</v>
      </c>
      <c r="T9" s="2">
        <v>105.94642257690428</v>
      </c>
      <c r="U9" s="2">
        <v>28.865619182586673</v>
      </c>
      <c r="V9" s="2">
        <v>137.41776974995952</v>
      </c>
      <c r="W9" s="2">
        <v>129.43779500325539</v>
      </c>
      <c r="X9">
        <v>-90.127877298990867</v>
      </c>
      <c r="Y9">
        <v>75.685572814941423</v>
      </c>
      <c r="Z9">
        <v>64.829657236735017</v>
      </c>
      <c r="AA9">
        <v>25.428308232625326</v>
      </c>
      <c r="AB9">
        <v>141.61135965983084</v>
      </c>
      <c r="AC9">
        <v>130.40497538248701</v>
      </c>
    </row>
    <row r="10" spans="2:32" x14ac:dyDescent="0.2">
      <c r="B10" s="4"/>
      <c r="C10" s="5" t="s">
        <v>24</v>
      </c>
      <c r="D10" s="22">
        <v>-80.690454819623156</v>
      </c>
      <c r="E10" s="2">
        <v>99.679327123305384</v>
      </c>
      <c r="F10" s="2">
        <v>56.189689860624426</v>
      </c>
      <c r="G10" s="2">
        <v>18.362185534308935</v>
      </c>
      <c r="H10" s="2">
        <v>88.150585398954519</v>
      </c>
      <c r="I10" s="2">
        <f t="shared" si="0"/>
        <v>0.18421257510691794</v>
      </c>
      <c r="J10" s="23">
        <v>119.35353357651658</v>
      </c>
      <c r="K10" s="2">
        <v>-89.771917724609381</v>
      </c>
      <c r="L10" s="2">
        <v>395.72349548339849</v>
      </c>
      <c r="M10" s="2">
        <v>147.00593872070323</v>
      </c>
      <c r="N10" s="2">
        <v>30.919433593750007</v>
      </c>
      <c r="O10" s="2">
        <v>95.885865783691429</v>
      </c>
      <c r="P10" s="2">
        <f t="shared" si="1"/>
        <v>7.8133934291619911E-2</v>
      </c>
      <c r="Q10" s="2">
        <v>128.94427795410138</v>
      </c>
      <c r="R10" s="2">
        <v>-83.642617361886167</v>
      </c>
      <c r="S10" s="2">
        <v>128.20456913539348</v>
      </c>
      <c r="T10" s="2">
        <v>87.821622576032354</v>
      </c>
      <c r="U10" s="2">
        <v>23.620609964643201</v>
      </c>
      <c r="V10" s="2">
        <v>93.383432115827333</v>
      </c>
      <c r="W10" s="2">
        <v>122.91002110072547</v>
      </c>
      <c r="X10">
        <v>-87.42124308710514</v>
      </c>
      <c r="Y10">
        <v>95.270348258640482</v>
      </c>
      <c r="Z10">
        <v>63.876069276229202</v>
      </c>
      <c r="AA10">
        <v>20.908730050791863</v>
      </c>
      <c r="AB10">
        <v>99.215829600458562</v>
      </c>
      <c r="AC10">
        <v>125.02088961393943</v>
      </c>
    </row>
    <row r="11" spans="2:32" x14ac:dyDescent="0.2">
      <c r="B11" s="4"/>
      <c r="C11" s="5" t="s">
        <v>25</v>
      </c>
      <c r="D11" s="22">
        <v>-86.565568447113051</v>
      </c>
      <c r="E11" s="2">
        <v>43.814574480056763</v>
      </c>
      <c r="F11" s="2">
        <v>30.601741671562198</v>
      </c>
      <c r="G11" s="2">
        <v>7.6852830350399017</v>
      </c>
      <c r="H11" s="2">
        <v>214.12788963317863</v>
      </c>
      <c r="I11" s="2">
        <f t="shared" si="0"/>
        <v>0.17540471695184531</v>
      </c>
      <c r="J11" s="23">
        <v>119.57509756088257</v>
      </c>
      <c r="K11" s="2">
        <v>-82.808320852426377</v>
      </c>
      <c r="L11" s="2">
        <v>71.616033113919755</v>
      </c>
      <c r="M11" s="2">
        <v>39.210675166203416</v>
      </c>
      <c r="N11" s="2">
        <v>6.9313779977651739</v>
      </c>
      <c r="O11" s="2">
        <v>320.8683465810924</v>
      </c>
      <c r="P11" s="2">
        <f t="shared" si="1"/>
        <v>9.678528251822352E-2</v>
      </c>
      <c r="Q11" s="2">
        <v>117.50211216853222</v>
      </c>
      <c r="R11" s="2">
        <v>-86.629320318048642</v>
      </c>
      <c r="S11" s="2">
        <v>44.410839774391874</v>
      </c>
      <c r="T11" s="2">
        <v>38.013983293013148</v>
      </c>
      <c r="U11" s="2">
        <v>8.3530527461658828</v>
      </c>
      <c r="V11" s="2">
        <v>220.46092224121097</v>
      </c>
      <c r="W11" s="2">
        <v>119.90735210071908</v>
      </c>
      <c r="X11">
        <v>-84.928490774972104</v>
      </c>
      <c r="Y11">
        <v>37.8221435546875</v>
      </c>
      <c r="Z11">
        <v>30.015302385602684</v>
      </c>
      <c r="AA11">
        <v>7.8207703999110665</v>
      </c>
      <c r="AB11">
        <v>288.19505746023998</v>
      </c>
      <c r="AC11">
        <v>117.05042157854356</v>
      </c>
    </row>
    <row r="12" spans="2:32" ht="16" thickBot="1" x14ac:dyDescent="0.25">
      <c r="B12" s="4"/>
      <c r="C12" s="5" t="s">
        <v>20</v>
      </c>
      <c r="D12" s="24">
        <v>-86.857886178152896</v>
      </c>
      <c r="E12" s="25">
        <v>106.2329068865095</v>
      </c>
      <c r="F12" s="25">
        <v>77.551493235996801</v>
      </c>
      <c r="G12" s="25">
        <v>26.714981487819134</v>
      </c>
      <c r="H12" s="25">
        <v>257.41478838239402</v>
      </c>
      <c r="I12" s="2">
        <f t="shared" si="0"/>
        <v>0.25147557636127971</v>
      </c>
      <c r="J12" s="26">
        <v>128.2822276524135</v>
      </c>
      <c r="K12" s="2">
        <v>-90.230450439453122</v>
      </c>
      <c r="L12" s="2">
        <v>733.21403808593743</v>
      </c>
      <c r="M12" s="2">
        <v>227.39410705566397</v>
      </c>
      <c r="N12" s="2">
        <v>27.902318572998041</v>
      </c>
      <c r="O12" s="2">
        <v>228.36305541992201</v>
      </c>
      <c r="P12" s="2">
        <f t="shared" si="1"/>
        <v>3.8054806814443051E-2</v>
      </c>
      <c r="Q12" s="2">
        <v>131.76792907714838</v>
      </c>
      <c r="R12" s="2">
        <v>-87.197402954101548</v>
      </c>
      <c r="S12" s="2">
        <v>171.41387430826811</v>
      </c>
      <c r="T12" s="2">
        <v>140.26587295532207</v>
      </c>
      <c r="U12" s="2">
        <v>31.543698310852065</v>
      </c>
      <c r="V12" s="2">
        <v>208.02736282348624</v>
      </c>
      <c r="W12" s="2">
        <v>128.96579742431643</v>
      </c>
      <c r="X12">
        <v>-89.961990356445312</v>
      </c>
      <c r="Y12">
        <v>105.24007470267154</v>
      </c>
      <c r="Z12">
        <v>84.481235504150405</v>
      </c>
      <c r="AA12">
        <v>28.855627604893279</v>
      </c>
      <c r="AB12">
        <v>249.96083395821697</v>
      </c>
      <c r="AC12">
        <v>130.86753518240786</v>
      </c>
    </row>
    <row r="13" spans="2:32" x14ac:dyDescent="0.2">
      <c r="B13" s="4"/>
      <c r="C13" s="5"/>
      <c r="D13" s="5"/>
    </row>
    <row r="15" spans="2:32" s="3" customFormat="1" x14ac:dyDescent="0.2">
      <c r="C15" s="8" t="s">
        <v>8</v>
      </c>
      <c r="D15" s="9">
        <f t="shared" ref="D15:AC15" si="2">COUNT(D4:D14)</f>
        <v>8</v>
      </c>
      <c r="E15" s="9">
        <f t="shared" si="2"/>
        <v>8</v>
      </c>
      <c r="F15" s="9">
        <f t="shared" si="2"/>
        <v>8</v>
      </c>
      <c r="G15" s="9">
        <f t="shared" si="2"/>
        <v>8</v>
      </c>
      <c r="H15" s="9">
        <f t="shared" si="2"/>
        <v>8</v>
      </c>
      <c r="I15" s="9">
        <f t="shared" si="2"/>
        <v>8</v>
      </c>
      <c r="J15" s="9">
        <f t="shared" si="2"/>
        <v>8</v>
      </c>
      <c r="K15" s="9">
        <f t="shared" si="2"/>
        <v>6</v>
      </c>
      <c r="L15" s="9">
        <f t="shared" si="2"/>
        <v>6</v>
      </c>
      <c r="M15" s="9">
        <f t="shared" si="2"/>
        <v>6</v>
      </c>
      <c r="N15" s="9">
        <f t="shared" si="2"/>
        <v>6</v>
      </c>
      <c r="O15" s="9">
        <f t="shared" si="2"/>
        <v>6</v>
      </c>
      <c r="P15" s="9">
        <f t="shared" si="2"/>
        <v>6</v>
      </c>
      <c r="Q15" s="9">
        <f t="shared" si="2"/>
        <v>6</v>
      </c>
      <c r="R15" s="9">
        <f t="shared" si="2"/>
        <v>7</v>
      </c>
      <c r="S15" s="9">
        <f t="shared" si="2"/>
        <v>7</v>
      </c>
      <c r="T15" s="9">
        <f t="shared" si="2"/>
        <v>7</v>
      </c>
      <c r="U15" s="9">
        <f t="shared" si="2"/>
        <v>7</v>
      </c>
      <c r="V15" s="9">
        <f t="shared" si="2"/>
        <v>7</v>
      </c>
      <c r="W15" s="9">
        <f t="shared" si="2"/>
        <v>7</v>
      </c>
      <c r="X15" s="9">
        <f t="shared" si="2"/>
        <v>7</v>
      </c>
      <c r="Y15" s="9">
        <f t="shared" si="2"/>
        <v>7</v>
      </c>
      <c r="Z15" s="9">
        <f t="shared" si="2"/>
        <v>7</v>
      </c>
      <c r="AA15" s="9">
        <f t="shared" si="2"/>
        <v>7</v>
      </c>
      <c r="AB15" s="9">
        <f t="shared" si="2"/>
        <v>7</v>
      </c>
      <c r="AC15" s="9">
        <f t="shared" si="2"/>
        <v>7</v>
      </c>
    </row>
    <row r="16" spans="2:32" s="3" customFormat="1" x14ac:dyDescent="0.2">
      <c r="C16" s="8" t="s">
        <v>9</v>
      </c>
      <c r="D16" s="10">
        <f t="shared" ref="D16:AC16" si="3">AVERAGE(D4:D14)</f>
        <v>-84.334330180005807</v>
      </c>
      <c r="E16" s="10">
        <f t="shared" si="3"/>
        <v>82.127424295395713</v>
      </c>
      <c r="F16" s="10">
        <f t="shared" si="3"/>
        <v>49.200197305864037</v>
      </c>
      <c r="G16" s="10">
        <f t="shared" si="3"/>
        <v>15.658443366859117</v>
      </c>
      <c r="H16" s="10">
        <f t="shared" si="3"/>
        <v>161.49206703707927</v>
      </c>
      <c r="I16" s="10">
        <f t="shared" si="3"/>
        <v>0.19253366120963658</v>
      </c>
      <c r="J16" s="10">
        <f t="shared" si="3"/>
        <v>122.56848675385976</v>
      </c>
      <c r="K16" s="10">
        <f t="shared" si="3"/>
        <v>-89.124741816131646</v>
      </c>
      <c r="L16" s="10">
        <f t="shared" si="3"/>
        <v>346.62530068706519</v>
      </c>
      <c r="M16" s="10">
        <f t="shared" si="3"/>
        <v>164.34992741671479</v>
      </c>
      <c r="N16" s="10">
        <f t="shared" si="3"/>
        <v>23.469759766371933</v>
      </c>
      <c r="O16" s="10">
        <f t="shared" si="3"/>
        <v>185.13820030016782</v>
      </c>
      <c r="P16" s="10">
        <f t="shared" si="3"/>
        <v>7.7756775532626179E-2</v>
      </c>
      <c r="Q16" s="10">
        <f t="shared" si="3"/>
        <v>128.3316784322956</v>
      </c>
      <c r="R16" s="10">
        <f t="shared" si="3"/>
        <v>-85.695775658793394</v>
      </c>
      <c r="S16" s="10">
        <f t="shared" si="3"/>
        <v>123.90379531448619</v>
      </c>
      <c r="T16" s="10">
        <f t="shared" si="3"/>
        <v>78.234918932732654</v>
      </c>
      <c r="U16" s="10">
        <f t="shared" si="3"/>
        <v>18.150643367724346</v>
      </c>
      <c r="V16" s="10">
        <f t="shared" si="3"/>
        <v>164.69849862297761</v>
      </c>
      <c r="W16" s="10">
        <f t="shared" si="3"/>
        <v>128.16059472893258</v>
      </c>
      <c r="X16" s="10">
        <f t="shared" si="3"/>
        <v>-88.174668960943634</v>
      </c>
      <c r="Y16" s="10">
        <f t="shared" si="3"/>
        <v>77.577701497296545</v>
      </c>
      <c r="Z16" s="10">
        <f t="shared" si="3"/>
        <v>55.240097734005062</v>
      </c>
      <c r="AA16" s="10">
        <f t="shared" si="3"/>
        <v>17.471027062500557</v>
      </c>
      <c r="AB16" s="10">
        <f t="shared" si="3"/>
        <v>182.92867376704922</v>
      </c>
      <c r="AC16" s="10">
        <f t="shared" si="3"/>
        <v>126.00208557222554</v>
      </c>
    </row>
    <row r="17" spans="2:29" s="3" customFormat="1" x14ac:dyDescent="0.2">
      <c r="C17" s="8" t="s">
        <v>10</v>
      </c>
      <c r="D17" s="9">
        <f t="shared" ref="D17:AC17" si="4">_xlfn.STDEV.S(D4:D14)</f>
        <v>4.4976440000875462</v>
      </c>
      <c r="E17" s="9">
        <f t="shared" si="4"/>
        <v>23.207547973313538</v>
      </c>
      <c r="F17" s="9">
        <f t="shared" si="4"/>
        <v>18.010708055876879</v>
      </c>
      <c r="G17" s="9">
        <f t="shared" si="4"/>
        <v>7.8505775636646513</v>
      </c>
      <c r="H17" s="9">
        <f t="shared" si="4"/>
        <v>53.836584336866963</v>
      </c>
      <c r="I17" s="9">
        <f t="shared" si="4"/>
        <v>8.205258895110272E-2</v>
      </c>
      <c r="J17" s="9">
        <f t="shared" si="4"/>
        <v>6.0887005196935702</v>
      </c>
      <c r="K17" s="9">
        <f t="shared" si="4"/>
        <v>3.1157157938802138</v>
      </c>
      <c r="L17" s="9">
        <f t="shared" si="4"/>
        <v>220.48615625575783</v>
      </c>
      <c r="M17" s="9">
        <f t="shared" si="4"/>
        <v>75.284872337078966</v>
      </c>
      <c r="N17" s="9">
        <f t="shared" si="4"/>
        <v>10.183116259606198</v>
      </c>
      <c r="O17" s="9">
        <f t="shared" si="4"/>
        <v>78.764047102804554</v>
      </c>
      <c r="P17" s="9">
        <f t="shared" si="4"/>
        <v>2.5472038083527916E-2</v>
      </c>
      <c r="Q17" s="9">
        <f t="shared" si="4"/>
        <v>5.4756491553547741</v>
      </c>
      <c r="R17" s="9">
        <f t="shared" si="4"/>
        <v>2.0708200130978405</v>
      </c>
      <c r="S17" s="9">
        <f t="shared" si="4"/>
        <v>50.734659258007319</v>
      </c>
      <c r="T17" s="9">
        <f t="shared" si="4"/>
        <v>39.707526097712908</v>
      </c>
      <c r="U17" s="9">
        <f t="shared" si="4"/>
        <v>11.408447935788477</v>
      </c>
      <c r="V17" s="9">
        <f t="shared" si="4"/>
        <v>42.571853911852521</v>
      </c>
      <c r="W17" s="9">
        <f t="shared" si="4"/>
        <v>8.9121951867199236</v>
      </c>
      <c r="X17" s="9">
        <f t="shared" si="4"/>
        <v>1.9952752802300853</v>
      </c>
      <c r="Y17" s="9">
        <f t="shared" si="4"/>
        <v>22.735786345427073</v>
      </c>
      <c r="Z17" s="9">
        <f t="shared" si="4"/>
        <v>21.364209909072347</v>
      </c>
      <c r="AA17" s="9">
        <f t="shared" si="4"/>
        <v>9.2671134991312236</v>
      </c>
      <c r="AB17" s="9">
        <f t="shared" si="4"/>
        <v>64.784555306328087</v>
      </c>
      <c r="AC17" s="9">
        <f t="shared" si="4"/>
        <v>4.6635729452598591</v>
      </c>
    </row>
    <row r="18" spans="2:29" s="3" customFormat="1" x14ac:dyDescent="0.2">
      <c r="C18" s="8" t="s">
        <v>11</v>
      </c>
      <c r="D18" s="10">
        <f>D17/D15^0.5</f>
        <v>1.5901572859124462</v>
      </c>
      <c r="E18" s="10">
        <f t="shared" ref="E18:W18" si="5">E17/E15^0.5</f>
        <v>8.2051072733210599</v>
      </c>
      <c r="F18" s="10">
        <f t="shared" si="5"/>
        <v>6.36774690014086</v>
      </c>
      <c r="G18" s="10">
        <f>G17/G15^0.5</f>
        <v>2.7755983157491197</v>
      </c>
      <c r="H18" s="10">
        <f t="shared" si="5"/>
        <v>19.034106930260048</v>
      </c>
      <c r="I18" s="10">
        <f t="shared" ref="I18" si="6">I17/I15^0.5</f>
        <v>2.9009971030618559E-2</v>
      </c>
      <c r="J18" s="10">
        <f t="shared" si="5"/>
        <v>2.1526807130446897</v>
      </c>
      <c r="K18" s="10">
        <f t="shared" si="5"/>
        <v>1.2719856464228552</v>
      </c>
      <c r="L18" s="10">
        <f t="shared" si="5"/>
        <v>90.013096362361324</v>
      </c>
      <c r="M18" s="10">
        <f t="shared" si="5"/>
        <v>30.734920429402663</v>
      </c>
      <c r="N18" s="10">
        <f>N17/N15^0.5</f>
        <v>4.1572398045789978</v>
      </c>
      <c r="O18" s="10">
        <f t="shared" si="5"/>
        <v>32.155287579735145</v>
      </c>
      <c r="P18" s="10">
        <f t="shared" ref="P18" si="7">P17/P15^0.5</f>
        <v>1.0398916002230685E-2</v>
      </c>
      <c r="Q18" s="10">
        <f t="shared" si="5"/>
        <v>2.2354244068534821</v>
      </c>
      <c r="R18" s="10">
        <f t="shared" si="5"/>
        <v>0.78269639494748622</v>
      </c>
      <c r="S18" s="10">
        <f t="shared" si="5"/>
        <v>19.175898749755447</v>
      </c>
      <c r="T18" s="10">
        <f t="shared" si="5"/>
        <v>15.008034176022194</v>
      </c>
      <c r="U18" s="10">
        <f>U17/U15^0.5</f>
        <v>4.3119880119034972</v>
      </c>
      <c r="V18" s="10">
        <f t="shared" si="5"/>
        <v>16.090648328819146</v>
      </c>
      <c r="W18" s="10">
        <f t="shared" si="5"/>
        <v>3.3684931571039671</v>
      </c>
      <c r="X18" s="10">
        <f t="shared" ref="X18:AC18" si="8">X17/X15^0.5</f>
        <v>0.75414316980050233</v>
      </c>
      <c r="Y18" s="10">
        <f t="shared" si="8"/>
        <v>8.5933195044997266</v>
      </c>
      <c r="Z18" s="10">
        <f t="shared" si="8"/>
        <v>8.07491233954104</v>
      </c>
      <c r="AA18" s="10">
        <f>AA17/AA15^0.5</f>
        <v>3.5026396700158284</v>
      </c>
      <c r="AB18" s="10">
        <f t="shared" si="8"/>
        <v>24.486260305493431</v>
      </c>
      <c r="AC18" s="10">
        <f t="shared" si="8"/>
        <v>1.7626648905952322</v>
      </c>
    </row>
    <row r="19" spans="2:29" x14ac:dyDescent="0.2">
      <c r="C19" s="2" t="s">
        <v>37</v>
      </c>
      <c r="D19" s="2">
        <f>D17/D16</f>
        <v>-5.3331116645945198E-2</v>
      </c>
      <c r="E19" s="2">
        <f t="shared" ref="E19:J19" si="9">E17/E16</f>
        <v>0.28257976154031922</v>
      </c>
      <c r="F19" s="2">
        <f t="shared" si="9"/>
        <v>0.3660698339055285</v>
      </c>
      <c r="G19" s="2">
        <f t="shared" si="9"/>
        <v>0.50136385716860543</v>
      </c>
      <c r="H19" s="2">
        <f t="shared" si="9"/>
        <v>0.33336983868381509</v>
      </c>
      <c r="I19" s="2">
        <f t="shared" si="9"/>
        <v>0.42617269331289209</v>
      </c>
      <c r="J19" s="2">
        <f t="shared" si="9"/>
        <v>4.967590512821464E-2</v>
      </c>
      <c r="K19" s="2">
        <f>K17/K16</f>
        <v>-3.495904426077414E-2</v>
      </c>
      <c r="L19" s="2">
        <f>L17/L16</f>
        <v>0.63609366026865333</v>
      </c>
      <c r="M19" s="2">
        <f>M17/M16</f>
        <v>0.45807669963973657</v>
      </c>
      <c r="N19" s="2">
        <f t="shared" ref="N19:Q19" si="10">N17/N16</f>
        <v>0.43388242406284983</v>
      </c>
      <c r="O19" s="2">
        <f t="shared" si="10"/>
        <v>0.42543379472795467</v>
      </c>
      <c r="P19" s="2">
        <f t="shared" si="10"/>
        <v>0.32758609020303359</v>
      </c>
      <c r="Q19" s="2">
        <f t="shared" si="10"/>
        <v>4.2667946233116413E-2</v>
      </c>
    </row>
    <row r="21" spans="2:29" s="12" customFormat="1" ht="19" x14ac:dyDescent="0.25">
      <c r="C21" s="13" t="s">
        <v>7</v>
      </c>
      <c r="D21" s="13" t="s">
        <v>16</v>
      </c>
      <c r="E21" s="13"/>
      <c r="F21" s="13"/>
      <c r="G21" s="13"/>
      <c r="H21" s="13"/>
      <c r="I21" s="13"/>
      <c r="J21" s="13"/>
      <c r="K21" s="13" t="s">
        <v>19</v>
      </c>
      <c r="L21" s="13"/>
      <c r="M21" s="13"/>
      <c r="N21" s="13"/>
      <c r="O21" s="13"/>
      <c r="P21" s="13"/>
      <c r="Q21" s="13"/>
      <c r="R21" s="13" t="s">
        <v>17</v>
      </c>
      <c r="S21" s="13"/>
      <c r="T21" s="13"/>
      <c r="U21" s="13"/>
      <c r="V21" s="13"/>
      <c r="W21" s="13"/>
      <c r="X21" s="13" t="s">
        <v>18</v>
      </c>
    </row>
    <row r="22" spans="2:29" x14ac:dyDescent="0.2">
      <c r="B22" s="4"/>
      <c r="C22" s="4" t="s">
        <v>12</v>
      </c>
      <c r="D22" s="7" t="s">
        <v>15</v>
      </c>
      <c r="E22" s="6" t="s">
        <v>0</v>
      </c>
      <c r="F22" s="6" t="s">
        <v>2</v>
      </c>
      <c r="G22" s="6" t="s">
        <v>1</v>
      </c>
      <c r="H22" s="6" t="s">
        <v>5</v>
      </c>
      <c r="I22" s="6" t="s">
        <v>36</v>
      </c>
      <c r="J22" s="6" t="s">
        <v>4</v>
      </c>
      <c r="K22" s="7" t="s">
        <v>15</v>
      </c>
      <c r="L22" s="6" t="s">
        <v>0</v>
      </c>
      <c r="M22" s="6" t="s">
        <v>2</v>
      </c>
      <c r="N22" s="6" t="s">
        <v>1</v>
      </c>
      <c r="O22" s="6" t="s">
        <v>5</v>
      </c>
      <c r="P22" s="6" t="s">
        <v>36</v>
      </c>
      <c r="Q22" s="6" t="s">
        <v>4</v>
      </c>
      <c r="R22" s="7" t="s">
        <v>15</v>
      </c>
      <c r="S22" s="6" t="s">
        <v>0</v>
      </c>
      <c r="T22" s="6" t="s">
        <v>2</v>
      </c>
      <c r="U22" s="6" t="s">
        <v>1</v>
      </c>
      <c r="V22" s="6" t="s">
        <v>5</v>
      </c>
      <c r="W22" s="6" t="s">
        <v>4</v>
      </c>
      <c r="X22" s="7" t="s">
        <v>15</v>
      </c>
      <c r="Y22" s="6" t="s">
        <v>0</v>
      </c>
      <c r="Z22" s="6" t="s">
        <v>2</v>
      </c>
      <c r="AA22" s="6" t="s">
        <v>1</v>
      </c>
      <c r="AB22" s="6" t="s">
        <v>5</v>
      </c>
      <c r="AC22" s="6" t="s">
        <v>4</v>
      </c>
    </row>
    <row r="24" spans="2:29" x14ac:dyDescent="0.2">
      <c r="B24" s="4"/>
      <c r="C24" s="5" t="s">
        <v>13</v>
      </c>
      <c r="D24" s="2">
        <v>-88.143310300765492</v>
      </c>
      <c r="E24" s="2">
        <v>277.13742705314388</v>
      </c>
      <c r="F24" s="2">
        <v>248.07418626354598</v>
      </c>
      <c r="G24" s="2">
        <v>140.67446013419871</v>
      </c>
      <c r="H24" s="2">
        <v>148.13274408155905</v>
      </c>
      <c r="I24" s="2">
        <f>G24/E24</f>
        <v>0.50759820364220587</v>
      </c>
      <c r="J24" s="2">
        <v>138.30682471490678</v>
      </c>
      <c r="K24" s="2">
        <v>-90.517679486955913</v>
      </c>
      <c r="L24" s="2">
        <v>458.41480800083724</v>
      </c>
      <c r="M24" s="2">
        <v>370.16568574451287</v>
      </c>
      <c r="N24" s="2">
        <v>153.99341147286557</v>
      </c>
      <c r="O24" s="2">
        <v>147.42288789295029</v>
      </c>
      <c r="P24" s="2">
        <f>N24/L24</f>
        <v>0.33592590986411663</v>
      </c>
      <c r="Q24" s="2">
        <v>140.05715579078313</v>
      </c>
      <c r="R24" s="2">
        <v>-87.988603210449213</v>
      </c>
      <c r="S24" s="2">
        <v>331.34600982666035</v>
      </c>
      <c r="T24" s="2">
        <v>303.07963104248046</v>
      </c>
      <c r="U24" s="2">
        <v>140.20144081115728</v>
      </c>
      <c r="V24" s="2">
        <v>140.09040794372584</v>
      </c>
      <c r="W24" s="2">
        <v>137.45607299804681</v>
      </c>
      <c r="X24" s="2">
        <v>-90.46169874403212</v>
      </c>
      <c r="Y24">
        <v>239.64732445610903</v>
      </c>
      <c r="Z24">
        <v>220.00403171115443</v>
      </c>
      <c r="AA24">
        <v>129.93329789903419</v>
      </c>
      <c r="AB24">
        <v>110.82099405924478</v>
      </c>
      <c r="AC24">
        <v>136.71956464979382</v>
      </c>
    </row>
    <row r="25" spans="2:29" x14ac:dyDescent="0.2">
      <c r="B25" s="4"/>
      <c r="C25" s="5" t="s">
        <v>27</v>
      </c>
      <c r="D25" s="2">
        <v>-89.199594116210946</v>
      </c>
      <c r="E25" s="2">
        <v>96.548992156982436</v>
      </c>
      <c r="F25" s="2">
        <v>80.266855621337882</v>
      </c>
      <c r="G25" s="2">
        <v>41.544374847412108</v>
      </c>
      <c r="H25" s="2">
        <v>179.80918579101561</v>
      </c>
      <c r="I25" s="2">
        <f t="shared" ref="I25:I28" si="11">G25/E25</f>
        <v>0.43029320057389758</v>
      </c>
      <c r="J25" s="2">
        <v>123.93775329589839</v>
      </c>
      <c r="K25" s="2">
        <v>-90.848961916836842</v>
      </c>
      <c r="L25" s="2">
        <v>153.51019217751241</v>
      </c>
      <c r="M25" s="2">
        <v>117.65489127419218</v>
      </c>
      <c r="N25" s="2">
        <v>47.876738461581141</v>
      </c>
      <c r="O25" s="2">
        <v>219.3247715343131</v>
      </c>
      <c r="P25" s="2">
        <f t="shared" ref="P25:P28" si="12">N25/L25</f>
        <v>0.3118798679257635</v>
      </c>
      <c r="Q25" s="2">
        <v>125.78742738203572</v>
      </c>
      <c r="R25" s="2">
        <v>-88.609413146972656</v>
      </c>
      <c r="S25" s="2">
        <v>107.79736328125</v>
      </c>
      <c r="T25" s="2">
        <v>93.661607595590482</v>
      </c>
      <c r="U25" s="2">
        <v>33.677160263061531</v>
      </c>
      <c r="V25" s="2">
        <v>213.05883319561332</v>
      </c>
      <c r="W25" s="2">
        <v>129.45484337439899</v>
      </c>
      <c r="X25" s="2">
        <v>-90.595333862304685</v>
      </c>
      <c r="Y25">
        <v>78.761649322509768</v>
      </c>
      <c r="Z25">
        <v>67.10872592926026</v>
      </c>
      <c r="AA25">
        <v>32.968737316131595</v>
      </c>
      <c r="AB25">
        <v>173.75879745483397</v>
      </c>
      <c r="AC25">
        <v>124.42559509277332</v>
      </c>
    </row>
    <row r="26" spans="2:29" x14ac:dyDescent="0.2">
      <c r="B26" s="4"/>
      <c r="C26" s="5" t="s">
        <v>26</v>
      </c>
      <c r="D26" s="2">
        <v>-84.618550194634338</v>
      </c>
      <c r="E26" s="2">
        <v>107.38023927476655</v>
      </c>
      <c r="F26" s="2">
        <v>86.503260294596359</v>
      </c>
      <c r="G26" s="2">
        <v>42.966166390313049</v>
      </c>
      <c r="H26" s="2">
        <v>120.95945315890845</v>
      </c>
      <c r="I26" s="2">
        <f t="shared" si="11"/>
        <v>0.40013103603141004</v>
      </c>
      <c r="J26" s="2">
        <v>119.90704303317609</v>
      </c>
      <c r="K26" s="2">
        <v>-90.094706485145963</v>
      </c>
      <c r="L26" s="2">
        <v>194.2685956453021</v>
      </c>
      <c r="M26" s="2">
        <v>153.08592545358752</v>
      </c>
      <c r="N26" s="2">
        <v>69.805502239026538</v>
      </c>
      <c r="O26" s="2">
        <v>121.12219961066</v>
      </c>
      <c r="P26" s="2">
        <f t="shared" si="12"/>
        <v>0.35932468656168315</v>
      </c>
      <c r="Q26" s="2">
        <v>126.511011224044</v>
      </c>
      <c r="R26" s="2">
        <v>-86.325320317195008</v>
      </c>
      <c r="S26" s="2">
        <v>139.91153540978067</v>
      </c>
      <c r="T26" s="2">
        <v>126.88271566537709</v>
      </c>
      <c r="U26" s="2">
        <v>60.368725703312791</v>
      </c>
      <c r="V26" s="2">
        <v>120.72018902118405</v>
      </c>
      <c r="W26" s="2">
        <v>122.5637705876277</v>
      </c>
      <c r="X26" s="2">
        <v>-89.054361724853521</v>
      </c>
      <c r="Y26">
        <v>104.67956314086921</v>
      </c>
      <c r="Z26">
        <v>91.222211456298837</v>
      </c>
      <c r="AA26">
        <v>48.030331420898435</v>
      </c>
      <c r="AB26">
        <v>122.66503372192392</v>
      </c>
      <c r="AC26">
        <v>123.5926307678224</v>
      </c>
    </row>
    <row r="27" spans="2:29" x14ac:dyDescent="0.2">
      <c r="B27" s="4"/>
      <c r="C27" s="5" t="s">
        <v>35</v>
      </c>
      <c r="D27" s="2">
        <v>-88.634543394431091</v>
      </c>
      <c r="E27" s="2">
        <v>105.18248474903596</v>
      </c>
      <c r="F27" s="2">
        <v>88.646837283403443</v>
      </c>
      <c r="G27" s="2">
        <v>41.053881522936699</v>
      </c>
      <c r="H27" s="2">
        <v>138.28713813194878</v>
      </c>
      <c r="I27" s="2">
        <f t="shared" si="11"/>
        <v>0.39031100682676134</v>
      </c>
      <c r="J27" s="2">
        <v>122.71446188902242</v>
      </c>
      <c r="K27" s="2">
        <v>-90.722507158915207</v>
      </c>
      <c r="L27" s="2">
        <v>177.19174130757651</v>
      </c>
      <c r="M27" s="2">
        <v>140.17711575826024</v>
      </c>
      <c r="N27" s="2">
        <v>51.99833552042643</v>
      </c>
      <c r="O27" s="2">
        <v>151.37319755554239</v>
      </c>
      <c r="P27" s="2">
        <f t="shared" si="12"/>
        <v>0.29345800846420739</v>
      </c>
      <c r="Q27" s="2">
        <v>124.42472171783452</v>
      </c>
      <c r="R27" s="2">
        <v>-88.413762228829526</v>
      </c>
      <c r="S27" s="2">
        <v>121.36487088884623</v>
      </c>
      <c r="T27" s="2">
        <v>109.98905072893415</v>
      </c>
      <c r="U27" s="2">
        <v>41.458863667079378</v>
      </c>
      <c r="V27" s="2">
        <v>149.03420366559743</v>
      </c>
      <c r="W27" s="2">
        <v>124.34385081699936</v>
      </c>
      <c r="X27" s="2">
        <v>-90.437069892883301</v>
      </c>
      <c r="Y27">
        <v>97.670958201090414</v>
      </c>
      <c r="Z27">
        <v>85.588940620422363</v>
      </c>
      <c r="AA27">
        <v>40.698234558105476</v>
      </c>
      <c r="AB27">
        <v>154.97222073872925</v>
      </c>
      <c r="AC27">
        <v>123.03238646189369</v>
      </c>
    </row>
    <row r="28" spans="2:29" x14ac:dyDescent="0.2">
      <c r="B28" s="4"/>
      <c r="C28" s="5" t="s">
        <v>28</v>
      </c>
      <c r="D28" s="2">
        <v>-89.185428619384766</v>
      </c>
      <c r="E28" s="2">
        <v>146.97950935363778</v>
      </c>
      <c r="F28" s="2">
        <v>127.60274791717539</v>
      </c>
      <c r="G28" s="2">
        <v>74.857721328735366</v>
      </c>
      <c r="H28" s="2">
        <v>256.72814559936535</v>
      </c>
      <c r="I28" s="2">
        <f t="shared" si="11"/>
        <v>0.50930719294092286</v>
      </c>
      <c r="J28" s="2">
        <v>128.91550064086925</v>
      </c>
      <c r="K28" s="2">
        <v>-90.851007461547852</v>
      </c>
      <c r="L28" s="2">
        <v>229.17644729614273</v>
      </c>
      <c r="M28" s="2">
        <v>181.96662292480477</v>
      </c>
      <c r="N28" s="2">
        <v>85.804152297973644</v>
      </c>
      <c r="O28" s="2">
        <v>266.99371795654304</v>
      </c>
      <c r="P28" s="2">
        <f t="shared" si="12"/>
        <v>0.37440213996814942</v>
      </c>
      <c r="Q28" s="2">
        <v>130.36211776733398</v>
      </c>
      <c r="R28" s="2">
        <v>-88.743384838104248</v>
      </c>
      <c r="S28" s="2">
        <v>163.24436855316168</v>
      </c>
      <c r="T28" s="2">
        <v>144.01643848419181</v>
      </c>
      <c r="U28" s="2">
        <v>57.279324054718018</v>
      </c>
      <c r="V28" s="2">
        <v>253.828987121582</v>
      </c>
      <c r="W28" s="2">
        <v>135.5573492050172</v>
      </c>
      <c r="X28" s="2">
        <v>-90.668234143938349</v>
      </c>
      <c r="Y28">
        <v>131.35737718854628</v>
      </c>
      <c r="Z28">
        <v>116.93179430280408</v>
      </c>
      <c r="AA28">
        <v>66.564520972115659</v>
      </c>
      <c r="AB28">
        <v>258.63618251255588</v>
      </c>
      <c r="AC28">
        <v>129.40484728131966</v>
      </c>
    </row>
    <row r="29" spans="2:29" x14ac:dyDescent="0.2">
      <c r="B29" s="4"/>
      <c r="C29" s="5"/>
      <c r="X29" s="2"/>
    </row>
    <row r="30" spans="2:29" s="3" customFormat="1" x14ac:dyDescent="0.2">
      <c r="C30" s="8" t="s">
        <v>8</v>
      </c>
      <c r="D30" s="9">
        <f t="shared" ref="D30:AC30" si="13">COUNT(D19:D28)</f>
        <v>6</v>
      </c>
      <c r="E30" s="9">
        <f t="shared" si="13"/>
        <v>6</v>
      </c>
      <c r="F30" s="9">
        <f t="shared" si="13"/>
        <v>6</v>
      </c>
      <c r="G30" s="9">
        <f t="shared" si="13"/>
        <v>6</v>
      </c>
      <c r="H30" s="9">
        <f t="shared" si="13"/>
        <v>6</v>
      </c>
      <c r="I30" s="9">
        <f t="shared" si="13"/>
        <v>6</v>
      </c>
      <c r="J30" s="9">
        <f t="shared" si="13"/>
        <v>6</v>
      </c>
      <c r="K30" s="9">
        <f t="shared" si="13"/>
        <v>6</v>
      </c>
      <c r="L30" s="9">
        <f t="shared" si="13"/>
        <v>6</v>
      </c>
      <c r="M30" s="9">
        <f t="shared" si="13"/>
        <v>6</v>
      </c>
      <c r="N30" s="9">
        <f t="shared" si="13"/>
        <v>6</v>
      </c>
      <c r="O30" s="9">
        <f t="shared" si="13"/>
        <v>6</v>
      </c>
      <c r="P30" s="9">
        <f t="shared" si="13"/>
        <v>6</v>
      </c>
      <c r="Q30" s="9">
        <f t="shared" si="13"/>
        <v>6</v>
      </c>
      <c r="R30" s="9">
        <f t="shared" si="13"/>
        <v>5</v>
      </c>
      <c r="S30" s="9">
        <f t="shared" si="13"/>
        <v>5</v>
      </c>
      <c r="T30" s="9">
        <f t="shared" si="13"/>
        <v>5</v>
      </c>
      <c r="U30" s="9">
        <f t="shared" si="13"/>
        <v>5</v>
      </c>
      <c r="V30" s="9">
        <f t="shared" si="13"/>
        <v>5</v>
      </c>
      <c r="W30" s="9">
        <f t="shared" si="13"/>
        <v>5</v>
      </c>
      <c r="X30" s="9">
        <f t="shared" si="13"/>
        <v>5</v>
      </c>
      <c r="Y30" s="9">
        <f t="shared" si="13"/>
        <v>5</v>
      </c>
      <c r="Z30" s="9">
        <f t="shared" si="13"/>
        <v>5</v>
      </c>
      <c r="AA30" s="9">
        <f t="shared" si="13"/>
        <v>5</v>
      </c>
      <c r="AB30" s="9">
        <f t="shared" si="13"/>
        <v>5</v>
      </c>
      <c r="AC30" s="9">
        <f t="shared" si="13"/>
        <v>5</v>
      </c>
    </row>
    <row r="31" spans="2:29" s="3" customFormat="1" x14ac:dyDescent="0.2">
      <c r="C31" s="8" t="s">
        <v>9</v>
      </c>
      <c r="D31" s="10">
        <f t="shared" ref="D31:AC31" si="14">AVERAGE(D19:D28)</f>
        <v>-73.305792957012088</v>
      </c>
      <c r="E31" s="10">
        <f t="shared" si="14"/>
        <v>122.2518720581845</v>
      </c>
      <c r="F31" s="10">
        <f t="shared" si="14"/>
        <v>105.24332620232742</v>
      </c>
      <c r="G31" s="10">
        <f t="shared" si="14"/>
        <v>56.932994680127422</v>
      </c>
      <c r="H31" s="10">
        <f t="shared" si="14"/>
        <v>140.70833943358016</v>
      </c>
      <c r="I31" s="10">
        <f t="shared" si="14"/>
        <v>0.44396888888801495</v>
      </c>
      <c r="J31" s="10">
        <f t="shared" si="14"/>
        <v>105.63854324650019</v>
      </c>
      <c r="K31" s="10">
        <f t="shared" si="14"/>
        <v>-75.511636925610432</v>
      </c>
      <c r="L31" s="10">
        <f t="shared" si="14"/>
        <v>202.19964634793993</v>
      </c>
      <c r="M31" s="10">
        <f t="shared" si="14"/>
        <v>160.58471964249955</v>
      </c>
      <c r="N31" s="10">
        <f t="shared" si="14"/>
        <v>68.318670402656039</v>
      </c>
      <c r="O31" s="10">
        <f t="shared" si="14"/>
        <v>151.11036805745613</v>
      </c>
      <c r="P31" s="10">
        <f t="shared" si="14"/>
        <v>0.33376278383115893</v>
      </c>
      <c r="Q31" s="10">
        <f t="shared" si="14"/>
        <v>107.86418363804408</v>
      </c>
      <c r="R31" s="10">
        <f t="shared" si="14"/>
        <v>-88.016096748310119</v>
      </c>
      <c r="S31" s="10">
        <f t="shared" si="14"/>
        <v>172.7328295919398</v>
      </c>
      <c r="T31" s="10">
        <f t="shared" si="14"/>
        <v>155.52588870331479</v>
      </c>
      <c r="U31" s="10">
        <f t="shared" si="14"/>
        <v>66.597102899865803</v>
      </c>
      <c r="V31" s="10">
        <f t="shared" si="14"/>
        <v>175.34652418954053</v>
      </c>
      <c r="W31" s="10">
        <f t="shared" si="14"/>
        <v>129.875177396418</v>
      </c>
      <c r="X31" s="10">
        <f t="shared" si="14"/>
        <v>-90.243339673602392</v>
      </c>
      <c r="Y31" s="10">
        <f t="shared" si="14"/>
        <v>130.42337446182495</v>
      </c>
      <c r="Z31" s="10">
        <f t="shared" si="14"/>
        <v>116.17114080398798</v>
      </c>
      <c r="AA31" s="10">
        <f t="shared" si="14"/>
        <v>63.639024433257063</v>
      </c>
      <c r="AB31" s="10">
        <f t="shared" si="14"/>
        <v>164.17064569745759</v>
      </c>
      <c r="AC31" s="10">
        <f t="shared" si="14"/>
        <v>127.43500485072059</v>
      </c>
    </row>
    <row r="32" spans="2:29" s="3" customFormat="1" x14ac:dyDescent="0.2">
      <c r="C32" s="8" t="s">
        <v>10</v>
      </c>
      <c r="D32" s="9">
        <f t="shared" ref="D32:AC32" si="15">_xlfn.STDEV.S(D19:D28)</f>
        <v>35.927148222335667</v>
      </c>
      <c r="E32" s="9">
        <f t="shared" si="15"/>
        <v>90.16725229885455</v>
      </c>
      <c r="F32" s="9">
        <f t="shared" si="15"/>
        <v>81.425174026172769</v>
      </c>
      <c r="G32" s="9">
        <f t="shared" si="15"/>
        <v>47.333890536598226</v>
      </c>
      <c r="H32" s="9">
        <f t="shared" si="15"/>
        <v>83.839854731019273</v>
      </c>
      <c r="I32" s="9">
        <f t="shared" si="15"/>
        <v>5.2196625083979695E-2</v>
      </c>
      <c r="J32" s="9">
        <f t="shared" si="15"/>
        <v>52.130759515189403</v>
      </c>
      <c r="K32" s="9">
        <f t="shared" si="15"/>
        <v>36.976956431582913</v>
      </c>
      <c r="L32" s="9">
        <f t="shared" si="15"/>
        <v>148.36494360155615</v>
      </c>
      <c r="M32" s="9">
        <f t="shared" si="15"/>
        <v>120.28098876771277</v>
      </c>
      <c r="N32" s="9">
        <f t="shared" si="15"/>
        <v>50.873734587739428</v>
      </c>
      <c r="O32" s="9">
        <f t="shared" si="15"/>
        <v>91.324763208455607</v>
      </c>
      <c r="P32" s="9">
        <f t="shared" si="15"/>
        <v>2.9836674488780225E-2</v>
      </c>
      <c r="Q32" s="9">
        <f t="shared" si="15"/>
        <v>53.12480025188438</v>
      </c>
      <c r="R32" s="9">
        <f t="shared" si="15"/>
        <v>0.98724249598483516</v>
      </c>
      <c r="S32" s="9">
        <f t="shared" si="15"/>
        <v>91.077839175012315</v>
      </c>
      <c r="T32" s="9">
        <f t="shared" si="15"/>
        <v>84.595801571356319</v>
      </c>
      <c r="U32" s="9">
        <f t="shared" si="15"/>
        <v>42.599489255754264</v>
      </c>
      <c r="V32" s="9">
        <f t="shared" si="15"/>
        <v>55.904122559225236</v>
      </c>
      <c r="W32" s="9">
        <f t="shared" si="15"/>
        <v>6.5951872325035135</v>
      </c>
      <c r="X32" s="9">
        <f t="shared" si="15"/>
        <v>0.67143798371757579</v>
      </c>
      <c r="Y32" s="9">
        <f t="shared" si="15"/>
        <v>63.904503069155751</v>
      </c>
      <c r="Z32" s="9">
        <f t="shared" si="15"/>
        <v>60.717971855308974</v>
      </c>
      <c r="AA32" s="9">
        <f t="shared" si="15"/>
        <v>39.096249416826858</v>
      </c>
      <c r="AB32" s="9">
        <f t="shared" si="15"/>
        <v>58.457639528531068</v>
      </c>
      <c r="AC32" s="9">
        <f t="shared" si="15"/>
        <v>5.7724943530883586</v>
      </c>
    </row>
    <row r="33" spans="3:29" s="3" customFormat="1" x14ac:dyDescent="0.2">
      <c r="C33" s="8" t="s">
        <v>11</v>
      </c>
      <c r="D33" s="10">
        <f>D32/D30^0.5</f>
        <v>14.667196843010352</v>
      </c>
      <c r="E33" s="10">
        <f t="shared" ref="E33" si="16">E32/E30^0.5</f>
        <v>36.810626606831192</v>
      </c>
      <c r="F33" s="10">
        <f t="shared" ref="F33" si="17">F32/F30^0.5</f>
        <v>33.241688096907581</v>
      </c>
      <c r="G33" s="10">
        <f t="shared" ref="G33" si="18">G32/G30^0.5</f>
        <v>19.323979892569852</v>
      </c>
      <c r="H33" s="10">
        <f t="shared" ref="H33:I33" si="19">H32/H30^0.5</f>
        <v>34.227477366677242</v>
      </c>
      <c r="I33" s="10">
        <f t="shared" si="19"/>
        <v>2.1309182958517903E-2</v>
      </c>
      <c r="J33" s="10">
        <f t="shared" ref="J33" si="20">J32/J30^0.5</f>
        <v>21.282293452658838</v>
      </c>
      <c r="K33" s="10">
        <f t="shared" ref="K33" si="21">K32/K30^0.5</f>
        <v>15.095779249750469</v>
      </c>
      <c r="L33" s="10">
        <f t="shared" ref="L33" si="22">L32/L30^0.5</f>
        <v>60.569734590102755</v>
      </c>
      <c r="M33" s="10">
        <f t="shared" ref="M33" si="23">M32/M30^0.5</f>
        <v>49.10450803972185</v>
      </c>
      <c r="N33" s="10">
        <f t="shared" ref="N33" si="24">N32/N30^0.5</f>
        <v>20.769115174956923</v>
      </c>
      <c r="O33" s="10">
        <f t="shared" ref="O33:P33" si="25">O32/O30^0.5</f>
        <v>37.283178456869102</v>
      </c>
      <c r="P33" s="10">
        <f t="shared" si="25"/>
        <v>1.2180771353171282E-2</v>
      </c>
      <c r="Q33" s="10">
        <f t="shared" ref="Q33" si="26">Q32/Q30^0.5</f>
        <v>21.688108884066001</v>
      </c>
      <c r="R33" s="10">
        <f t="shared" ref="R33" si="27">R32/R30^0.5</f>
        <v>0.44150826625973089</v>
      </c>
      <c r="S33" s="10">
        <f t="shared" ref="S33" si="28">S32/S30^0.5</f>
        <v>40.731247927824178</v>
      </c>
      <c r="T33" s="10">
        <f t="shared" ref="T33" si="29">T32/T30^0.5</f>
        <v>37.832392584927248</v>
      </c>
      <c r="U33" s="10">
        <f t="shared" ref="U33" si="30">U32/U30^0.5</f>
        <v>19.05107075652769</v>
      </c>
      <c r="V33" s="10">
        <f t="shared" ref="V33" si="31">V32/V30^0.5</f>
        <v>25.001083652981428</v>
      </c>
      <c r="W33" s="10">
        <f t="shared" ref="W33:AC33" si="32">W32/W30^0.5</f>
        <v>2.949457395243313</v>
      </c>
      <c r="X33" s="10">
        <f t="shared" si="32"/>
        <v>0.30027619485357926</v>
      </c>
      <c r="Y33" s="10">
        <f t="shared" si="32"/>
        <v>28.578962586195239</v>
      </c>
      <c r="Z33" s="10">
        <f t="shared" si="32"/>
        <v>27.153902504877976</v>
      </c>
      <c r="AA33" s="10">
        <f>AA32/AA30^0.5</f>
        <v>17.484374272262272</v>
      </c>
      <c r="AB33" s="10">
        <f t="shared" si="32"/>
        <v>26.143051157994844</v>
      </c>
      <c r="AC33" s="10">
        <f t="shared" si="32"/>
        <v>2.5815379546478483</v>
      </c>
    </row>
    <row r="34" spans="3:29" x14ac:dyDescent="0.2">
      <c r="C34" s="2" t="s">
        <v>37</v>
      </c>
      <c r="D34" s="2">
        <f>D32/D31</f>
        <v>-0.49009971481249825</v>
      </c>
      <c r="E34" s="2">
        <f t="shared" ref="E34:J34" si="33">E32/E31</f>
        <v>0.73755314156612983</v>
      </c>
      <c r="F34" s="2">
        <f t="shared" si="33"/>
        <v>0.77368491632082292</v>
      </c>
      <c r="G34" s="2">
        <f t="shared" si="33"/>
        <v>0.83139646531047873</v>
      </c>
      <c r="H34" s="2">
        <f t="shared" si="33"/>
        <v>0.59584140548112263</v>
      </c>
      <c r="I34" s="2">
        <f t="shared" si="33"/>
        <v>0.11756820441791266</v>
      </c>
      <c r="J34" s="2">
        <f t="shared" si="33"/>
        <v>0.49348237786227234</v>
      </c>
      <c r="K34" s="2">
        <f>K32/K31</f>
        <v>-0.48968553638971446</v>
      </c>
      <c r="L34" s="2">
        <f>L32/L31</f>
        <v>0.73375471362721167</v>
      </c>
      <c r="M34" s="2">
        <f>M32/M31</f>
        <v>0.74901889193123328</v>
      </c>
      <c r="N34" s="2">
        <f t="shared" ref="N34:Q34" si="34">N32/N31</f>
        <v>0.74465346424191536</v>
      </c>
      <c r="O34" s="2">
        <f t="shared" si="34"/>
        <v>0.60435802243385139</v>
      </c>
      <c r="P34" s="2">
        <f t="shared" si="34"/>
        <v>8.9394851475932527E-2</v>
      </c>
      <c r="Q34" s="2">
        <f t="shared" si="34"/>
        <v>0.49251566609128883</v>
      </c>
    </row>
    <row r="36" spans="3:29" ht="24" x14ac:dyDescent="0.3">
      <c r="H36" s="11"/>
      <c r="I36" s="11"/>
      <c r="J36" s="11"/>
      <c r="K36" s="11"/>
    </row>
    <row r="41" spans="3:29" x14ac:dyDescent="0.2">
      <c r="M41" s="14"/>
      <c r="O41" s="14"/>
      <c r="P41" s="14"/>
      <c r="Q41" s="14"/>
    </row>
    <row r="42" spans="3:29" x14ac:dyDescent="0.2">
      <c r="M42" s="14"/>
      <c r="O42" s="14"/>
      <c r="P42" s="14"/>
      <c r="Q42" s="14"/>
    </row>
    <row r="43" spans="3:29" x14ac:dyDescent="0.2">
      <c r="M43" s="14"/>
      <c r="O43" s="14"/>
      <c r="P43" s="14"/>
      <c r="Q43" s="14"/>
    </row>
    <row r="44" spans="3:29" x14ac:dyDescent="0.2">
      <c r="M44" s="14"/>
      <c r="O44" s="14"/>
      <c r="P44" s="14"/>
      <c r="Q44" s="14"/>
    </row>
    <row r="45" spans="3:29" x14ac:dyDescent="0.2">
      <c r="M45" s="14"/>
      <c r="O45" s="14"/>
      <c r="P45" s="14"/>
      <c r="Q45" s="14"/>
    </row>
    <row r="46" spans="3:29" x14ac:dyDescent="0.2">
      <c r="M46" s="14"/>
      <c r="O46" s="14"/>
      <c r="P46" s="14"/>
      <c r="Q46" s="14"/>
    </row>
    <row r="47" spans="3:29" x14ac:dyDescent="0.2">
      <c r="M47" s="14"/>
      <c r="O47" s="14"/>
      <c r="P47" s="14"/>
      <c r="Q47" s="14"/>
    </row>
    <row r="48" spans="3:29" x14ac:dyDescent="0.2">
      <c r="M48" s="14"/>
      <c r="O48" s="14"/>
      <c r="P48" s="14"/>
      <c r="Q48" s="1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all params fig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Crisel</dc:creator>
  <cp:lastModifiedBy>Microsoft Office User</cp:lastModifiedBy>
  <dcterms:created xsi:type="dcterms:W3CDTF">2020-11-27T10:57:32Z</dcterms:created>
  <dcterms:modified xsi:type="dcterms:W3CDTF">2022-12-02T15:38:46Z</dcterms:modified>
</cp:coreProperties>
</file>