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3 season misc analyses\GC 2023\"/>
    </mc:Choice>
  </mc:AlternateContent>
  <xr:revisionPtr revIDLastSave="0" documentId="13_ncr:1_{23B44CDB-4488-483F-A72F-C705AF3AF157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serum CH4 CO2" sheetId="1" r:id="rId1"/>
  </sheets>
  <calcPr calcId="191029"/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</calcChain>
</file>

<file path=xl/sharedStrings.xml><?xml version="1.0" encoding="utf-8"?>
<sst xmlns="http://schemas.openxmlformats.org/spreadsheetml/2006/main" count="906" uniqueCount="66">
  <si>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</si>
  <si>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</si>
  <si>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</si>
  <si>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</si>
  <si>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</si>
  <si>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</si>
  <si>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</si>
  <si>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</si>
  <si>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</si>
  <si>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</si>
  <si>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</si>
  <si>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</si>
  <si>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</si>
  <si>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</si>
  <si>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</si>
  <si>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</si>
  <si>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</si>
  <si>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</si>
  <si>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</si>
  <si>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</si>
  <si>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</si>
  <si>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</si>
  <si>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</si>
  <si>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</si>
  <si>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</si>
  <si>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</si>
  <si>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</si>
  <si>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</si>
  <si>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2020 ranged CAL Measured headspace CH4  in ppm from GC in ppm</t>
  </si>
  <si>
    <t>2020 CAL Measured headspace CO2 in ppm from GC in ppm</t>
  </si>
  <si>
    <t>2021 ranged CAL Measured headspace CH4  in ppm from GC in ppm</t>
  </si>
  <si>
    <t>2021 CAL Measured headspace CO2 in ppm from GC in ppm</t>
  </si>
  <si>
    <t>QC outside air</t>
  </si>
  <si>
    <t xml:space="preserve">QC spiked air </t>
  </si>
  <si>
    <t>QC reference tank  new batch</t>
  </si>
  <si>
    <t>BRN01nov23_001.gcd</t>
  </si>
  <si>
    <t>BRN01nov23_002.gcd</t>
  </si>
  <si>
    <t>BRN01nov23_003.gcd</t>
  </si>
  <si>
    <t>BRN01nov23_004.gcd</t>
  </si>
  <si>
    <t>BRN01nov23_005.gcd</t>
  </si>
  <si>
    <t>BRN01nov23_006.gcd</t>
  </si>
  <si>
    <t>BRN01nov23_007.gcd</t>
  </si>
  <si>
    <t>BRN01nov23_008.gcd</t>
  </si>
  <si>
    <t>BRN01nov23_009.gcd</t>
  </si>
  <si>
    <t>BRN01nov23_010.gcd</t>
  </si>
  <si>
    <t>BRN01nov23_011.gcd</t>
  </si>
  <si>
    <t>BRN01nov23_012.gcd</t>
  </si>
  <si>
    <t>BRN01nov23_013.gcd</t>
  </si>
  <si>
    <t>BRN01nov23_014.gcd</t>
  </si>
  <si>
    <t>BRN01nov23_015.gcd</t>
  </si>
  <si>
    <t>BRN01nov23_016.gcd</t>
  </si>
  <si>
    <t>BRN01nov23_017.gcd</t>
  </si>
  <si>
    <t>BRN01nov23_018.gcd</t>
  </si>
  <si>
    <t>BRN01nov23_019.gcd</t>
  </si>
  <si>
    <t>BRN01nov23_020.gcd</t>
  </si>
  <si>
    <t>BRN01nov23_021.gcd</t>
  </si>
  <si>
    <t>BRN01nov23_022.gcd</t>
  </si>
  <si>
    <t>BRN01nov23_023.gcd</t>
  </si>
  <si>
    <t>BRN01nov23_024.gcd</t>
  </si>
  <si>
    <t>BRN01nov23_025.gcd</t>
  </si>
  <si>
    <t>BRN01nov23_026.gcd</t>
  </si>
  <si>
    <t>BRN01nov23_027.gcd</t>
  </si>
  <si>
    <t>BRN01nov23_028.gcd</t>
  </si>
  <si>
    <t>BRN01nov23_029.gcd</t>
  </si>
  <si>
    <t>BRN01nov23_030.gcd</t>
  </si>
  <si>
    <t>BRN01nov23_031.gcd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</si>
</sst>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1" fontId="0" fillId="33" borderId="0" xfId="0" applyNumberFormat="1" applyFill="1"/>
    <xf numFmtId="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9"/>
  <sheetViews>
    <sheetView tabSelected="1" workbookViewId="0">
      <selection activeCell="J31" sqref="J31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10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30</v>
      </c>
      <c r="BA8" s="5" t="s">
        <v>31</v>
      </c>
      <c r="BC8" s="5" t="s">
        <v>26</v>
      </c>
      <c r="BD8" s="5" t="s">
        <v>27</v>
      </c>
      <c r="BF8" s="5" t="s">
        <v>23</v>
      </c>
      <c r="BG8" s="5" t="s">
        <v>24</v>
      </c>
      <c r="BH8" s="9"/>
      <c r="BI8" s="9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49</v>
      </c>
      <c r="B9" t="s">
        <v>35</v>
      </c>
      <c r="C9" s="2">
        <v>45231.463078703702</v>
      </c>
      <c r="D9" t="s">
        <v>32</v>
      </c>
      <c r="E9" t="s">
        <v>13</v>
      </c>
      <c r="F9">
        <v>0</v>
      </c>
      <c r="G9">
        <v>6.0949999999999998</v>
      </c>
      <c r="H9" s="3">
        <v>2561</v>
      </c>
      <c r="I9">
        <v>-2E-3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35</v>
      </c>
      <c r="Q9" s="2">
        <v>45231.463078703702</v>
      </c>
      <c r="R9" t="s">
        <v>32</v>
      </c>
      <c r="S9" t="s">
        <v>13</v>
      </c>
      <c r="T9">
        <v>0</v>
      </c>
      <c r="U9" t="s">
        <v>14</v>
      </c>
      <c r="V9" s="3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35</v>
      </c>
      <c r="AE9" s="2">
        <v>45231.463078703702</v>
      </c>
      <c r="AF9" t="s">
        <v>32</v>
      </c>
      <c r="AG9" t="s">
        <v>13</v>
      </c>
      <c r="AH9">
        <v>0</v>
      </c>
      <c r="AI9">
        <v>12.295</v>
      </c>
      <c r="AJ9" s="3">
        <v>2151</v>
      </c>
      <c r="AK9">
        <v>0.34799999999999998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1">
        <v>49</v>
      </c>
      <c r="AT9" s="12">
        <f t="shared" ref="AT9:AT34" si="0">IF(H9&lt;10000,((H9^2*0.00000054)+(H9*-0.004765)+(12.72)),(IF(H9&lt;200000,((H9^2*-0.000000001577)+(H9*0.003043)+(-10.42)),(IF(H9&lt;8000000,((H9^2*-0.0000000000186)+(H9*0.00194)+(154.1)),((V9^2*-0.00000002)+(V9*0.2565)+(-1032)))))))</f>
        <v>4.058544340000001</v>
      </c>
      <c r="AU9" s="13">
        <f t="shared" ref="AU9:AU34" si="1">IF(AJ9&lt;45000,((-0.0000004561*AJ9^2)+(0.244*AJ9)+(-21.72)),((-0.0000000409*AJ9^2)+(0.2477*AJ9)+(-1777)))</f>
        <v>501.01371606389989</v>
      </c>
      <c r="AW9" s="6">
        <f t="shared" ref="AW9:AW37" si="2">IF(H9&lt;15000,((0.00000002125*H9^2)+(0.002705*H9)+(-4.371)),(IF(H9&lt;700000,((-0.0000000008162*H9^2)+(0.003141*H9)+(0.4702)), ((0.000000003285*V9^2)+(0.1899*V9)+(559.5)))))</f>
        <v>2.6958778212499999</v>
      </c>
      <c r="AX9" s="15">
        <f t="shared" ref="AX9:AX37" si="3">((-0.00000006277*AJ9^2)+(0.1854*AJ9)+(34.83))</f>
        <v>433.33497570123001</v>
      </c>
      <c r="AZ9" s="14">
        <f t="shared" ref="AZ9:AZ37" si="4">IF(H9&lt;10000,((-0.00000005795*H9^2)+(0.003823*H9)+(-6.715)),(IF(H9&lt;700000,((-0.0000000001209*H9^2)+(0.002635*H9)+(-0.4111)), ((-0.00000002007*V9^2)+(0.2564*V9)+(286.1)))))</f>
        <v>2.6956251180500015</v>
      </c>
      <c r="BA9" s="16">
        <f t="shared" ref="BA9:BA37" si="5">(-0.00000001626*AJ9^2)+(0.1912*AJ9)+(-3.858)</f>
        <v>407.33796821574003</v>
      </c>
      <c r="BC9" s="7">
        <f t="shared" ref="BC9:BC37" si="6">IF(H9&lt;10000,((0.0000001453*H9^2)+(0.0008349*H9)+(-1.805)),(IF(H9&lt;700000,((-0.00000000008054*H9^2)+(0.002348*H9)+(-2.47)), ((-0.00000001938*V9^2)+(0.2471*V9)+(226.8)))))</f>
        <v>1.2861610612999999</v>
      </c>
      <c r="BD9" s="8">
        <f t="shared" ref="BD9:BD37" si="7">(-0.00000002552*AJ9^2)+(0.2067*AJ9)+(-103.7)</f>
        <v>340.79362403848</v>
      </c>
      <c r="BF9" s="12">
        <f t="shared" ref="BF9:BF33" si="8">IF(H9&lt;10000,((H9^2*0.00000054)+(H9*-0.004765)+(12.72)),(IF(H9&lt;200000,((H9^2*-0.000000001577)+(H9*0.003043)+(-10.42)),(IF(H9&lt;8000000,((H9^2*-0.0000000000186)+(H9*0.00194)+(154.1)),((V9^2*-0.00000002)+(V9*0.2565)+(-1032)))))))</f>
        <v>4.058544340000001</v>
      </c>
      <c r="BG9" s="13">
        <f t="shared" ref="BG9:BG33" si="9">IF(AJ9&lt;45000,((-0.0000004561*AJ9^2)+(0.244*AJ9)+(-21.72)),((-0.0000000409*AJ9^2)+(0.2477*AJ9)+(-1777)))</f>
        <v>501.01371606389989</v>
      </c>
      <c r="BI9">
        <v>49</v>
      </c>
      <c r="BJ9" t="s">
        <v>35</v>
      </c>
      <c r="BK9" s="2">
        <v>45231.463078703702</v>
      </c>
      <c r="BL9" t="s">
        <v>32</v>
      </c>
      <c r="BM9" t="s">
        <v>13</v>
      </c>
      <c r="BN9">
        <v>0</v>
      </c>
      <c r="BO9">
        <v>2.7170000000000001</v>
      </c>
      <c r="BP9" s="3">
        <v>5321643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50</v>
      </c>
      <c r="B10" t="s">
        <v>36</v>
      </c>
      <c r="C10" s="2">
        <v>45231.484293981484</v>
      </c>
      <c r="D10" t="s">
        <v>33</v>
      </c>
      <c r="E10" t="s">
        <v>13</v>
      </c>
      <c r="F10">
        <v>0</v>
      </c>
      <c r="G10">
        <v>6.024</v>
      </c>
      <c r="H10" s="3">
        <v>1067683</v>
      </c>
      <c r="I10">
        <v>2.2869999999999999</v>
      </c>
      <c r="J10" t="s">
        <v>14</v>
      </c>
      <c r="K10" t="s">
        <v>14</v>
      </c>
      <c r="L10" t="s">
        <v>14</v>
      </c>
      <c r="M10" t="s">
        <v>14</v>
      </c>
      <c r="O10">
        <v>50</v>
      </c>
      <c r="P10" t="s">
        <v>36</v>
      </c>
      <c r="Q10" s="2">
        <v>45231.484293981484</v>
      </c>
      <c r="R10" t="s">
        <v>33</v>
      </c>
      <c r="S10" t="s">
        <v>13</v>
      </c>
      <c r="T10">
        <v>0</v>
      </c>
      <c r="U10">
        <v>5.9770000000000003</v>
      </c>
      <c r="V10" s="3">
        <v>8836</v>
      </c>
      <c r="W10">
        <v>2.2400000000000002</v>
      </c>
      <c r="X10" t="s">
        <v>14</v>
      </c>
      <c r="Y10" t="s">
        <v>14</v>
      </c>
      <c r="Z10" t="s">
        <v>14</v>
      </c>
      <c r="AA10" t="s">
        <v>14</v>
      </c>
      <c r="AC10">
        <v>50</v>
      </c>
      <c r="AD10" t="s">
        <v>36</v>
      </c>
      <c r="AE10" s="2">
        <v>45231.484293981484</v>
      </c>
      <c r="AF10" t="s">
        <v>33</v>
      </c>
      <c r="AG10" t="s">
        <v>13</v>
      </c>
      <c r="AH10">
        <v>0</v>
      </c>
      <c r="AI10">
        <v>12.228999999999999</v>
      </c>
      <c r="AJ10" s="3">
        <v>9251</v>
      </c>
      <c r="AK10">
        <v>2.3199999999999998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1">
        <v>50</v>
      </c>
      <c r="AT10" s="12">
        <f t="shared" si="0"/>
        <v>2204.2020060141049</v>
      </c>
      <c r="AU10" s="13">
        <f t="shared" si="1"/>
        <v>2196.4905054439005</v>
      </c>
      <c r="AW10" s="6">
        <f t="shared" si="2"/>
        <v>2237.7128760333599</v>
      </c>
      <c r="AX10" s="15">
        <f t="shared" si="3"/>
        <v>1744.59348056723</v>
      </c>
      <c r="AZ10" s="14">
        <f t="shared" si="4"/>
        <v>2550.0834368372798</v>
      </c>
      <c r="BA10" s="16">
        <f t="shared" si="5"/>
        <v>1763.5416529237402</v>
      </c>
      <c r="BC10" s="7">
        <f t="shared" si="6"/>
        <v>2408.6625085155201</v>
      </c>
      <c r="BD10" s="8">
        <f t="shared" si="7"/>
        <v>1806.2976728544797</v>
      </c>
      <c r="BF10" s="12">
        <f t="shared" si="8"/>
        <v>2204.2020060141049</v>
      </c>
      <c r="BG10" s="13">
        <f t="shared" si="9"/>
        <v>2196.4905054439005</v>
      </c>
      <c r="BI10">
        <v>50</v>
      </c>
      <c r="BJ10" t="s">
        <v>36</v>
      </c>
      <c r="BK10" s="2">
        <v>45231.484293981484</v>
      </c>
      <c r="BL10" t="s">
        <v>33</v>
      </c>
      <c r="BM10" t="s">
        <v>13</v>
      </c>
      <c r="BN10">
        <v>0</v>
      </c>
      <c r="BO10">
        <v>2.7109999999999999</v>
      </c>
      <c r="BP10" s="3">
        <v>5571797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51</v>
      </c>
      <c r="B11" t="s">
        <v>37</v>
      </c>
      <c r="C11" s="2">
        <v>45231.505474537036</v>
      </c>
      <c r="D11" t="s">
        <v>34</v>
      </c>
      <c r="E11" t="s">
        <v>13</v>
      </c>
      <c r="F11">
        <v>0</v>
      </c>
      <c r="G11">
        <v>6.0640000000000001</v>
      </c>
      <c r="H11" s="3">
        <v>4008</v>
      </c>
      <c r="I11">
        <v>1E-3</v>
      </c>
      <c r="J11" t="s">
        <v>14</v>
      </c>
      <c r="K11" t="s">
        <v>14</v>
      </c>
      <c r="L11" t="s">
        <v>14</v>
      </c>
      <c r="M11" t="s">
        <v>14</v>
      </c>
      <c r="O11">
        <v>51</v>
      </c>
      <c r="P11" t="s">
        <v>37</v>
      </c>
      <c r="Q11" s="2">
        <v>45231.505474537036</v>
      </c>
      <c r="R11" t="s">
        <v>34</v>
      </c>
      <c r="S11" t="s">
        <v>13</v>
      </c>
      <c r="T11">
        <v>0</v>
      </c>
      <c r="U11" t="s">
        <v>14</v>
      </c>
      <c r="V11" s="3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51</v>
      </c>
      <c r="AD11" t="s">
        <v>37</v>
      </c>
      <c r="AE11" s="2">
        <v>45231.505474537036</v>
      </c>
      <c r="AF11" t="s">
        <v>34</v>
      </c>
      <c r="AG11" t="s">
        <v>13</v>
      </c>
      <c r="AH11">
        <v>0</v>
      </c>
      <c r="AI11">
        <v>12.265000000000001</v>
      </c>
      <c r="AJ11" s="3">
        <v>1395</v>
      </c>
      <c r="AK11">
        <v>0.13700000000000001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1">
        <v>51</v>
      </c>
      <c r="AT11" s="12">
        <f t="shared" si="0"/>
        <v>2.2964745600000001</v>
      </c>
      <c r="AU11" s="13">
        <f t="shared" si="1"/>
        <v>317.77241799750004</v>
      </c>
      <c r="AW11" s="6">
        <f t="shared" si="2"/>
        <v>6.81200136</v>
      </c>
      <c r="AX11" s="15">
        <f t="shared" si="3"/>
        <v>293.34084801074999</v>
      </c>
      <c r="AZ11" s="14">
        <f t="shared" si="4"/>
        <v>7.6766714912000005</v>
      </c>
      <c r="BA11" s="16">
        <f t="shared" si="5"/>
        <v>262.83435763349996</v>
      </c>
      <c r="BC11" s="7">
        <f t="shared" si="6"/>
        <v>3.8753876992</v>
      </c>
      <c r="BD11" s="8">
        <f t="shared" si="7"/>
        <v>184.59683744199998</v>
      </c>
      <c r="BF11" s="12">
        <f t="shared" si="8"/>
        <v>2.2964745600000001</v>
      </c>
      <c r="BG11" s="13">
        <f t="shared" si="9"/>
        <v>317.77241799750004</v>
      </c>
      <c r="BI11">
        <v>51</v>
      </c>
      <c r="BJ11" t="s">
        <v>37</v>
      </c>
      <c r="BK11" s="2">
        <v>45231.505474537036</v>
      </c>
      <c r="BL11" t="s">
        <v>34</v>
      </c>
      <c r="BM11" t="s">
        <v>13</v>
      </c>
      <c r="BN11">
        <v>0</v>
      </c>
      <c r="BO11">
        <v>2.7170000000000001</v>
      </c>
      <c r="BP11" s="3">
        <v>5511077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52</v>
      </c>
      <c r="B12" t="s">
        <v>38</v>
      </c>
      <c r="C12" s="2">
        <v>45231.526689814818</v>
      </c>
      <c r="D12">
        <v>360</v>
      </c>
      <c r="E12" t="s">
        <v>13</v>
      </c>
      <c r="F12">
        <v>0</v>
      </c>
      <c r="G12">
        <v>6.0620000000000003</v>
      </c>
      <c r="H12" s="3">
        <v>3148</v>
      </c>
      <c r="I12">
        <v>-1E-3</v>
      </c>
      <c r="J12" t="s">
        <v>14</v>
      </c>
      <c r="K12" t="s">
        <v>14</v>
      </c>
      <c r="L12" t="s">
        <v>14</v>
      </c>
      <c r="M12" t="s">
        <v>14</v>
      </c>
      <c r="O12">
        <v>52</v>
      </c>
      <c r="P12" t="s">
        <v>38</v>
      </c>
      <c r="Q12" s="2">
        <v>45231.526689814818</v>
      </c>
      <c r="R12">
        <v>360</v>
      </c>
      <c r="S12" t="s">
        <v>13</v>
      </c>
      <c r="T12">
        <v>0</v>
      </c>
      <c r="U12" t="s">
        <v>14</v>
      </c>
      <c r="V12" s="3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52</v>
      </c>
      <c r="AD12" t="s">
        <v>38</v>
      </c>
      <c r="AE12" s="2">
        <v>45231.526689814818</v>
      </c>
      <c r="AF12">
        <v>360</v>
      </c>
      <c r="AG12" t="s">
        <v>13</v>
      </c>
      <c r="AH12">
        <v>0</v>
      </c>
      <c r="AI12">
        <v>12.188000000000001</v>
      </c>
      <c r="AJ12" s="3">
        <v>35229</v>
      </c>
      <c r="AK12">
        <v>9.3979999999999997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1">
        <v>52</v>
      </c>
      <c r="AT12" s="12">
        <f t="shared" si="0"/>
        <v>3.0711281600000007</v>
      </c>
      <c r="AU12" s="13">
        <f t="shared" si="1"/>
        <v>8008.0982986599001</v>
      </c>
      <c r="AW12" s="6">
        <f t="shared" si="2"/>
        <v>4.3549254600000005</v>
      </c>
      <c r="AX12" s="15">
        <f t="shared" si="3"/>
        <v>6488.3838551784302</v>
      </c>
      <c r="AZ12" s="14">
        <f t="shared" si="4"/>
        <v>4.7455250631999988</v>
      </c>
      <c r="BA12" s="16">
        <f t="shared" si="5"/>
        <v>6711.7467995093402</v>
      </c>
      <c r="BC12" s="7">
        <f t="shared" si="6"/>
        <v>2.2631742512000006</v>
      </c>
      <c r="BD12" s="8">
        <f t="shared" si="7"/>
        <v>7146.4618761056799</v>
      </c>
      <c r="BF12" s="12">
        <f t="shared" si="8"/>
        <v>3.0711281600000007</v>
      </c>
      <c r="BG12" s="13">
        <f t="shared" si="9"/>
        <v>8008.0982986599001</v>
      </c>
      <c r="BI12">
        <v>52</v>
      </c>
      <c r="BJ12" t="s">
        <v>38</v>
      </c>
      <c r="BK12" s="2">
        <v>45231.526689814818</v>
      </c>
      <c r="BL12">
        <v>360</v>
      </c>
      <c r="BM12" t="s">
        <v>13</v>
      </c>
      <c r="BN12">
        <v>0</v>
      </c>
      <c r="BO12">
        <v>2.8730000000000002</v>
      </c>
      <c r="BP12" s="3">
        <v>790100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53</v>
      </c>
      <c r="B13" t="s">
        <v>39</v>
      </c>
      <c r="C13" s="2">
        <v>45231.54791666667</v>
      </c>
      <c r="D13">
        <v>237</v>
      </c>
      <c r="E13" t="s">
        <v>13</v>
      </c>
      <c r="F13">
        <v>0</v>
      </c>
      <c r="G13">
        <v>6.0609999999999999</v>
      </c>
      <c r="H13" s="3">
        <v>3565</v>
      </c>
      <c r="I13">
        <v>0</v>
      </c>
      <c r="J13" t="s">
        <v>14</v>
      </c>
      <c r="K13" t="s">
        <v>14</v>
      </c>
      <c r="L13" t="s">
        <v>14</v>
      </c>
      <c r="M13" t="s">
        <v>14</v>
      </c>
      <c r="O13">
        <v>53</v>
      </c>
      <c r="P13" t="s">
        <v>39</v>
      </c>
      <c r="Q13" s="2">
        <v>45231.54791666667</v>
      </c>
      <c r="R13">
        <v>237</v>
      </c>
      <c r="S13" t="s">
        <v>13</v>
      </c>
      <c r="T13">
        <v>0</v>
      </c>
      <c r="U13" t="s">
        <v>14</v>
      </c>
      <c r="V13" s="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53</v>
      </c>
      <c r="AD13" t="s">
        <v>39</v>
      </c>
      <c r="AE13" s="2">
        <v>45231.54791666667</v>
      </c>
      <c r="AF13">
        <v>237</v>
      </c>
      <c r="AG13" t="s">
        <v>13</v>
      </c>
      <c r="AH13">
        <v>0</v>
      </c>
      <c r="AI13">
        <v>12.047000000000001</v>
      </c>
      <c r="AJ13" s="3">
        <v>171250</v>
      </c>
      <c r="AK13">
        <v>43.459000000000003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1">
        <v>53</v>
      </c>
      <c r="AT13" s="12">
        <f t="shared" si="0"/>
        <v>2.5957564999999985</v>
      </c>
      <c r="AU13" s="13">
        <f t="shared" si="1"/>
        <v>39442.168593750001</v>
      </c>
      <c r="AW13" s="6">
        <f t="shared" si="2"/>
        <v>5.5423960312499982</v>
      </c>
      <c r="AX13" s="15">
        <f t="shared" si="3"/>
        <v>29943.751671875001</v>
      </c>
      <c r="AZ13" s="14">
        <f t="shared" si="4"/>
        <v>6.1774954112499998</v>
      </c>
      <c r="BA13" s="16">
        <f t="shared" si="5"/>
        <v>32262.292093749998</v>
      </c>
      <c r="BC13" s="7">
        <f t="shared" si="6"/>
        <v>3.0180688925000005</v>
      </c>
      <c r="BD13" s="8">
        <f t="shared" si="7"/>
        <v>34545.261125000005</v>
      </c>
      <c r="BF13" s="12">
        <f t="shared" si="8"/>
        <v>2.5957564999999985</v>
      </c>
      <c r="BG13" s="13">
        <f t="shared" si="9"/>
        <v>39442.168593750001</v>
      </c>
      <c r="BI13">
        <v>53</v>
      </c>
      <c r="BJ13" t="s">
        <v>39</v>
      </c>
      <c r="BK13" s="2">
        <v>45231.54791666667</v>
      </c>
      <c r="BL13">
        <v>237</v>
      </c>
      <c r="BM13" t="s">
        <v>13</v>
      </c>
      <c r="BN13">
        <v>0</v>
      </c>
      <c r="BO13">
        <v>2.8460000000000001</v>
      </c>
      <c r="BP13" s="3">
        <v>1239699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54</v>
      </c>
      <c r="B14" t="s">
        <v>40</v>
      </c>
      <c r="C14" s="2">
        <v>45231.569155092591</v>
      </c>
      <c r="D14">
        <v>148</v>
      </c>
      <c r="E14" t="s">
        <v>13</v>
      </c>
      <c r="F14">
        <v>0</v>
      </c>
      <c r="G14">
        <v>6.0410000000000004</v>
      </c>
      <c r="H14" s="3">
        <v>7179</v>
      </c>
      <c r="I14">
        <v>8.0000000000000002E-3</v>
      </c>
      <c r="J14" t="s">
        <v>14</v>
      </c>
      <c r="K14" t="s">
        <v>14</v>
      </c>
      <c r="L14" t="s">
        <v>14</v>
      </c>
      <c r="M14" t="s">
        <v>14</v>
      </c>
      <c r="O14">
        <v>54</v>
      </c>
      <c r="P14" t="s">
        <v>40</v>
      </c>
      <c r="Q14" s="2">
        <v>45231.569155092591</v>
      </c>
      <c r="R14">
        <v>148</v>
      </c>
      <c r="S14" t="s">
        <v>13</v>
      </c>
      <c r="T14">
        <v>0</v>
      </c>
      <c r="U14" t="s">
        <v>14</v>
      </c>
      <c r="V14" s="3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54</v>
      </c>
      <c r="AD14" t="s">
        <v>40</v>
      </c>
      <c r="AE14" s="2">
        <v>45231.569155092591</v>
      </c>
      <c r="AF14">
        <v>148</v>
      </c>
      <c r="AG14" t="s">
        <v>13</v>
      </c>
      <c r="AH14">
        <v>0</v>
      </c>
      <c r="AI14">
        <v>12.183999999999999</v>
      </c>
      <c r="AJ14" s="3">
        <v>28322</v>
      </c>
      <c r="AK14">
        <v>7.5369999999999999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1">
        <v>54</v>
      </c>
      <c r="AT14" s="12">
        <f t="shared" si="0"/>
        <v>6.3426071400000037</v>
      </c>
      <c r="AU14" s="13">
        <f t="shared" si="1"/>
        <v>6522.9939145276003</v>
      </c>
      <c r="AW14" s="6">
        <f t="shared" si="2"/>
        <v>16.143378371249995</v>
      </c>
      <c r="AX14" s="15">
        <f t="shared" si="3"/>
        <v>5235.3787431153196</v>
      </c>
      <c r="AZ14" s="14">
        <f t="shared" si="4"/>
        <v>17.743687524049999</v>
      </c>
      <c r="BA14" s="16">
        <f t="shared" si="5"/>
        <v>5398.2656737781599</v>
      </c>
      <c r="BC14" s="7">
        <f t="shared" si="6"/>
        <v>11.677224457299999</v>
      </c>
      <c r="BD14" s="8">
        <f t="shared" si="7"/>
        <v>5729.9868973443199</v>
      </c>
      <c r="BF14" s="12">
        <f t="shared" si="8"/>
        <v>6.3426071400000037</v>
      </c>
      <c r="BG14" s="13">
        <f t="shared" si="9"/>
        <v>6522.9939145276003</v>
      </c>
      <c r="BI14">
        <v>54</v>
      </c>
      <c r="BJ14" t="s">
        <v>40</v>
      </c>
      <c r="BK14" s="2">
        <v>45231.569155092591</v>
      </c>
      <c r="BL14">
        <v>148</v>
      </c>
      <c r="BM14" t="s">
        <v>13</v>
      </c>
      <c r="BN14">
        <v>0</v>
      </c>
      <c r="BO14">
        <v>2.8479999999999999</v>
      </c>
      <c r="BP14" s="3">
        <v>1200646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55</v>
      </c>
      <c r="B15" t="s">
        <v>41</v>
      </c>
      <c r="C15" s="2">
        <v>45231.59039351852</v>
      </c>
      <c r="D15">
        <v>130</v>
      </c>
      <c r="E15" t="s">
        <v>13</v>
      </c>
      <c r="F15">
        <v>0</v>
      </c>
      <c r="G15">
        <v>6.0229999999999997</v>
      </c>
      <c r="H15" s="3">
        <v>110256</v>
      </c>
      <c r="I15">
        <v>0.22900000000000001</v>
      </c>
      <c r="J15" t="s">
        <v>14</v>
      </c>
      <c r="K15" t="s">
        <v>14</v>
      </c>
      <c r="L15" t="s">
        <v>14</v>
      </c>
      <c r="M15" t="s">
        <v>14</v>
      </c>
      <c r="O15">
        <v>55</v>
      </c>
      <c r="P15" t="s">
        <v>41</v>
      </c>
      <c r="Q15" s="2">
        <v>45231.59039351852</v>
      </c>
      <c r="R15">
        <v>130</v>
      </c>
      <c r="S15" t="s">
        <v>13</v>
      </c>
      <c r="T15">
        <v>0</v>
      </c>
      <c r="U15" t="s">
        <v>14</v>
      </c>
      <c r="V15" s="3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55</v>
      </c>
      <c r="AD15" t="s">
        <v>41</v>
      </c>
      <c r="AE15" s="2">
        <v>45231.59039351852</v>
      </c>
      <c r="AF15">
        <v>130</v>
      </c>
      <c r="AG15" t="s">
        <v>13</v>
      </c>
      <c r="AH15">
        <v>0</v>
      </c>
      <c r="AI15">
        <v>12.167</v>
      </c>
      <c r="AJ15" s="3">
        <v>46117</v>
      </c>
      <c r="AK15">
        <v>12.302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1">
        <v>55</v>
      </c>
      <c r="AT15" s="12">
        <f t="shared" si="0"/>
        <v>305.91838800972795</v>
      </c>
      <c r="AU15" s="13">
        <f t="shared" si="1"/>
        <v>9559.1956925198992</v>
      </c>
      <c r="AW15" s="6">
        <f t="shared" si="2"/>
        <v>336.86225412551676</v>
      </c>
      <c r="AX15" s="15">
        <f t="shared" si="3"/>
        <v>8451.42396446147</v>
      </c>
      <c r="AZ15" s="14">
        <f t="shared" si="4"/>
        <v>288.64375298869766</v>
      </c>
      <c r="BA15" s="16">
        <f t="shared" si="5"/>
        <v>8779.1309947768605</v>
      </c>
      <c r="BC15" s="7">
        <f t="shared" si="6"/>
        <v>255.43201270893056</v>
      </c>
      <c r="BD15" s="8">
        <f t="shared" si="7"/>
        <v>9374.408533376718</v>
      </c>
      <c r="BF15" s="12">
        <f t="shared" si="8"/>
        <v>305.91838800972795</v>
      </c>
      <c r="BG15" s="13">
        <f t="shared" si="9"/>
        <v>9559.1956925198992</v>
      </c>
      <c r="BI15">
        <v>55</v>
      </c>
      <c r="BJ15" t="s">
        <v>41</v>
      </c>
      <c r="BK15" s="2">
        <v>45231.59039351852</v>
      </c>
      <c r="BL15">
        <v>130</v>
      </c>
      <c r="BM15" t="s">
        <v>13</v>
      </c>
      <c r="BN15">
        <v>0</v>
      </c>
      <c r="BO15">
        <v>2.8660000000000001</v>
      </c>
      <c r="BP15" s="3">
        <v>817599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56</v>
      </c>
      <c r="B16" t="s">
        <v>42</v>
      </c>
      <c r="C16" s="2">
        <v>45231.611620370371</v>
      </c>
      <c r="D16">
        <v>299</v>
      </c>
      <c r="E16" t="s">
        <v>13</v>
      </c>
      <c r="F16">
        <v>0</v>
      </c>
      <c r="G16">
        <v>6.0259999999999998</v>
      </c>
      <c r="H16" s="3">
        <v>153075</v>
      </c>
      <c r="I16">
        <v>0.32100000000000001</v>
      </c>
      <c r="J16" t="s">
        <v>14</v>
      </c>
      <c r="K16" t="s">
        <v>14</v>
      </c>
      <c r="L16" t="s">
        <v>14</v>
      </c>
      <c r="M16" t="s">
        <v>14</v>
      </c>
      <c r="O16">
        <v>56</v>
      </c>
      <c r="P16" t="s">
        <v>42</v>
      </c>
      <c r="Q16" s="2">
        <v>45231.611620370371</v>
      </c>
      <c r="R16">
        <v>299</v>
      </c>
      <c r="S16" t="s">
        <v>13</v>
      </c>
      <c r="T16">
        <v>0</v>
      </c>
      <c r="U16" t="s">
        <v>14</v>
      </c>
      <c r="V16" s="3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56</v>
      </c>
      <c r="AD16" t="s">
        <v>42</v>
      </c>
      <c r="AE16" s="2">
        <v>45231.611620370371</v>
      </c>
      <c r="AF16">
        <v>299</v>
      </c>
      <c r="AG16" t="s">
        <v>13</v>
      </c>
      <c r="AH16">
        <v>0</v>
      </c>
      <c r="AI16">
        <v>12.12</v>
      </c>
      <c r="AJ16" s="3">
        <v>96738</v>
      </c>
      <c r="AK16">
        <v>25.367999999999999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1">
        <v>56</v>
      </c>
      <c r="AT16" s="12">
        <f t="shared" si="0"/>
        <v>418.43503097937497</v>
      </c>
      <c r="AU16" s="13">
        <f t="shared" si="1"/>
        <v>21802.250557660398</v>
      </c>
      <c r="AW16" s="6">
        <f t="shared" si="2"/>
        <v>462.15361281887499</v>
      </c>
      <c r="AX16" s="15">
        <f t="shared" si="3"/>
        <v>17382.638434776123</v>
      </c>
      <c r="AZ16" s="14">
        <f t="shared" si="4"/>
        <v>400.10860156493754</v>
      </c>
      <c r="BA16" s="16">
        <f t="shared" si="5"/>
        <v>18340.28260712856</v>
      </c>
      <c r="BC16" s="7">
        <f t="shared" si="6"/>
        <v>355.06289029396248</v>
      </c>
      <c r="BD16" s="8">
        <f t="shared" si="7"/>
        <v>19653.222298765118</v>
      </c>
      <c r="BF16" s="12">
        <f t="shared" si="8"/>
        <v>418.43503097937497</v>
      </c>
      <c r="BG16" s="13">
        <f t="shared" si="9"/>
        <v>21802.250557660398</v>
      </c>
      <c r="BI16">
        <v>56</v>
      </c>
      <c r="BJ16" t="s">
        <v>42</v>
      </c>
      <c r="BK16" s="2">
        <v>45231.611620370371</v>
      </c>
      <c r="BL16">
        <v>299</v>
      </c>
      <c r="BM16" t="s">
        <v>13</v>
      </c>
      <c r="BN16">
        <v>0</v>
      </c>
      <c r="BO16">
        <v>2.8620000000000001</v>
      </c>
      <c r="BP16" s="3">
        <v>972604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57</v>
      </c>
      <c r="B17" t="s">
        <v>43</v>
      </c>
      <c r="C17" s="2">
        <v>45231.6328587963</v>
      </c>
      <c r="D17">
        <v>44</v>
      </c>
      <c r="E17" t="s">
        <v>13</v>
      </c>
      <c r="F17">
        <v>0</v>
      </c>
      <c r="G17">
        <v>6.0350000000000001</v>
      </c>
      <c r="H17" s="3">
        <v>10567</v>
      </c>
      <c r="I17">
        <v>1.4999999999999999E-2</v>
      </c>
      <c r="J17" t="s">
        <v>14</v>
      </c>
      <c r="K17" t="s">
        <v>14</v>
      </c>
      <c r="L17" t="s">
        <v>14</v>
      </c>
      <c r="M17" t="s">
        <v>14</v>
      </c>
      <c r="O17">
        <v>57</v>
      </c>
      <c r="P17" t="s">
        <v>43</v>
      </c>
      <c r="Q17" s="2">
        <v>45231.6328587963</v>
      </c>
      <c r="R17">
        <v>44</v>
      </c>
      <c r="S17" t="s">
        <v>13</v>
      </c>
      <c r="T17">
        <v>0</v>
      </c>
      <c r="U17" t="s">
        <v>14</v>
      </c>
      <c r="V17" s="3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57</v>
      </c>
      <c r="AD17" t="s">
        <v>43</v>
      </c>
      <c r="AE17" s="2">
        <v>45231.6328587963</v>
      </c>
      <c r="AF17">
        <v>44</v>
      </c>
      <c r="AG17" t="s">
        <v>13</v>
      </c>
      <c r="AH17">
        <v>0</v>
      </c>
      <c r="AI17">
        <v>12.212</v>
      </c>
      <c r="AJ17" s="3">
        <v>6118</v>
      </c>
      <c r="AK17">
        <v>1.452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1">
        <v>57</v>
      </c>
      <c r="AT17" s="12">
        <f t="shared" si="0"/>
        <v>21.559290831847001</v>
      </c>
      <c r="AU17" s="13">
        <f t="shared" si="1"/>
        <v>1454.0002116635999</v>
      </c>
      <c r="AW17" s="6">
        <f t="shared" si="2"/>
        <v>26.585541641250003</v>
      </c>
      <c r="AX17" s="15">
        <f t="shared" si="3"/>
        <v>1166.7577236705199</v>
      </c>
      <c r="AZ17" s="14">
        <f t="shared" si="4"/>
        <v>27.419445125979902</v>
      </c>
      <c r="BA17" s="16">
        <f t="shared" si="5"/>
        <v>1165.29498943576</v>
      </c>
      <c r="BC17" s="7">
        <f t="shared" si="6"/>
        <v>22.332322783675938</v>
      </c>
      <c r="BD17" s="8">
        <f t="shared" si="7"/>
        <v>1159.9353883395199</v>
      </c>
      <c r="BF17" s="12">
        <f t="shared" si="8"/>
        <v>21.559290831847001</v>
      </c>
      <c r="BG17" s="13">
        <f t="shared" si="9"/>
        <v>1454.0002116635999</v>
      </c>
      <c r="BI17">
        <v>57</v>
      </c>
      <c r="BJ17" t="s">
        <v>43</v>
      </c>
      <c r="BK17" s="2">
        <v>45231.6328587963</v>
      </c>
      <c r="BL17">
        <v>44</v>
      </c>
      <c r="BM17" t="s">
        <v>13</v>
      </c>
      <c r="BN17">
        <v>0</v>
      </c>
      <c r="BO17">
        <v>2.8279999999999998</v>
      </c>
      <c r="BP17" s="3">
        <v>1671896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58</v>
      </c>
      <c r="B18" t="s">
        <v>44</v>
      </c>
      <c r="C18" s="2">
        <v>45231.654085648152</v>
      </c>
      <c r="D18">
        <v>411</v>
      </c>
      <c r="E18" t="s">
        <v>13</v>
      </c>
      <c r="F18">
        <v>0</v>
      </c>
      <c r="G18">
        <v>6.0369999999999999</v>
      </c>
      <c r="H18" s="3">
        <v>19470</v>
      </c>
      <c r="I18">
        <v>3.4000000000000002E-2</v>
      </c>
      <c r="J18" t="s">
        <v>14</v>
      </c>
      <c r="K18" t="s">
        <v>14</v>
      </c>
      <c r="L18" t="s">
        <v>14</v>
      </c>
      <c r="M18" t="s">
        <v>14</v>
      </c>
      <c r="O18">
        <v>58</v>
      </c>
      <c r="P18" t="s">
        <v>44</v>
      </c>
      <c r="Q18" s="2">
        <v>45231.654085648152</v>
      </c>
      <c r="R18">
        <v>411</v>
      </c>
      <c r="S18" t="s">
        <v>13</v>
      </c>
      <c r="T18">
        <v>0</v>
      </c>
      <c r="U18" t="s">
        <v>14</v>
      </c>
      <c r="V18" s="3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58</v>
      </c>
      <c r="AD18" t="s">
        <v>44</v>
      </c>
      <c r="AE18" s="2">
        <v>45231.654085648152</v>
      </c>
      <c r="AF18">
        <v>411</v>
      </c>
      <c r="AG18" t="s">
        <v>13</v>
      </c>
      <c r="AH18">
        <v>0</v>
      </c>
      <c r="AI18">
        <v>12.215999999999999</v>
      </c>
      <c r="AJ18" s="3">
        <v>2396</v>
      </c>
      <c r="AK18">
        <v>0.41599999999999998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1">
        <v>58</v>
      </c>
      <c r="AT18" s="12">
        <f t="shared" si="0"/>
        <v>48.229399420699998</v>
      </c>
      <c r="AU18" s="13">
        <f t="shared" si="1"/>
        <v>560.28561382240002</v>
      </c>
      <c r="AW18" s="6">
        <f t="shared" si="2"/>
        <v>61.316064169420002</v>
      </c>
      <c r="AX18" s="15">
        <f t="shared" si="3"/>
        <v>478.68804897967999</v>
      </c>
      <c r="AZ18" s="14">
        <f t="shared" si="4"/>
        <v>50.846519119190006</v>
      </c>
      <c r="BA18" s="16">
        <f t="shared" si="5"/>
        <v>454.16385433184001</v>
      </c>
      <c r="BC18" s="7">
        <f t="shared" si="6"/>
        <v>43.215028824313997</v>
      </c>
      <c r="BD18" s="8">
        <f t="shared" si="7"/>
        <v>391.40669437567999</v>
      </c>
      <c r="BF18" s="12">
        <f t="shared" si="8"/>
        <v>48.229399420699998</v>
      </c>
      <c r="BG18" s="13">
        <f t="shared" si="9"/>
        <v>560.28561382240002</v>
      </c>
      <c r="BI18">
        <v>58</v>
      </c>
      <c r="BJ18" t="s">
        <v>44</v>
      </c>
      <c r="BK18" s="2">
        <v>45231.654085648152</v>
      </c>
      <c r="BL18">
        <v>411</v>
      </c>
      <c r="BM18" t="s">
        <v>13</v>
      </c>
      <c r="BN18">
        <v>0</v>
      </c>
      <c r="BO18">
        <v>2.85</v>
      </c>
      <c r="BP18" s="3">
        <v>1302111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59</v>
      </c>
      <c r="B19" t="s">
        <v>45</v>
      </c>
      <c r="C19" s="2">
        <v>45231.675312500003</v>
      </c>
      <c r="D19">
        <v>384</v>
      </c>
      <c r="E19" t="s">
        <v>13</v>
      </c>
      <c r="F19">
        <v>0</v>
      </c>
      <c r="G19">
        <v>6.0620000000000003</v>
      </c>
      <c r="H19" s="3">
        <v>4375</v>
      </c>
      <c r="I19">
        <v>2E-3</v>
      </c>
      <c r="J19" t="s">
        <v>14</v>
      </c>
      <c r="K19" t="s">
        <v>14</v>
      </c>
      <c r="L19" t="s">
        <v>14</v>
      </c>
      <c r="M19" t="s">
        <v>14</v>
      </c>
      <c r="O19">
        <v>59</v>
      </c>
      <c r="P19" t="s">
        <v>45</v>
      </c>
      <c r="Q19" s="2">
        <v>45231.675312500003</v>
      </c>
      <c r="R19">
        <v>384</v>
      </c>
      <c r="S19" t="s">
        <v>13</v>
      </c>
      <c r="T19">
        <v>0</v>
      </c>
      <c r="U19" t="s">
        <v>14</v>
      </c>
      <c r="V19" s="3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59</v>
      </c>
      <c r="AD19" t="s">
        <v>45</v>
      </c>
      <c r="AE19" s="2">
        <v>45231.675312500003</v>
      </c>
      <c r="AF19">
        <v>384</v>
      </c>
      <c r="AG19" t="s">
        <v>13</v>
      </c>
      <c r="AH19">
        <v>0</v>
      </c>
      <c r="AI19">
        <v>12.183</v>
      </c>
      <c r="AJ19" s="3">
        <v>45162</v>
      </c>
      <c r="AK19">
        <v>12.048999999999999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1">
        <v>59</v>
      </c>
      <c r="AT19" s="12">
        <f t="shared" si="0"/>
        <v>2.2090624999999999</v>
      </c>
      <c r="AU19" s="13">
        <f t="shared" si="1"/>
        <v>9326.207504620399</v>
      </c>
      <c r="AW19" s="6">
        <f t="shared" si="2"/>
        <v>7.8701132812499992</v>
      </c>
      <c r="AX19" s="15">
        <f t="shared" si="3"/>
        <v>8279.8387160641214</v>
      </c>
      <c r="AZ19" s="14">
        <f t="shared" si="4"/>
        <v>8.9014257812500013</v>
      </c>
      <c r="BA19" s="16">
        <f t="shared" si="5"/>
        <v>8597.9524024725615</v>
      </c>
      <c r="BC19" s="7">
        <f t="shared" si="6"/>
        <v>4.6288203125000003</v>
      </c>
      <c r="BD19" s="8">
        <f t="shared" si="7"/>
        <v>9179.2346486531187</v>
      </c>
      <c r="BF19" s="12">
        <f t="shared" si="8"/>
        <v>2.2090624999999999</v>
      </c>
      <c r="BG19" s="13">
        <f t="shared" si="9"/>
        <v>9326.207504620399</v>
      </c>
      <c r="BI19">
        <v>59</v>
      </c>
      <c r="BJ19" t="s">
        <v>45</v>
      </c>
      <c r="BK19" s="2">
        <v>45231.675312500003</v>
      </c>
      <c r="BL19">
        <v>384</v>
      </c>
      <c r="BM19" t="s">
        <v>13</v>
      </c>
      <c r="BN19">
        <v>0</v>
      </c>
      <c r="BO19">
        <v>2.8719999999999999</v>
      </c>
      <c r="BP19" s="3">
        <v>866590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60</v>
      </c>
      <c r="B20" t="s">
        <v>46</v>
      </c>
      <c r="C20" s="2">
        <v>45231.696550925924</v>
      </c>
      <c r="D20">
        <v>351</v>
      </c>
      <c r="E20" t="s">
        <v>13</v>
      </c>
      <c r="F20">
        <v>0</v>
      </c>
      <c r="G20">
        <v>6.056</v>
      </c>
      <c r="H20" s="3">
        <v>3937</v>
      </c>
      <c r="I20">
        <v>1E-3</v>
      </c>
      <c r="J20" t="s">
        <v>14</v>
      </c>
      <c r="K20" t="s">
        <v>14</v>
      </c>
      <c r="L20" t="s">
        <v>14</v>
      </c>
      <c r="M20" t="s">
        <v>14</v>
      </c>
      <c r="O20">
        <v>60</v>
      </c>
      <c r="P20" t="s">
        <v>46</v>
      </c>
      <c r="Q20" s="2">
        <v>45231.696550925924</v>
      </c>
      <c r="R20">
        <v>351</v>
      </c>
      <c r="S20" t="s">
        <v>13</v>
      </c>
      <c r="T20">
        <v>0</v>
      </c>
      <c r="U20" t="s">
        <v>14</v>
      </c>
      <c r="V20" s="3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60</v>
      </c>
      <c r="AD20" t="s">
        <v>46</v>
      </c>
      <c r="AE20" s="2">
        <v>45231.696550925924</v>
      </c>
      <c r="AF20">
        <v>351</v>
      </c>
      <c r="AG20" t="s">
        <v>13</v>
      </c>
      <c r="AH20">
        <v>0</v>
      </c>
      <c r="AI20">
        <v>12.208</v>
      </c>
      <c r="AJ20" s="3">
        <v>19159</v>
      </c>
      <c r="AK20">
        <v>5.0449999999999999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1">
        <v>60</v>
      </c>
      <c r="AT20" s="12">
        <f t="shared" si="0"/>
        <v>2.3301782600000003</v>
      </c>
      <c r="AU20" s="13">
        <f t="shared" si="1"/>
        <v>4485.6566131359004</v>
      </c>
      <c r="AW20" s="6">
        <f t="shared" si="2"/>
        <v>6.60795934125</v>
      </c>
      <c r="AX20" s="15">
        <f t="shared" si="3"/>
        <v>3563.8677867716301</v>
      </c>
      <c r="AZ20" s="14">
        <f t="shared" si="4"/>
        <v>7.4379277964500012</v>
      </c>
      <c r="BA20" s="16">
        <f t="shared" si="5"/>
        <v>3653.3742860109401</v>
      </c>
      <c r="BC20" s="7">
        <f t="shared" si="6"/>
        <v>3.734146795700001</v>
      </c>
      <c r="BD20" s="8">
        <f t="shared" si="7"/>
        <v>3847.0977429888803</v>
      </c>
      <c r="BF20" s="12">
        <f t="shared" si="8"/>
        <v>2.3301782600000003</v>
      </c>
      <c r="BG20" s="13">
        <f t="shared" si="9"/>
        <v>4485.6566131359004</v>
      </c>
      <c r="BI20">
        <v>60</v>
      </c>
      <c r="BJ20" t="s">
        <v>46</v>
      </c>
      <c r="BK20" s="2">
        <v>45231.696550925924</v>
      </c>
      <c r="BL20">
        <v>351</v>
      </c>
      <c r="BM20" t="s">
        <v>13</v>
      </c>
      <c r="BN20">
        <v>0</v>
      </c>
      <c r="BO20">
        <v>2.87</v>
      </c>
      <c r="BP20" s="3">
        <v>880451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61</v>
      </c>
      <c r="B21" t="s">
        <v>47</v>
      </c>
      <c r="C21" s="2">
        <v>45231.717766203707</v>
      </c>
      <c r="D21">
        <v>86</v>
      </c>
      <c r="E21" t="s">
        <v>13</v>
      </c>
      <c r="F21">
        <v>0</v>
      </c>
      <c r="G21">
        <v>6.024</v>
      </c>
      <c r="H21" s="3">
        <v>102292</v>
      </c>
      <c r="I21">
        <v>0.21199999999999999</v>
      </c>
      <c r="J21" t="s">
        <v>14</v>
      </c>
      <c r="K21" t="s">
        <v>14</v>
      </c>
      <c r="L21" t="s">
        <v>14</v>
      </c>
      <c r="M21" t="s">
        <v>14</v>
      </c>
      <c r="O21">
        <v>61</v>
      </c>
      <c r="P21" t="s">
        <v>47</v>
      </c>
      <c r="Q21" s="2">
        <v>45231.717766203707</v>
      </c>
      <c r="R21">
        <v>86</v>
      </c>
      <c r="S21" t="s">
        <v>13</v>
      </c>
      <c r="T21">
        <v>0</v>
      </c>
      <c r="U21" t="s">
        <v>14</v>
      </c>
      <c r="V21" s="3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61</v>
      </c>
      <c r="AD21" t="s">
        <v>47</v>
      </c>
      <c r="AE21" s="2">
        <v>45231.717766203707</v>
      </c>
      <c r="AF21">
        <v>86</v>
      </c>
      <c r="AG21" t="s">
        <v>13</v>
      </c>
      <c r="AH21">
        <v>0</v>
      </c>
      <c r="AI21">
        <v>12.167</v>
      </c>
      <c r="AJ21" s="3">
        <v>47987</v>
      </c>
      <c r="AK21">
        <v>12.797000000000001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1">
        <v>61</v>
      </c>
      <c r="AT21" s="12">
        <f t="shared" si="0"/>
        <v>284.35337480267202</v>
      </c>
      <c r="AU21" s="13">
        <f t="shared" si="1"/>
        <v>10015.1973362879</v>
      </c>
      <c r="AW21" s="6">
        <f t="shared" si="2"/>
        <v>313.22893820592316</v>
      </c>
      <c r="AX21" s="15">
        <f t="shared" si="3"/>
        <v>8787.0760463518709</v>
      </c>
      <c r="AZ21" s="14">
        <f t="shared" si="4"/>
        <v>267.86326432038243</v>
      </c>
      <c r="BA21" s="16">
        <f t="shared" si="5"/>
        <v>9133.8136497320611</v>
      </c>
      <c r="BC21" s="7">
        <f t="shared" si="6"/>
        <v>236.86887336611744</v>
      </c>
      <c r="BD21" s="8">
        <f t="shared" si="7"/>
        <v>9756.4466646471192</v>
      </c>
      <c r="BF21" s="12">
        <f t="shared" si="8"/>
        <v>284.35337480267202</v>
      </c>
      <c r="BG21" s="13">
        <f t="shared" si="9"/>
        <v>10015.1973362879</v>
      </c>
      <c r="BI21">
        <v>61</v>
      </c>
      <c r="BJ21" t="s">
        <v>47</v>
      </c>
      <c r="BK21" s="2">
        <v>45231.717766203707</v>
      </c>
      <c r="BL21">
        <v>86</v>
      </c>
      <c r="BM21" t="s">
        <v>13</v>
      </c>
      <c r="BN21">
        <v>0</v>
      </c>
      <c r="BO21">
        <v>2.8620000000000001</v>
      </c>
      <c r="BP21" s="3">
        <v>888266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62</v>
      </c>
      <c r="B22" t="s">
        <v>48</v>
      </c>
      <c r="C22" s="2">
        <v>45231.739016203705</v>
      </c>
      <c r="D22">
        <v>101</v>
      </c>
      <c r="E22" t="s">
        <v>13</v>
      </c>
      <c r="F22">
        <v>0</v>
      </c>
      <c r="G22">
        <v>6.0650000000000004</v>
      </c>
      <c r="H22" s="3">
        <v>3072</v>
      </c>
      <c r="I22">
        <v>-1E-3</v>
      </c>
      <c r="J22" t="s">
        <v>14</v>
      </c>
      <c r="K22" t="s">
        <v>14</v>
      </c>
      <c r="L22" t="s">
        <v>14</v>
      </c>
      <c r="M22" t="s">
        <v>14</v>
      </c>
      <c r="O22">
        <v>62</v>
      </c>
      <c r="P22" t="s">
        <v>48</v>
      </c>
      <c r="Q22" s="2">
        <v>45231.739016203705</v>
      </c>
      <c r="R22">
        <v>101</v>
      </c>
      <c r="S22" t="s">
        <v>13</v>
      </c>
      <c r="T22">
        <v>0</v>
      </c>
      <c r="U22" t="s">
        <v>14</v>
      </c>
      <c r="V22" s="3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62</v>
      </c>
      <c r="AD22" t="s">
        <v>48</v>
      </c>
      <c r="AE22" s="2">
        <v>45231.739016203705</v>
      </c>
      <c r="AF22">
        <v>101</v>
      </c>
      <c r="AG22" t="s">
        <v>13</v>
      </c>
      <c r="AH22">
        <v>0</v>
      </c>
      <c r="AI22">
        <v>12.086</v>
      </c>
      <c r="AJ22" s="3">
        <v>125585</v>
      </c>
      <c r="AK22">
        <v>32.521000000000001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1">
        <v>62</v>
      </c>
      <c r="AT22" s="12">
        <f t="shared" si="0"/>
        <v>3.1779993599999994</v>
      </c>
      <c r="AU22" s="13">
        <f t="shared" si="1"/>
        <v>28685.346377997499</v>
      </c>
      <c r="AW22" s="6">
        <f t="shared" si="2"/>
        <v>4.1393001599999995</v>
      </c>
      <c r="AX22" s="15">
        <f t="shared" si="3"/>
        <v>22328.306156036753</v>
      </c>
      <c r="AZ22" s="14">
        <f t="shared" si="4"/>
        <v>4.4823711872000001</v>
      </c>
      <c r="BA22" s="16">
        <f t="shared" si="5"/>
        <v>23751.547910421501</v>
      </c>
      <c r="BC22" s="7">
        <f t="shared" si="6"/>
        <v>2.1310356351999999</v>
      </c>
      <c r="BD22" s="8">
        <f t="shared" si="7"/>
        <v>25452.228466418001</v>
      </c>
      <c r="BF22" s="12">
        <f t="shared" si="8"/>
        <v>3.1779993599999994</v>
      </c>
      <c r="BG22" s="13">
        <f t="shared" si="9"/>
        <v>28685.346377997499</v>
      </c>
      <c r="BI22">
        <v>62</v>
      </c>
      <c r="BJ22" t="s">
        <v>48</v>
      </c>
      <c r="BK22" s="2">
        <v>45231.739016203705</v>
      </c>
      <c r="BL22">
        <v>101</v>
      </c>
      <c r="BM22" t="s">
        <v>13</v>
      </c>
      <c r="BN22">
        <v>0</v>
      </c>
      <c r="BO22">
        <v>2.87</v>
      </c>
      <c r="BP22" s="3">
        <v>778079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63</v>
      </c>
      <c r="B23" t="s">
        <v>49</v>
      </c>
      <c r="C23" s="2">
        <v>45231.760231481479</v>
      </c>
      <c r="D23">
        <v>245</v>
      </c>
      <c r="E23" t="s">
        <v>13</v>
      </c>
      <c r="F23">
        <v>0</v>
      </c>
      <c r="G23">
        <v>6.0410000000000004</v>
      </c>
      <c r="H23" s="3">
        <v>10755</v>
      </c>
      <c r="I23">
        <v>1.6E-2</v>
      </c>
      <c r="J23" t="s">
        <v>14</v>
      </c>
      <c r="K23" t="s">
        <v>14</v>
      </c>
      <c r="L23" t="s">
        <v>14</v>
      </c>
      <c r="M23" t="s">
        <v>14</v>
      </c>
      <c r="O23">
        <v>63</v>
      </c>
      <c r="P23" t="s">
        <v>49</v>
      </c>
      <c r="Q23" s="2">
        <v>45231.760231481479</v>
      </c>
      <c r="R23">
        <v>245</v>
      </c>
      <c r="S23" t="s">
        <v>13</v>
      </c>
      <c r="T23">
        <v>0</v>
      </c>
      <c r="U23" t="s">
        <v>14</v>
      </c>
      <c r="V23" s="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63</v>
      </c>
      <c r="AD23" t="s">
        <v>49</v>
      </c>
      <c r="AE23" s="2">
        <v>45231.760231481479</v>
      </c>
      <c r="AF23">
        <v>245</v>
      </c>
      <c r="AG23" t="s">
        <v>13</v>
      </c>
      <c r="AH23">
        <v>0</v>
      </c>
      <c r="AI23">
        <v>12.227</v>
      </c>
      <c r="AJ23" s="3">
        <v>5305</v>
      </c>
      <c r="AK23">
        <v>1.226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1">
        <v>63</v>
      </c>
      <c r="AT23" s="12">
        <f t="shared" si="0"/>
        <v>22.125053370575003</v>
      </c>
      <c r="AU23" s="13">
        <f t="shared" si="1"/>
        <v>1259.8639662975002</v>
      </c>
      <c r="AW23" s="6">
        <f t="shared" si="2"/>
        <v>27.179263031250002</v>
      </c>
      <c r="AX23" s="15">
        <f t="shared" si="3"/>
        <v>1016.6104623207501</v>
      </c>
      <c r="AZ23" s="14">
        <f t="shared" si="4"/>
        <v>27.914340493977502</v>
      </c>
      <c r="BA23" s="16">
        <f t="shared" si="5"/>
        <v>1010.0003944135001</v>
      </c>
      <c r="BC23" s="7">
        <f t="shared" si="6"/>
        <v>22.7734239361865</v>
      </c>
      <c r="BD23" s="8">
        <f t="shared" si="7"/>
        <v>992.12529000199993</v>
      </c>
      <c r="BF23" s="12">
        <f t="shared" si="8"/>
        <v>22.125053370575003</v>
      </c>
      <c r="BG23" s="13">
        <f t="shared" si="9"/>
        <v>1259.8639662975002</v>
      </c>
      <c r="BI23">
        <v>63</v>
      </c>
      <c r="BJ23" t="s">
        <v>49</v>
      </c>
      <c r="BK23" s="2">
        <v>45231.760231481479</v>
      </c>
      <c r="BL23">
        <v>245</v>
      </c>
      <c r="BM23" t="s">
        <v>13</v>
      </c>
      <c r="BN23">
        <v>0</v>
      </c>
      <c r="BO23">
        <v>2.863</v>
      </c>
      <c r="BP23" s="3">
        <v>1032495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64</v>
      </c>
      <c r="B24" t="s">
        <v>50</v>
      </c>
      <c r="C24" s="2">
        <v>45231.781458333331</v>
      </c>
      <c r="D24">
        <v>368</v>
      </c>
      <c r="E24" t="s">
        <v>13</v>
      </c>
      <c r="F24">
        <v>0</v>
      </c>
      <c r="G24">
        <v>6.0229999999999997</v>
      </c>
      <c r="H24" s="3">
        <v>147824</v>
      </c>
      <c r="I24">
        <v>0.31</v>
      </c>
      <c r="J24" t="s">
        <v>14</v>
      </c>
      <c r="K24" t="s">
        <v>14</v>
      </c>
      <c r="L24" t="s">
        <v>14</v>
      </c>
      <c r="M24" t="s">
        <v>14</v>
      </c>
      <c r="O24">
        <v>64</v>
      </c>
      <c r="P24" t="s">
        <v>50</v>
      </c>
      <c r="Q24" s="2">
        <v>45231.781458333331</v>
      </c>
      <c r="R24">
        <v>368</v>
      </c>
      <c r="S24" t="s">
        <v>13</v>
      </c>
      <c r="T24">
        <v>0</v>
      </c>
      <c r="U24">
        <v>5.9859999999999998</v>
      </c>
      <c r="V24" s="3">
        <v>1082</v>
      </c>
      <c r="W24">
        <v>0.245</v>
      </c>
      <c r="X24" t="s">
        <v>14</v>
      </c>
      <c r="Y24" t="s">
        <v>14</v>
      </c>
      <c r="Z24" t="s">
        <v>14</v>
      </c>
      <c r="AA24" t="s">
        <v>14</v>
      </c>
      <c r="AC24">
        <v>64</v>
      </c>
      <c r="AD24" t="s">
        <v>50</v>
      </c>
      <c r="AE24" s="2">
        <v>45231.781458333331</v>
      </c>
      <c r="AF24">
        <v>368</v>
      </c>
      <c r="AG24" t="s">
        <v>13</v>
      </c>
      <c r="AH24">
        <v>0</v>
      </c>
      <c r="AI24">
        <v>12.117000000000001</v>
      </c>
      <c r="AJ24" s="3">
        <v>89461</v>
      </c>
      <c r="AK24">
        <v>23.532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1">
        <v>64</v>
      </c>
      <c r="AT24" s="12">
        <f t="shared" si="0"/>
        <v>404.94793054284798</v>
      </c>
      <c r="AU24" s="13">
        <f t="shared" si="1"/>
        <v>20055.155935691102</v>
      </c>
      <c r="AW24" s="6">
        <f t="shared" si="2"/>
        <v>446.94983467258885</v>
      </c>
      <c r="AX24" s="15">
        <f t="shared" si="3"/>
        <v>16118.534109396831</v>
      </c>
      <c r="AZ24" s="14">
        <f t="shared" si="4"/>
        <v>386.46324106140167</v>
      </c>
      <c r="BA24" s="16">
        <f t="shared" si="5"/>
        <v>16970.95202132854</v>
      </c>
      <c r="BC24" s="7">
        <f t="shared" si="6"/>
        <v>342.86079715703289</v>
      </c>
      <c r="BD24" s="8">
        <f t="shared" si="7"/>
        <v>18183.645236304081</v>
      </c>
      <c r="BF24" s="12">
        <f t="shared" si="8"/>
        <v>404.94793054284798</v>
      </c>
      <c r="BG24" s="13">
        <f t="shared" si="9"/>
        <v>20055.155935691102</v>
      </c>
      <c r="BI24">
        <v>64</v>
      </c>
      <c r="BJ24" t="s">
        <v>50</v>
      </c>
      <c r="BK24" s="2">
        <v>45231.781458333331</v>
      </c>
      <c r="BL24">
        <v>368</v>
      </c>
      <c r="BM24" t="s">
        <v>13</v>
      </c>
      <c r="BN24">
        <v>0</v>
      </c>
      <c r="BO24">
        <v>2.8639999999999999</v>
      </c>
      <c r="BP24" s="3">
        <v>882353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65</v>
      </c>
      <c r="B25" t="s">
        <v>51</v>
      </c>
      <c r="C25" s="2">
        <v>45231.802662037036</v>
      </c>
      <c r="D25">
        <v>196</v>
      </c>
      <c r="E25" t="s">
        <v>13</v>
      </c>
      <c r="F25">
        <v>0</v>
      </c>
      <c r="G25">
        <v>6.0229999999999997</v>
      </c>
      <c r="H25" s="3">
        <v>332876</v>
      </c>
      <c r="I25">
        <v>0.70699999999999996</v>
      </c>
      <c r="J25" t="s">
        <v>14</v>
      </c>
      <c r="K25" t="s">
        <v>14</v>
      </c>
      <c r="L25" t="s">
        <v>14</v>
      </c>
      <c r="M25" t="s">
        <v>14</v>
      </c>
      <c r="O25">
        <v>65</v>
      </c>
      <c r="P25" t="s">
        <v>51</v>
      </c>
      <c r="Q25" s="2">
        <v>45231.802662037036</v>
      </c>
      <c r="R25">
        <v>196</v>
      </c>
      <c r="S25" t="s">
        <v>13</v>
      </c>
      <c r="T25">
        <v>0</v>
      </c>
      <c r="U25">
        <v>5.9870000000000001</v>
      </c>
      <c r="V25" s="3">
        <v>2818</v>
      </c>
      <c r="W25">
        <v>0.69199999999999995</v>
      </c>
      <c r="X25" t="s">
        <v>14</v>
      </c>
      <c r="Y25" t="s">
        <v>14</v>
      </c>
      <c r="Z25" t="s">
        <v>14</v>
      </c>
      <c r="AA25" t="s">
        <v>14</v>
      </c>
      <c r="AC25">
        <v>65</v>
      </c>
      <c r="AD25" t="s">
        <v>51</v>
      </c>
      <c r="AE25" s="2">
        <v>45231.802662037036</v>
      </c>
      <c r="AF25">
        <v>196</v>
      </c>
      <c r="AG25" t="s">
        <v>13</v>
      </c>
      <c r="AH25">
        <v>0</v>
      </c>
      <c r="AI25">
        <v>12.188000000000001</v>
      </c>
      <c r="AJ25" s="3">
        <v>21606</v>
      </c>
      <c r="AK25">
        <v>5.7130000000000001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1">
        <v>65</v>
      </c>
      <c r="AT25" s="12">
        <f t="shared" si="0"/>
        <v>797.81844037640644</v>
      </c>
      <c r="AU25" s="13">
        <f t="shared" si="1"/>
        <v>5037.2277464603994</v>
      </c>
      <c r="AW25" s="6">
        <f t="shared" si="2"/>
        <v>955.59350671090874</v>
      </c>
      <c r="AX25" s="15">
        <f t="shared" si="3"/>
        <v>4011.2801565562804</v>
      </c>
      <c r="AZ25" s="14">
        <f t="shared" si="4"/>
        <v>863.32066244664168</v>
      </c>
      <c r="BA25" s="16">
        <f t="shared" si="5"/>
        <v>4119.6187192226398</v>
      </c>
      <c r="BC25" s="7">
        <f t="shared" si="6"/>
        <v>770.19849801697683</v>
      </c>
      <c r="BD25" s="8">
        <f t="shared" si="7"/>
        <v>4350.3469730972793</v>
      </c>
      <c r="BF25" s="12">
        <f t="shared" si="8"/>
        <v>797.81844037640644</v>
      </c>
      <c r="BG25" s="13">
        <f t="shared" si="9"/>
        <v>5037.2277464603994</v>
      </c>
      <c r="BI25">
        <v>65</v>
      </c>
      <c r="BJ25" t="s">
        <v>51</v>
      </c>
      <c r="BK25" s="2">
        <v>45231.802662037036</v>
      </c>
      <c r="BL25">
        <v>196</v>
      </c>
      <c r="BM25" t="s">
        <v>13</v>
      </c>
      <c r="BN25">
        <v>0</v>
      </c>
      <c r="BO25">
        <v>2.8690000000000002</v>
      </c>
      <c r="BP25" s="3">
        <v>815871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66</v>
      </c>
      <c r="B26" t="s">
        <v>52</v>
      </c>
      <c r="C26" s="2">
        <v>45231.823865740742</v>
      </c>
      <c r="D26">
        <v>150</v>
      </c>
      <c r="E26" t="s">
        <v>13</v>
      </c>
      <c r="F26">
        <v>0</v>
      </c>
      <c r="G26">
        <v>6.0620000000000003</v>
      </c>
      <c r="H26" s="3">
        <v>3215</v>
      </c>
      <c r="I26">
        <v>-1E-3</v>
      </c>
      <c r="J26" t="s">
        <v>14</v>
      </c>
      <c r="K26" t="s">
        <v>14</v>
      </c>
      <c r="L26" t="s">
        <v>14</v>
      </c>
      <c r="M26" t="s">
        <v>14</v>
      </c>
      <c r="O26">
        <v>66</v>
      </c>
      <c r="P26" t="s">
        <v>52</v>
      </c>
      <c r="Q26" s="2">
        <v>45231.823865740742</v>
      </c>
      <c r="R26">
        <v>150</v>
      </c>
      <c r="S26" t="s">
        <v>13</v>
      </c>
      <c r="T26">
        <v>0</v>
      </c>
      <c r="U26" t="s">
        <v>14</v>
      </c>
      <c r="V26" s="3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66</v>
      </c>
      <c r="AD26" t="s">
        <v>52</v>
      </c>
      <c r="AE26" s="2">
        <v>45231.823865740742</v>
      </c>
      <c r="AF26">
        <v>150</v>
      </c>
      <c r="AG26" t="s">
        <v>13</v>
      </c>
      <c r="AH26">
        <v>0</v>
      </c>
      <c r="AI26">
        <v>12.067</v>
      </c>
      <c r="AJ26" s="3">
        <v>149440</v>
      </c>
      <c r="AK26">
        <v>38.290999999999997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1">
        <v>66</v>
      </c>
      <c r="AT26" s="12">
        <f t="shared" si="0"/>
        <v>2.9820864999999994</v>
      </c>
      <c r="AU26" s="13">
        <f t="shared" si="1"/>
        <v>34325.896373759999</v>
      </c>
      <c r="AW26" s="6">
        <f t="shared" si="2"/>
        <v>4.5452197812499993</v>
      </c>
      <c r="AX26" s="15">
        <f t="shared" si="3"/>
        <v>26339.206675328005</v>
      </c>
      <c r="AZ26" s="14">
        <f t="shared" si="4"/>
        <v>4.9769607612500018</v>
      </c>
      <c r="BA26" s="16">
        <f t="shared" si="5"/>
        <v>28205.946580863998</v>
      </c>
      <c r="BC26" s="7">
        <f t="shared" si="6"/>
        <v>2.3810569925000005</v>
      </c>
      <c r="BD26" s="8">
        <f t="shared" si="7"/>
        <v>30215.627356927998</v>
      </c>
      <c r="BF26" s="12">
        <f t="shared" si="8"/>
        <v>2.9820864999999994</v>
      </c>
      <c r="BG26" s="13">
        <f t="shared" si="9"/>
        <v>34325.896373759999</v>
      </c>
      <c r="BI26">
        <v>66</v>
      </c>
      <c r="BJ26" t="s">
        <v>52</v>
      </c>
      <c r="BK26" s="2">
        <v>45231.823865740742</v>
      </c>
      <c r="BL26">
        <v>150</v>
      </c>
      <c r="BM26" t="s">
        <v>13</v>
      </c>
      <c r="BN26">
        <v>0</v>
      </c>
      <c r="BO26">
        <v>2.84</v>
      </c>
      <c r="BP26" s="3">
        <v>1347165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67</v>
      </c>
      <c r="B27" t="s">
        <v>53</v>
      </c>
      <c r="C27" s="2">
        <v>45231.845104166663</v>
      </c>
      <c r="D27">
        <v>181</v>
      </c>
      <c r="E27" t="s">
        <v>13</v>
      </c>
      <c r="F27">
        <v>0</v>
      </c>
      <c r="G27">
        <v>6.0540000000000003</v>
      </c>
      <c r="H27" s="3">
        <v>4985</v>
      </c>
      <c r="I27">
        <v>3.0000000000000001E-3</v>
      </c>
      <c r="J27" t="s">
        <v>14</v>
      </c>
      <c r="K27" t="s">
        <v>14</v>
      </c>
      <c r="L27" t="s">
        <v>14</v>
      </c>
      <c r="M27" t="s">
        <v>14</v>
      </c>
      <c r="O27">
        <v>67</v>
      </c>
      <c r="P27" t="s">
        <v>53</v>
      </c>
      <c r="Q27" s="2">
        <v>45231.845104166663</v>
      </c>
      <c r="R27">
        <v>181</v>
      </c>
      <c r="S27" t="s">
        <v>13</v>
      </c>
      <c r="T27">
        <v>0</v>
      </c>
      <c r="U27" t="s">
        <v>14</v>
      </c>
      <c r="V27" s="3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67</v>
      </c>
      <c r="AD27" t="s">
        <v>53</v>
      </c>
      <c r="AE27" s="2">
        <v>45231.845104166663</v>
      </c>
      <c r="AF27">
        <v>181</v>
      </c>
      <c r="AG27" t="s">
        <v>13</v>
      </c>
      <c r="AH27">
        <v>0</v>
      </c>
      <c r="AI27">
        <v>12.167</v>
      </c>
      <c r="AJ27" s="3">
        <v>46146</v>
      </c>
      <c r="AK27">
        <v>12.31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1">
        <v>67</v>
      </c>
      <c r="AT27" s="12">
        <f t="shared" si="0"/>
        <v>2.3855965000000019</v>
      </c>
      <c r="AU27" s="13">
        <f t="shared" si="1"/>
        <v>9566.2695593755998</v>
      </c>
      <c r="AW27" s="6">
        <f t="shared" si="2"/>
        <v>9.6414922812499988</v>
      </c>
      <c r="AX27" s="15">
        <f t="shared" si="3"/>
        <v>8456.6326153546797</v>
      </c>
      <c r="AZ27" s="14">
        <f t="shared" si="4"/>
        <v>10.902584461250001</v>
      </c>
      <c r="BA27" s="16">
        <f t="shared" si="5"/>
        <v>8784.6322890818392</v>
      </c>
      <c r="BC27" s="7">
        <f t="shared" si="6"/>
        <v>5.9677141925000008</v>
      </c>
      <c r="BD27" s="8">
        <f t="shared" si="7"/>
        <v>9380.3345513756776</v>
      </c>
      <c r="BF27" s="12">
        <f t="shared" si="8"/>
        <v>2.3855965000000019</v>
      </c>
      <c r="BG27" s="13">
        <f t="shared" si="9"/>
        <v>9566.2695593755998</v>
      </c>
      <c r="BI27">
        <v>67</v>
      </c>
      <c r="BJ27" t="s">
        <v>53</v>
      </c>
      <c r="BK27" s="2">
        <v>45231.845104166663</v>
      </c>
      <c r="BL27">
        <v>181</v>
      </c>
      <c r="BM27" t="s">
        <v>13</v>
      </c>
      <c r="BN27">
        <v>0</v>
      </c>
      <c r="BO27">
        <v>2.855</v>
      </c>
      <c r="BP27" s="3">
        <v>1061431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68</v>
      </c>
      <c r="B28" t="s">
        <v>54</v>
      </c>
      <c r="C28" s="2">
        <v>45231.866319444445</v>
      </c>
      <c r="D28">
        <v>415</v>
      </c>
      <c r="E28" t="s">
        <v>13</v>
      </c>
      <c r="F28">
        <v>0</v>
      </c>
      <c r="G28">
        <v>6.0410000000000004</v>
      </c>
      <c r="H28" s="3">
        <v>7431</v>
      </c>
      <c r="I28">
        <v>8.0000000000000002E-3</v>
      </c>
      <c r="J28" t="s">
        <v>14</v>
      </c>
      <c r="K28" t="s">
        <v>14</v>
      </c>
      <c r="L28" t="s">
        <v>14</v>
      </c>
      <c r="M28" t="s">
        <v>14</v>
      </c>
      <c r="O28">
        <v>68</v>
      </c>
      <c r="P28" t="s">
        <v>54</v>
      </c>
      <c r="Q28" s="2">
        <v>45231.866319444445</v>
      </c>
      <c r="R28">
        <v>415</v>
      </c>
      <c r="S28" t="s">
        <v>13</v>
      </c>
      <c r="T28">
        <v>0</v>
      </c>
      <c r="U28" t="s">
        <v>14</v>
      </c>
      <c r="V28" s="3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68</v>
      </c>
      <c r="AD28" t="s">
        <v>54</v>
      </c>
      <c r="AE28" s="2">
        <v>45231.866319444445</v>
      </c>
      <c r="AF28">
        <v>415</v>
      </c>
      <c r="AG28" t="s">
        <v>13</v>
      </c>
      <c r="AH28">
        <v>0</v>
      </c>
      <c r="AI28">
        <v>12.186999999999999</v>
      </c>
      <c r="AJ28" s="3">
        <v>27496</v>
      </c>
      <c r="AK28">
        <v>7.3129999999999997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1">
        <v>68</v>
      </c>
      <c r="AT28" s="12">
        <f t="shared" si="0"/>
        <v>7.1299559400000003</v>
      </c>
      <c r="AU28" s="13">
        <f t="shared" si="1"/>
        <v>6342.4787097023991</v>
      </c>
      <c r="AW28" s="6">
        <f t="shared" si="2"/>
        <v>16.903274921249995</v>
      </c>
      <c r="AX28" s="15">
        <f t="shared" si="3"/>
        <v>5085.1323958956809</v>
      </c>
      <c r="AZ28" s="14">
        <f t="shared" si="4"/>
        <v>18.49372785005</v>
      </c>
      <c r="BA28" s="16">
        <f t="shared" si="5"/>
        <v>5241.08415193984</v>
      </c>
      <c r="BC28" s="7">
        <f t="shared" si="6"/>
        <v>12.4225731733</v>
      </c>
      <c r="BD28" s="8">
        <f t="shared" si="7"/>
        <v>5560.4293139916799</v>
      </c>
      <c r="BF28" s="12">
        <f t="shared" si="8"/>
        <v>7.1299559400000003</v>
      </c>
      <c r="BG28" s="13">
        <f t="shared" si="9"/>
        <v>6342.4787097023991</v>
      </c>
      <c r="BI28">
        <v>68</v>
      </c>
      <c r="BJ28" t="s">
        <v>54</v>
      </c>
      <c r="BK28" s="2">
        <v>45231.866319444445</v>
      </c>
      <c r="BL28">
        <v>415</v>
      </c>
      <c r="BM28" t="s">
        <v>13</v>
      </c>
      <c r="BN28">
        <v>0</v>
      </c>
      <c r="BO28">
        <v>2.863</v>
      </c>
      <c r="BP28" s="3">
        <v>894145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69</v>
      </c>
      <c r="B29" t="s">
        <v>55</v>
      </c>
      <c r="C29" s="2">
        <v>45231.88753472222</v>
      </c>
      <c r="D29">
        <v>194</v>
      </c>
      <c r="E29" t="s">
        <v>13</v>
      </c>
      <c r="F29">
        <v>0</v>
      </c>
      <c r="G29">
        <v>6.06</v>
      </c>
      <c r="H29" s="3">
        <v>3513</v>
      </c>
      <c r="I29">
        <v>0</v>
      </c>
      <c r="J29" t="s">
        <v>14</v>
      </c>
      <c r="K29" t="s">
        <v>14</v>
      </c>
      <c r="L29" t="s">
        <v>14</v>
      </c>
      <c r="M29" t="s">
        <v>14</v>
      </c>
      <c r="O29">
        <v>69</v>
      </c>
      <c r="P29" t="s">
        <v>55</v>
      </c>
      <c r="Q29" s="2">
        <v>45231.88753472222</v>
      </c>
      <c r="R29">
        <v>194</v>
      </c>
      <c r="S29" t="s">
        <v>13</v>
      </c>
      <c r="T29">
        <v>0</v>
      </c>
      <c r="U29" t="s">
        <v>14</v>
      </c>
      <c r="V29" s="3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69</v>
      </c>
      <c r="AD29" t="s">
        <v>55</v>
      </c>
      <c r="AE29" s="2">
        <v>45231.88753472222</v>
      </c>
      <c r="AF29">
        <v>194</v>
      </c>
      <c r="AG29" t="s">
        <v>13</v>
      </c>
      <c r="AH29">
        <v>0</v>
      </c>
      <c r="AI29">
        <v>12.086</v>
      </c>
      <c r="AJ29" s="3">
        <v>128389</v>
      </c>
      <c r="AK29">
        <v>33.206000000000003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1">
        <v>69</v>
      </c>
      <c r="AT29" s="12">
        <f t="shared" si="0"/>
        <v>2.6447862600000018</v>
      </c>
      <c r="AU29" s="13">
        <f t="shared" si="1"/>
        <v>29350.770525371103</v>
      </c>
      <c r="AW29" s="6">
        <f t="shared" si="2"/>
        <v>5.39391484125</v>
      </c>
      <c r="AX29" s="15">
        <f t="shared" si="3"/>
        <v>22803.466533900835</v>
      </c>
      <c r="AZ29" s="14">
        <f t="shared" si="4"/>
        <v>6.0000282564499994</v>
      </c>
      <c r="BA29" s="16">
        <f t="shared" si="5"/>
        <v>24276.093263680541</v>
      </c>
      <c r="BC29" s="7">
        <f t="shared" si="6"/>
        <v>2.9211755557000005</v>
      </c>
      <c r="BD29" s="8">
        <f t="shared" si="7"/>
        <v>26013.64137460808</v>
      </c>
      <c r="BF29" s="12">
        <f t="shared" si="8"/>
        <v>2.6447862600000018</v>
      </c>
      <c r="BG29" s="13">
        <f t="shared" si="9"/>
        <v>29350.770525371103</v>
      </c>
      <c r="BI29">
        <v>69</v>
      </c>
      <c r="BJ29" t="s">
        <v>55</v>
      </c>
      <c r="BK29" s="2">
        <v>45231.88753472222</v>
      </c>
      <c r="BL29">
        <v>194</v>
      </c>
      <c r="BM29" t="s">
        <v>13</v>
      </c>
      <c r="BN29">
        <v>0</v>
      </c>
      <c r="BO29">
        <v>2.8439999999999999</v>
      </c>
      <c r="BP29" s="3">
        <v>1265835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70</v>
      </c>
      <c r="B30" t="s">
        <v>56</v>
      </c>
      <c r="C30" s="2">
        <v>45231.908761574072</v>
      </c>
      <c r="D30">
        <v>66</v>
      </c>
      <c r="E30" t="s">
        <v>13</v>
      </c>
      <c r="F30">
        <v>0</v>
      </c>
      <c r="G30">
        <v>6.0419999999999998</v>
      </c>
      <c r="H30" s="3">
        <v>14374</v>
      </c>
      <c r="I30">
        <v>2.3E-2</v>
      </c>
      <c r="J30" t="s">
        <v>14</v>
      </c>
      <c r="K30" t="s">
        <v>14</v>
      </c>
      <c r="L30" t="s">
        <v>14</v>
      </c>
      <c r="M30" t="s">
        <v>14</v>
      </c>
      <c r="O30">
        <v>70</v>
      </c>
      <c r="P30" t="s">
        <v>56</v>
      </c>
      <c r="Q30" s="2">
        <v>45231.908761574072</v>
      </c>
      <c r="R30">
        <v>66</v>
      </c>
      <c r="S30" t="s">
        <v>13</v>
      </c>
      <c r="T30">
        <v>0</v>
      </c>
      <c r="U30" t="s">
        <v>14</v>
      </c>
      <c r="V30" s="3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70</v>
      </c>
      <c r="AD30" t="s">
        <v>56</v>
      </c>
      <c r="AE30" s="2">
        <v>45231.908761574072</v>
      </c>
      <c r="AF30">
        <v>66</v>
      </c>
      <c r="AG30" t="s">
        <v>13</v>
      </c>
      <c r="AH30">
        <v>0</v>
      </c>
      <c r="AI30">
        <v>12.221</v>
      </c>
      <c r="AJ30" s="3">
        <v>8871</v>
      </c>
      <c r="AK30">
        <v>2.2149999999999999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1">
        <v>70</v>
      </c>
      <c r="AT30" s="12">
        <f t="shared" si="0"/>
        <v>32.994255071547997</v>
      </c>
      <c r="AU30" s="13">
        <f t="shared" si="1"/>
        <v>2106.9113742398999</v>
      </c>
      <c r="AW30" s="6">
        <f t="shared" si="2"/>
        <v>38.901172365000001</v>
      </c>
      <c r="AX30" s="15">
        <f t="shared" si="3"/>
        <v>1674.5737373844302</v>
      </c>
      <c r="AZ30" s="14">
        <f t="shared" si="4"/>
        <v>37.439410624191602</v>
      </c>
      <c r="BA30" s="16">
        <f t="shared" si="5"/>
        <v>1690.9976251373403</v>
      </c>
      <c r="BC30" s="7">
        <f t="shared" si="6"/>
        <v>31.26351147950696</v>
      </c>
      <c r="BD30" s="8">
        <f t="shared" si="7"/>
        <v>1727.92741276168</v>
      </c>
      <c r="BF30" s="12">
        <f t="shared" si="8"/>
        <v>32.994255071547997</v>
      </c>
      <c r="BG30" s="13">
        <f t="shared" si="9"/>
        <v>2106.9113742398999</v>
      </c>
      <c r="BI30">
        <v>70</v>
      </c>
      <c r="BJ30" t="s">
        <v>56</v>
      </c>
      <c r="BK30" s="2">
        <v>45231.908761574072</v>
      </c>
      <c r="BL30">
        <v>66</v>
      </c>
      <c r="BM30" t="s">
        <v>13</v>
      </c>
      <c r="BN30">
        <v>0</v>
      </c>
      <c r="BO30">
        <v>2.8679999999999999</v>
      </c>
      <c r="BP30" s="3">
        <v>999489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71</v>
      </c>
      <c r="B31" t="s">
        <v>57</v>
      </c>
      <c r="C31" s="2">
        <v>45231.929988425924</v>
      </c>
      <c r="D31">
        <v>201</v>
      </c>
      <c r="E31" t="s">
        <v>13</v>
      </c>
      <c r="F31">
        <v>0</v>
      </c>
      <c r="G31">
        <v>6.0270000000000001</v>
      </c>
      <c r="H31" s="3">
        <v>31658</v>
      </c>
      <c r="I31">
        <v>0.06</v>
      </c>
      <c r="J31" t="s">
        <v>14</v>
      </c>
      <c r="K31" t="s">
        <v>14</v>
      </c>
      <c r="L31" t="s">
        <v>14</v>
      </c>
      <c r="M31" t="s">
        <v>14</v>
      </c>
      <c r="O31">
        <v>71</v>
      </c>
      <c r="P31" t="s">
        <v>57</v>
      </c>
      <c r="Q31" s="2">
        <v>45231.929988425924</v>
      </c>
      <c r="R31">
        <v>201</v>
      </c>
      <c r="S31" t="s">
        <v>13</v>
      </c>
      <c r="T31">
        <v>0</v>
      </c>
      <c r="U31" t="s">
        <v>14</v>
      </c>
      <c r="V31" s="3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71</v>
      </c>
      <c r="AD31" t="s">
        <v>57</v>
      </c>
      <c r="AE31" s="2">
        <v>45231.929988425924</v>
      </c>
      <c r="AF31">
        <v>201</v>
      </c>
      <c r="AG31" t="s">
        <v>13</v>
      </c>
      <c r="AH31">
        <v>0</v>
      </c>
      <c r="AI31">
        <v>12.204000000000001</v>
      </c>
      <c r="AJ31" s="3">
        <v>14374</v>
      </c>
      <c r="AK31">
        <v>3.7330000000000001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1">
        <v>71</v>
      </c>
      <c r="AT31" s="12">
        <f t="shared" si="0"/>
        <v>84.334778923772006</v>
      </c>
      <c r="AU31" s="13">
        <f t="shared" si="1"/>
        <v>3391.3003233564</v>
      </c>
      <c r="AW31" s="6">
        <f t="shared" si="2"/>
        <v>99.089958719583208</v>
      </c>
      <c r="AX31" s="15">
        <f t="shared" si="3"/>
        <v>2686.80057254348</v>
      </c>
      <c r="AZ31" s="14">
        <f t="shared" si="4"/>
        <v>82.886560518252395</v>
      </c>
      <c r="BA31" s="16">
        <f t="shared" si="5"/>
        <v>2741.09129089624</v>
      </c>
      <c r="BC31" s="7">
        <f t="shared" si="6"/>
        <v>71.782264479239444</v>
      </c>
      <c r="BD31" s="8">
        <f t="shared" si="7"/>
        <v>2862.1330649244801</v>
      </c>
      <c r="BF31" s="12">
        <f t="shared" si="8"/>
        <v>84.334778923772006</v>
      </c>
      <c r="BG31" s="13">
        <f t="shared" si="9"/>
        <v>3391.3003233564</v>
      </c>
      <c r="BI31">
        <v>71</v>
      </c>
      <c r="BJ31" t="s">
        <v>57</v>
      </c>
      <c r="BK31" s="2">
        <v>45231.929988425924</v>
      </c>
      <c r="BL31">
        <v>201</v>
      </c>
      <c r="BM31" t="s">
        <v>13</v>
      </c>
      <c r="BN31">
        <v>0</v>
      </c>
      <c r="BO31">
        <v>2.8380000000000001</v>
      </c>
      <c r="BP31" s="3">
        <v>1398688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72</v>
      </c>
      <c r="B32" t="s">
        <v>58</v>
      </c>
      <c r="C32" s="2">
        <v>45231.951192129629</v>
      </c>
      <c r="D32">
        <v>106</v>
      </c>
      <c r="E32" t="s">
        <v>13</v>
      </c>
      <c r="F32">
        <v>0</v>
      </c>
      <c r="G32">
        <v>6.032</v>
      </c>
      <c r="H32" s="3">
        <v>297833</v>
      </c>
      <c r="I32">
        <v>0.63200000000000001</v>
      </c>
      <c r="J32" t="s">
        <v>14</v>
      </c>
      <c r="K32" t="s">
        <v>14</v>
      </c>
      <c r="L32" t="s">
        <v>14</v>
      </c>
      <c r="M32" t="s">
        <v>14</v>
      </c>
      <c r="O32">
        <v>72</v>
      </c>
      <c r="P32" t="s">
        <v>58</v>
      </c>
      <c r="Q32" s="2">
        <v>45231.951192129629</v>
      </c>
      <c r="R32">
        <v>106</v>
      </c>
      <c r="S32" t="s">
        <v>13</v>
      </c>
      <c r="T32">
        <v>0</v>
      </c>
      <c r="U32">
        <v>5.9749999999999996</v>
      </c>
      <c r="V32" s="3">
        <v>2596</v>
      </c>
      <c r="W32">
        <v>0.63500000000000001</v>
      </c>
      <c r="X32" t="s">
        <v>14</v>
      </c>
      <c r="Y32" t="s">
        <v>14</v>
      </c>
      <c r="Z32" t="s">
        <v>14</v>
      </c>
      <c r="AA32" t="s">
        <v>14</v>
      </c>
      <c r="AC32">
        <v>72</v>
      </c>
      <c r="AD32" t="s">
        <v>58</v>
      </c>
      <c r="AE32" s="2">
        <v>45231.951192129629</v>
      </c>
      <c r="AF32">
        <v>106</v>
      </c>
      <c r="AG32" t="s">
        <v>13</v>
      </c>
      <c r="AH32">
        <v>0</v>
      </c>
      <c r="AI32">
        <v>12.205</v>
      </c>
      <c r="AJ32" s="3">
        <v>19999</v>
      </c>
      <c r="AK32">
        <v>5.2750000000000004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1">
        <v>72</v>
      </c>
      <c r="AT32" s="12">
        <f t="shared" si="0"/>
        <v>730.24611637646467</v>
      </c>
      <c r="AU32" s="13">
        <f t="shared" si="1"/>
        <v>4675.6142435438996</v>
      </c>
      <c r="AW32" s="6">
        <f t="shared" si="2"/>
        <v>863.5630434553982</v>
      </c>
      <c r="AX32" s="15">
        <f t="shared" si="3"/>
        <v>3717.5391107372302</v>
      </c>
      <c r="AZ32" s="14">
        <f t="shared" si="4"/>
        <v>773.65448144701998</v>
      </c>
      <c r="BA32" s="16">
        <f t="shared" si="5"/>
        <v>3813.44745038374</v>
      </c>
      <c r="BC32" s="7">
        <f t="shared" si="6"/>
        <v>689.69762390109986</v>
      </c>
      <c r="BD32" s="8">
        <f t="shared" si="7"/>
        <v>4019.8863207744807</v>
      </c>
      <c r="BF32" s="12">
        <f t="shared" si="8"/>
        <v>730.24611637646467</v>
      </c>
      <c r="BG32" s="13">
        <f t="shared" si="9"/>
        <v>4675.6142435438996</v>
      </c>
      <c r="BI32">
        <v>72</v>
      </c>
      <c r="BJ32" t="s">
        <v>58</v>
      </c>
      <c r="BK32" s="2">
        <v>45231.951192129629</v>
      </c>
      <c r="BL32">
        <v>106</v>
      </c>
      <c r="BM32" t="s">
        <v>13</v>
      </c>
      <c r="BN32">
        <v>0</v>
      </c>
      <c r="BO32">
        <v>2.83</v>
      </c>
      <c r="BP32" s="3">
        <v>1763611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73</v>
      </c>
      <c r="B33" t="s">
        <v>59</v>
      </c>
      <c r="C33" s="2">
        <v>45231.972418981481</v>
      </c>
      <c r="D33">
        <v>217</v>
      </c>
      <c r="E33" t="s">
        <v>13</v>
      </c>
      <c r="F33">
        <v>0</v>
      </c>
      <c r="G33">
        <v>6.0620000000000003</v>
      </c>
      <c r="H33" s="3">
        <v>2907</v>
      </c>
      <c r="I33">
        <v>-1E-3</v>
      </c>
      <c r="J33" t="s">
        <v>14</v>
      </c>
      <c r="K33" t="s">
        <v>14</v>
      </c>
      <c r="L33" t="s">
        <v>14</v>
      </c>
      <c r="M33" t="s">
        <v>14</v>
      </c>
      <c r="O33">
        <v>73</v>
      </c>
      <c r="P33" t="s">
        <v>59</v>
      </c>
      <c r="Q33" s="2">
        <v>45231.972418981481</v>
      </c>
      <c r="R33">
        <v>217</v>
      </c>
      <c r="S33" t="s">
        <v>13</v>
      </c>
      <c r="T33">
        <v>0</v>
      </c>
      <c r="U33" t="s">
        <v>14</v>
      </c>
      <c r="V33" s="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73</v>
      </c>
      <c r="AD33" t="s">
        <v>59</v>
      </c>
      <c r="AE33" s="2">
        <v>45231.972418981481</v>
      </c>
      <c r="AF33">
        <v>217</v>
      </c>
      <c r="AG33" t="s">
        <v>13</v>
      </c>
      <c r="AH33">
        <v>0</v>
      </c>
      <c r="AI33">
        <v>12.182</v>
      </c>
      <c r="AJ33" s="3">
        <v>32813</v>
      </c>
      <c r="AK33">
        <v>8.7479999999999993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1">
        <v>73</v>
      </c>
      <c r="AT33" s="12">
        <f t="shared" si="0"/>
        <v>3.4314954600000007</v>
      </c>
      <c r="AU33" s="13">
        <f t="shared" si="1"/>
        <v>7493.5723368390991</v>
      </c>
      <c r="AW33" s="6">
        <f t="shared" si="2"/>
        <v>3.6720112912499996</v>
      </c>
      <c r="AX33" s="15">
        <f t="shared" si="3"/>
        <v>6050.7761823358696</v>
      </c>
      <c r="AZ33" s="14">
        <f t="shared" si="4"/>
        <v>3.9087458904499996</v>
      </c>
      <c r="BA33" s="16">
        <f t="shared" si="5"/>
        <v>6252.4805723240606</v>
      </c>
      <c r="BC33" s="7">
        <f t="shared" si="6"/>
        <v>1.8499335997000002</v>
      </c>
      <c r="BD33" s="8">
        <f t="shared" si="7"/>
        <v>6651.2698954311199</v>
      </c>
      <c r="BF33" s="12">
        <f t="shared" si="8"/>
        <v>3.4314954600000007</v>
      </c>
      <c r="BG33" s="13">
        <f t="shared" si="9"/>
        <v>7493.5723368390991</v>
      </c>
      <c r="BI33">
        <v>73</v>
      </c>
      <c r="BJ33" t="s">
        <v>59</v>
      </c>
      <c r="BK33" s="2">
        <v>45231.972418981481</v>
      </c>
      <c r="BL33">
        <v>217</v>
      </c>
      <c r="BM33" t="s">
        <v>13</v>
      </c>
      <c r="BN33">
        <v>0</v>
      </c>
      <c r="BO33">
        <v>2.86</v>
      </c>
      <c r="BP33" s="3">
        <v>918586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74</v>
      </c>
      <c r="B34" t="s">
        <v>60</v>
      </c>
      <c r="C34" s="2">
        <v>45231.993657407409</v>
      </c>
      <c r="D34">
        <v>15</v>
      </c>
      <c r="E34" t="s">
        <v>13</v>
      </c>
      <c r="F34">
        <v>0</v>
      </c>
      <c r="G34">
        <v>6.0259999999999998</v>
      </c>
      <c r="H34" s="3">
        <v>30144</v>
      </c>
      <c r="I34">
        <v>5.7000000000000002E-2</v>
      </c>
      <c r="J34" t="s">
        <v>14</v>
      </c>
      <c r="K34" t="s">
        <v>14</v>
      </c>
      <c r="L34" t="s">
        <v>14</v>
      </c>
      <c r="M34" t="s">
        <v>14</v>
      </c>
      <c r="O34">
        <v>74</v>
      </c>
      <c r="P34" t="s">
        <v>60</v>
      </c>
      <c r="Q34" s="2">
        <v>45231.993657407409</v>
      </c>
      <c r="R34">
        <v>15</v>
      </c>
      <c r="S34" t="s">
        <v>13</v>
      </c>
      <c r="T34">
        <v>0</v>
      </c>
      <c r="U34" t="s">
        <v>14</v>
      </c>
      <c r="V34" s="3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74</v>
      </c>
      <c r="AD34" t="s">
        <v>60</v>
      </c>
      <c r="AE34" s="2">
        <v>45231.993657407409</v>
      </c>
      <c r="AF34">
        <v>15</v>
      </c>
      <c r="AG34" t="s">
        <v>13</v>
      </c>
      <c r="AH34">
        <v>0</v>
      </c>
      <c r="AI34">
        <v>12.198</v>
      </c>
      <c r="AJ34" s="3">
        <v>13252</v>
      </c>
      <c r="AK34">
        <v>3.4249999999999998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1">
        <v>74</v>
      </c>
      <c r="AT34" s="12">
        <f t="shared" si="0"/>
        <v>79.875234019328005</v>
      </c>
      <c r="AU34" s="13">
        <f t="shared" si="1"/>
        <v>3131.6697686256002</v>
      </c>
      <c r="AW34" s="6">
        <f t="shared" si="2"/>
        <v>94.410855107276802</v>
      </c>
      <c r="AX34" s="15">
        <f t="shared" si="3"/>
        <v>2480.7274148139204</v>
      </c>
      <c r="AZ34" s="14">
        <f t="shared" si="4"/>
        <v>78.908482917017594</v>
      </c>
      <c r="BA34" s="16">
        <f t="shared" si="5"/>
        <v>2527.0688919049599</v>
      </c>
      <c r="BC34" s="7">
        <f t="shared" si="6"/>
        <v>68.23492846432255</v>
      </c>
      <c r="BD34" s="8">
        <f t="shared" si="7"/>
        <v>2631.00669233792</v>
      </c>
      <c r="BF34" s="12">
        <f t="shared" ref="BF34:BF39" si="10">IF(H34&lt;10000,((H34^2*0.00000054)+(H34*-0.004765)+(12.72)),(IF(H34&lt;200000,((H34^2*-0.000000001577)+(H34*0.003043)+(-10.42)),(IF(H34&lt;8000000,((H34^2*-0.0000000000186)+(H34*0.00194)+(154.1)),((V34^2*-0.00000002)+(V34*0.2565)+(-1032)))))))</f>
        <v>79.875234019328005</v>
      </c>
      <c r="BG34" s="13">
        <f t="shared" ref="BG34:BG39" si="11">IF(AJ34&lt;45000,((-0.0000004561*AJ34^2)+(0.244*AJ34)+(-21.72)),((-0.0000000409*AJ34^2)+(0.2477*AJ34)+(-1777)))</f>
        <v>3131.6697686256002</v>
      </c>
      <c r="BI34">
        <v>74</v>
      </c>
      <c r="BJ34" t="s">
        <v>60</v>
      </c>
      <c r="BK34" s="2">
        <v>45231.993657407409</v>
      </c>
      <c r="BL34">
        <v>15</v>
      </c>
      <c r="BM34" t="s">
        <v>13</v>
      </c>
      <c r="BN34">
        <v>0</v>
      </c>
      <c r="BO34">
        <v>2.835</v>
      </c>
      <c r="BP34" s="3">
        <v>1423029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75</v>
      </c>
      <c r="B35" t="s">
        <v>61</v>
      </c>
      <c r="C35" s="2">
        <v>45232.014884259261</v>
      </c>
      <c r="D35">
        <v>151</v>
      </c>
      <c r="E35" t="s">
        <v>13</v>
      </c>
      <c r="F35">
        <v>0</v>
      </c>
      <c r="G35">
        <v>6.03</v>
      </c>
      <c r="H35" s="3">
        <v>14173</v>
      </c>
      <c r="I35">
        <v>2.3E-2</v>
      </c>
      <c r="J35" t="s">
        <v>14</v>
      </c>
      <c r="K35" t="s">
        <v>14</v>
      </c>
      <c r="L35" t="s">
        <v>14</v>
      </c>
      <c r="M35" t="s">
        <v>14</v>
      </c>
      <c r="O35">
        <v>75</v>
      </c>
      <c r="P35" t="s">
        <v>61</v>
      </c>
      <c r="Q35" s="2">
        <v>45232.014884259261</v>
      </c>
      <c r="R35">
        <v>151</v>
      </c>
      <c r="S35" t="s">
        <v>13</v>
      </c>
      <c r="T35">
        <v>0</v>
      </c>
      <c r="U35" t="s">
        <v>14</v>
      </c>
      <c r="V35" s="3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75</v>
      </c>
      <c r="AD35" t="s">
        <v>61</v>
      </c>
      <c r="AE35" s="2">
        <v>45232.014884259261</v>
      </c>
      <c r="AF35">
        <v>151</v>
      </c>
      <c r="AG35" t="s">
        <v>13</v>
      </c>
      <c r="AH35">
        <v>0</v>
      </c>
      <c r="AI35">
        <v>12.208</v>
      </c>
      <c r="AJ35" s="3">
        <v>8719</v>
      </c>
      <c r="AK35">
        <v>2.173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1">
        <v>75</v>
      </c>
      <c r="AT35" s="12">
        <f t="shared" ref="AT35:AT39" si="12">IF(H35&lt;10000,((H35^2*0.00000054)+(H35*-0.004765)+(12.72)),(IF(H35&lt;200000,((H35^2*-0.000000001577)+(H35*0.003043)+(-10.42)),(IF(H35&lt;8000000,((H35^2*-0.0000000000186)+(H35*0.00194)+(154.1)),((V35^2*-0.00000002)+(V35*0.2565)+(-1032)))))))</f>
        <v>32.391660813967</v>
      </c>
      <c r="AU35" s="13">
        <f t="shared" ref="AU35:AU39" si="13">IF(AJ35&lt;45000,((-0.0000004561*AJ35^2)+(0.244*AJ35)+(-21.72)),((-0.0000000409*AJ35^2)+(0.2477*AJ35)+(-1777)))</f>
        <v>2071.0428396879001</v>
      </c>
      <c r="AW35" s="6">
        <f t="shared" si="2"/>
        <v>38.235535991249996</v>
      </c>
      <c r="AX35" s="15">
        <f t="shared" si="3"/>
        <v>1646.5607642780299</v>
      </c>
      <c r="AZ35" s="14">
        <f t="shared" si="4"/>
        <v>36.910469341983905</v>
      </c>
      <c r="BA35" s="16">
        <f t="shared" si="5"/>
        <v>1661.9786991741403</v>
      </c>
      <c r="BC35" s="7">
        <f t="shared" si="6"/>
        <v>30.792025613758334</v>
      </c>
      <c r="BD35" s="8">
        <f t="shared" si="7"/>
        <v>1696.57724507528</v>
      </c>
      <c r="BF35" s="12">
        <f t="shared" si="10"/>
        <v>32.391660813967</v>
      </c>
      <c r="BG35" s="13">
        <f t="shared" si="11"/>
        <v>2071.0428396879001</v>
      </c>
      <c r="BI35">
        <v>75</v>
      </c>
      <c r="BJ35" t="s">
        <v>61</v>
      </c>
      <c r="BK35" s="2">
        <v>45232.014884259261</v>
      </c>
      <c r="BL35">
        <v>151</v>
      </c>
      <c r="BM35" t="s">
        <v>13</v>
      </c>
      <c r="BN35">
        <v>0</v>
      </c>
      <c r="BO35">
        <v>2.8610000000000002</v>
      </c>
      <c r="BP35" s="3">
        <v>930820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76</v>
      </c>
      <c r="B36" t="s">
        <v>62</v>
      </c>
      <c r="C36" s="2">
        <v>45232.036111111112</v>
      </c>
      <c r="D36">
        <v>135</v>
      </c>
      <c r="E36" t="s">
        <v>13</v>
      </c>
      <c r="F36">
        <v>0</v>
      </c>
      <c r="G36">
        <v>6.0670000000000002</v>
      </c>
      <c r="H36" s="3">
        <v>3069</v>
      </c>
      <c r="I36">
        <v>-1E-3</v>
      </c>
      <c r="J36" t="s">
        <v>14</v>
      </c>
      <c r="K36" t="s">
        <v>14</v>
      </c>
      <c r="L36" t="s">
        <v>14</v>
      </c>
      <c r="M36" t="s">
        <v>14</v>
      </c>
      <c r="O36">
        <v>76</v>
      </c>
      <c r="P36" t="s">
        <v>62</v>
      </c>
      <c r="Q36" s="2">
        <v>45232.036111111112</v>
      </c>
      <c r="R36">
        <v>135</v>
      </c>
      <c r="S36" t="s">
        <v>13</v>
      </c>
      <c r="T36">
        <v>0</v>
      </c>
      <c r="U36" t="s">
        <v>14</v>
      </c>
      <c r="V36" s="3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76</v>
      </c>
      <c r="AD36" t="s">
        <v>62</v>
      </c>
      <c r="AE36" s="2">
        <v>45232.036111111112</v>
      </c>
      <c r="AF36">
        <v>135</v>
      </c>
      <c r="AG36" t="s">
        <v>13</v>
      </c>
      <c r="AH36">
        <v>0</v>
      </c>
      <c r="AI36">
        <v>12.077</v>
      </c>
      <c r="AJ36" s="3">
        <v>137494</v>
      </c>
      <c r="AK36">
        <v>35.417999999999999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1">
        <v>76</v>
      </c>
      <c r="AT36" s="12">
        <f t="shared" si="12"/>
        <v>3.1823459400000011</v>
      </c>
      <c r="AU36" s="13">
        <f t="shared" si="13"/>
        <v>31507.065658527601</v>
      </c>
      <c r="AW36" s="6">
        <f t="shared" si="2"/>
        <v>4.1307936712500002</v>
      </c>
      <c r="AX36" s="15">
        <f t="shared" si="3"/>
        <v>24339.575855740284</v>
      </c>
      <c r="AZ36" s="14">
        <f t="shared" si="4"/>
        <v>4.471969800050001</v>
      </c>
      <c r="BA36" s="16">
        <f t="shared" si="5"/>
        <v>25977.606003414639</v>
      </c>
      <c r="BC36" s="7">
        <f t="shared" si="6"/>
        <v>2.1258540733000002</v>
      </c>
      <c r="BD36" s="8">
        <f t="shared" si="7"/>
        <v>27833.864407081281</v>
      </c>
      <c r="BF36" s="12">
        <f t="shared" si="10"/>
        <v>3.1823459400000011</v>
      </c>
      <c r="BG36" s="13">
        <f t="shared" si="11"/>
        <v>31507.065658527601</v>
      </c>
      <c r="BI36">
        <v>76</v>
      </c>
      <c r="BJ36" t="s">
        <v>62</v>
      </c>
      <c r="BK36" s="2">
        <v>45232.036111111112</v>
      </c>
      <c r="BL36">
        <v>135</v>
      </c>
      <c r="BM36" t="s">
        <v>13</v>
      </c>
      <c r="BN36">
        <v>0</v>
      </c>
      <c r="BO36">
        <v>2.8559999999999999</v>
      </c>
      <c r="BP36" s="3">
        <v>1169643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77</v>
      </c>
      <c r="B37" t="s">
        <v>63</v>
      </c>
      <c r="C37" s="2">
        <v>45232.057326388887</v>
      </c>
      <c r="D37">
        <v>252</v>
      </c>
      <c r="E37" t="s">
        <v>13</v>
      </c>
      <c r="F37">
        <v>0</v>
      </c>
      <c r="G37">
        <v>6.07</v>
      </c>
      <c r="H37" s="3">
        <v>3639</v>
      </c>
      <c r="I37">
        <v>0</v>
      </c>
      <c r="J37" t="s">
        <v>14</v>
      </c>
      <c r="K37" t="s">
        <v>14</v>
      </c>
      <c r="L37" t="s">
        <v>14</v>
      </c>
      <c r="M37" t="s">
        <v>14</v>
      </c>
      <c r="O37">
        <v>77</v>
      </c>
      <c r="P37" t="s">
        <v>63</v>
      </c>
      <c r="Q37" s="2">
        <v>45232.057326388887</v>
      </c>
      <c r="R37">
        <v>252</v>
      </c>
      <c r="S37" t="s">
        <v>13</v>
      </c>
      <c r="T37">
        <v>0</v>
      </c>
      <c r="U37" t="s">
        <v>14</v>
      </c>
      <c r="V37" s="3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77</v>
      </c>
      <c r="AD37" t="s">
        <v>63</v>
      </c>
      <c r="AE37" s="2">
        <v>45232.057326388887</v>
      </c>
      <c r="AF37">
        <v>252</v>
      </c>
      <c r="AG37" t="s">
        <v>13</v>
      </c>
      <c r="AH37">
        <v>0</v>
      </c>
      <c r="AI37">
        <v>12.069000000000001</v>
      </c>
      <c r="AJ37" s="3">
        <v>153389</v>
      </c>
      <c r="AK37">
        <v>39.234000000000002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1">
        <v>77</v>
      </c>
      <c r="AT37" s="12">
        <f t="shared" si="12"/>
        <v>2.531018340000001</v>
      </c>
      <c r="AU37" s="13">
        <f t="shared" si="13"/>
        <v>35255.152520371099</v>
      </c>
      <c r="AW37" s="6">
        <f t="shared" si="2"/>
        <v>5.753894321249998</v>
      </c>
      <c r="AX37" s="15">
        <f t="shared" si="3"/>
        <v>26996.286407400836</v>
      </c>
      <c r="AZ37" s="14">
        <f t="shared" si="4"/>
        <v>6.4295044980499991</v>
      </c>
      <c r="BA37" s="16">
        <f t="shared" si="5"/>
        <v>28941.550506680542</v>
      </c>
      <c r="BC37" s="7">
        <f t="shared" si="6"/>
        <v>3.1573103413000005</v>
      </c>
      <c r="BD37" s="8">
        <f t="shared" si="7"/>
        <v>31001.367010608079</v>
      </c>
      <c r="BF37" s="12">
        <f t="shared" si="10"/>
        <v>2.531018340000001</v>
      </c>
      <c r="BG37" s="13">
        <f t="shared" si="11"/>
        <v>35255.152520371099</v>
      </c>
      <c r="BI37">
        <v>77</v>
      </c>
      <c r="BJ37" t="s">
        <v>63</v>
      </c>
      <c r="BK37" s="2">
        <v>45232.057326388887</v>
      </c>
      <c r="BL37">
        <v>252</v>
      </c>
      <c r="BM37" t="s">
        <v>13</v>
      </c>
      <c r="BN37">
        <v>0</v>
      </c>
      <c r="BO37">
        <v>2.8439999999999999</v>
      </c>
      <c r="BP37" s="3">
        <v>1443476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78</v>
      </c>
      <c r="B38" t="s">
        <v>64</v>
      </c>
      <c r="C38" s="2">
        <v>45232.078530092593</v>
      </c>
      <c r="D38">
        <v>118</v>
      </c>
      <c r="E38" t="s">
        <v>13</v>
      </c>
      <c r="F38">
        <v>0</v>
      </c>
      <c r="G38">
        <v>6.0279999999999996</v>
      </c>
      <c r="H38" s="3">
        <v>21780</v>
      </c>
      <c r="I38">
        <v>3.9E-2</v>
      </c>
      <c r="J38" t="s">
        <v>14</v>
      </c>
      <c r="K38" t="s">
        <v>14</v>
      </c>
      <c r="L38" t="s">
        <v>14</v>
      </c>
      <c r="M38" t="s">
        <v>14</v>
      </c>
      <c r="O38">
        <v>78</v>
      </c>
      <c r="P38" t="s">
        <v>64</v>
      </c>
      <c r="Q38" s="2">
        <v>45232.078530092593</v>
      </c>
      <c r="R38">
        <v>118</v>
      </c>
      <c r="S38" t="s">
        <v>13</v>
      </c>
      <c r="T38">
        <v>0</v>
      </c>
      <c r="U38" t="s">
        <v>14</v>
      </c>
      <c r="V38" s="3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78</v>
      </c>
      <c r="AD38" t="s">
        <v>64</v>
      </c>
      <c r="AE38" s="2">
        <v>45232.078530092593</v>
      </c>
      <c r="AF38">
        <v>118</v>
      </c>
      <c r="AG38" t="s">
        <v>13</v>
      </c>
      <c r="AH38">
        <v>0</v>
      </c>
      <c r="AI38">
        <v>12.204000000000001</v>
      </c>
      <c r="AJ38" s="3">
        <v>4239</v>
      </c>
      <c r="AK38">
        <v>0.93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 s="11">
        <v>78</v>
      </c>
      <c r="AT38" s="12">
        <f t="shared" si="12"/>
        <v>55.108461033200001</v>
      </c>
      <c r="AU38" s="13">
        <f t="shared" si="13"/>
        <v>1004.4002839119</v>
      </c>
      <c r="AW38" s="6">
        <f t="shared" ref="AW38:AW39" si="14">IF(H38&lt;15000,((0.00000002125*H38^2)+(0.002705*H38)+(-4.371)),(IF(H38&lt;700000,((-0.0000000008162*H38^2)+(0.003141*H38)+(0.4702)), ((0.000000003285*V38^2)+(0.1899*V38)+(559.5)))))</f>
        <v>68.494000511920021</v>
      </c>
      <c r="AX38" s="15">
        <f t="shared" ref="AX38:AX39" si="15">((-0.00000006277*AJ38^2)+(0.1854*AJ38)+(34.83))</f>
        <v>819.61267827483005</v>
      </c>
      <c r="AZ38" s="14">
        <f t="shared" ref="AZ38:AZ39" si="16">IF(H38&lt;10000,((-0.00000005795*H38^2)+(0.003823*H38)+(-6.715)),(IF(H38&lt;700000,((-0.0000000001209*H38^2)+(0.002635*H38)+(-0.4111)), ((-0.00000002007*V38^2)+(0.2564*V38)+(286.1)))))</f>
        <v>56.921848860440008</v>
      </c>
      <c r="BA38" s="16">
        <f t="shared" ref="BA38:BA39" si="17">(-0.00000001626*AJ38^2)+(0.1912*AJ38)+(-3.858)</f>
        <v>806.34662209254009</v>
      </c>
      <c r="BC38" s="7">
        <f t="shared" ref="BC38:BC39" si="18">IF(H38&lt;10000,((0.0000001453*H38^2)+(0.0008349*H38)+(-1.805)),(IF(H38&lt;700000,((-0.00000000008054*H38^2)+(0.002348*H38)+(-2.47)), ((-0.00000001938*V38^2)+(0.2471*V38)+(226.8)))))</f>
        <v>48.631234369063996</v>
      </c>
      <c r="BD38" s="8">
        <f t="shared" ref="BD38:BD39" si="19">(-0.00000002552*AJ38^2)+(0.2067*AJ38)+(-103.7)</f>
        <v>772.04272803207994</v>
      </c>
      <c r="BF38" s="12">
        <f t="shared" si="10"/>
        <v>55.108461033200001</v>
      </c>
      <c r="BG38" s="13">
        <f t="shared" si="11"/>
        <v>1004.4002839119</v>
      </c>
      <c r="BI38">
        <v>78</v>
      </c>
      <c r="BJ38" t="s">
        <v>64</v>
      </c>
      <c r="BK38" s="2">
        <v>45232.078530092593</v>
      </c>
      <c r="BL38">
        <v>118</v>
      </c>
      <c r="BM38" t="s">
        <v>13</v>
      </c>
      <c r="BN38">
        <v>0</v>
      </c>
      <c r="BO38">
        <v>2.8610000000000002</v>
      </c>
      <c r="BP38" s="3">
        <v>918497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5">
      <c r="A39">
        <v>79</v>
      </c>
      <c r="B39" t="s">
        <v>65</v>
      </c>
      <c r="C39" s="2">
        <v>45232.099745370368</v>
      </c>
      <c r="D39">
        <v>355</v>
      </c>
      <c r="E39" t="s">
        <v>13</v>
      </c>
      <c r="F39">
        <v>0</v>
      </c>
      <c r="G39">
        <v>6.06</v>
      </c>
      <c r="H39" s="3">
        <v>4143</v>
      </c>
      <c r="I39">
        <v>1E-3</v>
      </c>
      <c r="J39" t="s">
        <v>14</v>
      </c>
      <c r="K39" t="s">
        <v>14</v>
      </c>
      <c r="L39" t="s">
        <v>14</v>
      </c>
      <c r="M39" t="s">
        <v>14</v>
      </c>
      <c r="O39">
        <v>79</v>
      </c>
      <c r="P39" t="s">
        <v>65</v>
      </c>
      <c r="Q39" s="2">
        <v>45232.099745370368</v>
      </c>
      <c r="R39">
        <v>355</v>
      </c>
      <c r="S39" t="s">
        <v>13</v>
      </c>
      <c r="T39">
        <v>0</v>
      </c>
      <c r="U39" t="s">
        <v>14</v>
      </c>
      <c r="V39" s="3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79</v>
      </c>
      <c r="AD39" t="s">
        <v>65</v>
      </c>
      <c r="AE39" s="2">
        <v>45232.099745370368</v>
      </c>
      <c r="AF39">
        <v>355</v>
      </c>
      <c r="AG39" t="s">
        <v>13</v>
      </c>
      <c r="AH39">
        <v>0</v>
      </c>
      <c r="AI39">
        <v>12.191000000000001</v>
      </c>
      <c r="AJ39" s="3">
        <v>20012</v>
      </c>
      <c r="AK39">
        <v>5.2779999999999996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 s="11">
        <v>79</v>
      </c>
      <c r="AT39" s="12">
        <f t="shared" si="12"/>
        <v>2.2474074599999998</v>
      </c>
      <c r="AU39" s="13">
        <f t="shared" si="13"/>
        <v>4678.5490063215993</v>
      </c>
      <c r="AW39" s="6">
        <f t="shared" si="14"/>
        <v>7.2005595412499979</v>
      </c>
      <c r="AX39" s="15">
        <f t="shared" si="15"/>
        <v>3719.9166613611201</v>
      </c>
      <c r="AZ39" s="14">
        <f t="shared" si="16"/>
        <v>8.1290091804500015</v>
      </c>
      <c r="BA39" s="16">
        <f t="shared" si="17"/>
        <v>3815.9245928585601</v>
      </c>
      <c r="BC39" s="7">
        <f t="shared" si="18"/>
        <v>4.1479851397000003</v>
      </c>
      <c r="BD39" s="8">
        <f t="shared" si="19"/>
        <v>4022.5601467251199</v>
      </c>
      <c r="BF39" s="12">
        <f t="shared" si="10"/>
        <v>2.2474074599999998</v>
      </c>
      <c r="BG39" s="13">
        <f t="shared" si="11"/>
        <v>4678.5490063215993</v>
      </c>
      <c r="BI39">
        <v>79</v>
      </c>
      <c r="BJ39" t="s">
        <v>65</v>
      </c>
      <c r="BK39" s="2">
        <v>45232.099745370368</v>
      </c>
      <c r="BL39">
        <v>355</v>
      </c>
      <c r="BM39" t="s">
        <v>13</v>
      </c>
      <c r="BN39">
        <v>0</v>
      </c>
      <c r="BO39">
        <v>2.8639999999999999</v>
      </c>
      <c r="BP39" s="3">
        <v>859834</v>
      </c>
      <c r="BQ39">
        <v>0</v>
      </c>
      <c r="BR39" t="s">
        <v>14</v>
      </c>
      <c r="BS39" t="s">
        <v>14</v>
      </c>
      <c r="BT39" t="s">
        <v>14</v>
      </c>
      <c r="BU39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2023-11-02T17:12:33Z</dcterms:modified>
</cp:coreProperties>
</file>