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2023 season misc analyses\GC 2023\"/>
    </mc:Choice>
  </mc:AlternateContent>
  <xr:revisionPtr revIDLastSave="0" documentId="13_ncr:1_{F472EB4B-F078-49BA-9641-39D71A5BB6FF}" xr6:coauthVersionLast="36" xr6:coauthVersionMax="36" xr10:uidLastSave="{00000000-0000-0000-0000-000000000000}"/>
  <bookViews>
    <workbookView xWindow="0" yWindow="0" windowWidth="11310" windowHeight="11450" xr2:uid="{00000000-000D-0000-FFFF-FFFF00000000}"/>
  </bookViews>
  <sheets>
    <sheet name="serum CH4 CO2" sheetId="1" r:id="rId1"/>
  </sheets>
  <calcPr calcId="191029"/>
</workbook>
</file>

<file path=xl/calcChain.xml><?xml version="1.0" encoding="utf-8"?>
<calcChain xmlns="http://schemas.openxmlformats.org/spreadsheetml/2006/main">
  <c r="AT35" i="1" l="1"/>
  <c r="AU35" i="1"/>
  <c r="AW35" i="1"/>
  <c r="AX35" i="1"/>
  <c r="AZ35" i="1"/>
  <c r="BA35" i="1"/>
  <c r="BC35" i="1"/>
  <c r="BD35" i="1"/>
  <c r="BF35" i="1"/>
  <c r="BG35" i="1"/>
  <c r="AT36" i="1"/>
  <c r="AU36" i="1"/>
  <c r="AW36" i="1"/>
  <c r="AX36" i="1"/>
  <c r="AZ36" i="1"/>
  <c r="BA36" i="1"/>
  <c r="BC36" i="1"/>
  <c r="BD36" i="1"/>
  <c r="BF36" i="1"/>
  <c r="BG36" i="1"/>
  <c r="AT37" i="1"/>
  <c r="AU37" i="1"/>
  <c r="AW37" i="1"/>
  <c r="AX37" i="1"/>
  <c r="AZ37" i="1"/>
  <c r="BA37" i="1"/>
  <c r="BC37" i="1"/>
  <c r="BD37" i="1"/>
  <c r="BF37" i="1"/>
  <c r="BG37" i="1"/>
  <c r="AT25" i="1" l="1"/>
  <c r="AU25" i="1"/>
  <c r="AW25" i="1"/>
  <c r="AX25" i="1"/>
  <c r="AZ25" i="1"/>
  <c r="BA25" i="1"/>
  <c r="BC25" i="1"/>
  <c r="BD25" i="1"/>
  <c r="BF25" i="1"/>
  <c r="BG25" i="1"/>
  <c r="AT26" i="1"/>
  <c r="AU26" i="1"/>
  <c r="AW26" i="1"/>
  <c r="AX26" i="1"/>
  <c r="AZ26" i="1"/>
  <c r="BA26" i="1"/>
  <c r="BC26" i="1"/>
  <c r="BD26" i="1"/>
  <c r="BF26" i="1"/>
  <c r="BG26" i="1"/>
  <c r="AT27" i="1"/>
  <c r="AU27" i="1"/>
  <c r="AW27" i="1"/>
  <c r="AX27" i="1"/>
  <c r="AZ27" i="1"/>
  <c r="BA27" i="1"/>
  <c r="BC27" i="1"/>
  <c r="BD27" i="1"/>
  <c r="BF27" i="1"/>
  <c r="BG27" i="1"/>
  <c r="AT28" i="1"/>
  <c r="AU28" i="1"/>
  <c r="AW28" i="1"/>
  <c r="AX28" i="1"/>
  <c r="AZ28" i="1"/>
  <c r="BA28" i="1"/>
  <c r="BC28" i="1"/>
  <c r="BD28" i="1"/>
  <c r="BF28" i="1"/>
  <c r="BG28" i="1"/>
  <c r="AT29" i="1"/>
  <c r="AU29" i="1"/>
  <c r="AW29" i="1"/>
  <c r="AX29" i="1"/>
  <c r="AZ29" i="1"/>
  <c r="BA29" i="1"/>
  <c r="BC29" i="1"/>
  <c r="BD29" i="1"/>
  <c r="BF29" i="1"/>
  <c r="BG29" i="1"/>
  <c r="AT30" i="1"/>
  <c r="AU30" i="1"/>
  <c r="AW30" i="1"/>
  <c r="AX30" i="1"/>
  <c r="AZ30" i="1"/>
  <c r="BA30" i="1"/>
  <c r="BC30" i="1"/>
  <c r="BD30" i="1"/>
  <c r="BF30" i="1"/>
  <c r="BG30" i="1"/>
  <c r="AT31" i="1"/>
  <c r="AU31" i="1"/>
  <c r="AW31" i="1"/>
  <c r="AX31" i="1"/>
  <c r="AZ31" i="1"/>
  <c r="BA31" i="1"/>
  <c r="BC31" i="1"/>
  <c r="BD31" i="1"/>
  <c r="BF31" i="1"/>
  <c r="BG31" i="1"/>
  <c r="AT32" i="1"/>
  <c r="AU32" i="1"/>
  <c r="AW32" i="1"/>
  <c r="AX32" i="1"/>
  <c r="AZ32" i="1"/>
  <c r="BA32" i="1"/>
  <c r="BC32" i="1"/>
  <c r="BD32" i="1"/>
  <c r="BF32" i="1"/>
  <c r="BG32" i="1"/>
  <c r="AT33" i="1"/>
  <c r="AU33" i="1"/>
  <c r="AW33" i="1"/>
  <c r="AX33" i="1"/>
  <c r="AZ33" i="1"/>
  <c r="BA33" i="1"/>
  <c r="BC33" i="1"/>
  <c r="BD33" i="1"/>
  <c r="BF33" i="1"/>
  <c r="BG33" i="1"/>
  <c r="AT34" i="1"/>
  <c r="AU34" i="1"/>
  <c r="AW34" i="1"/>
  <c r="AX34" i="1"/>
  <c r="AZ34" i="1"/>
  <c r="BA34" i="1"/>
  <c r="BC34" i="1"/>
  <c r="BD34" i="1"/>
  <c r="BF34" i="1"/>
  <c r="BG34" i="1"/>
  <c r="AT9" i="1" l="1"/>
  <c r="AU9" i="1"/>
  <c r="AW9" i="1"/>
  <c r="AX9" i="1"/>
  <c r="AZ9" i="1"/>
  <c r="BA9" i="1"/>
  <c r="BC9" i="1"/>
  <c r="BD9" i="1"/>
  <c r="BF9" i="1"/>
  <c r="BG9" i="1"/>
  <c r="AT10" i="1"/>
  <c r="AU10" i="1"/>
  <c r="AW10" i="1"/>
  <c r="AX10" i="1"/>
  <c r="AZ10" i="1"/>
  <c r="BA10" i="1"/>
  <c r="BC10" i="1"/>
  <c r="BD10" i="1"/>
  <c r="BF10" i="1"/>
  <c r="BG10" i="1"/>
  <c r="AT11" i="1"/>
  <c r="AU11" i="1"/>
  <c r="AW11" i="1"/>
  <c r="AX11" i="1"/>
  <c r="AZ11" i="1"/>
  <c r="BA11" i="1"/>
  <c r="BC11" i="1"/>
  <c r="BD11" i="1"/>
  <c r="BF11" i="1"/>
  <c r="BG11" i="1"/>
  <c r="AT12" i="1"/>
  <c r="AU12" i="1"/>
  <c r="AW12" i="1"/>
  <c r="AX12" i="1"/>
  <c r="AZ12" i="1"/>
  <c r="BA12" i="1"/>
  <c r="BC12" i="1"/>
  <c r="BD12" i="1"/>
  <c r="BF12" i="1"/>
  <c r="BG12" i="1"/>
  <c r="AT13" i="1"/>
  <c r="AU13" i="1"/>
  <c r="AW13" i="1"/>
  <c r="AX13" i="1"/>
  <c r="AZ13" i="1"/>
  <c r="BA13" i="1"/>
  <c r="BC13" i="1"/>
  <c r="BD13" i="1"/>
  <c r="BF13" i="1"/>
  <c r="BG13" i="1"/>
  <c r="AT14" i="1"/>
  <c r="AU14" i="1"/>
  <c r="AW14" i="1"/>
  <c r="AX14" i="1"/>
  <c r="AZ14" i="1"/>
  <c r="BA14" i="1"/>
  <c r="BC14" i="1"/>
  <c r="BD14" i="1"/>
  <c r="BF14" i="1"/>
  <c r="BG14" i="1"/>
  <c r="AT15" i="1"/>
  <c r="AU15" i="1"/>
  <c r="AW15" i="1"/>
  <c r="AX15" i="1"/>
  <c r="AZ15" i="1"/>
  <c r="BA15" i="1"/>
  <c r="BC15" i="1"/>
  <c r="BD15" i="1"/>
  <c r="BF15" i="1"/>
  <c r="BG15" i="1"/>
  <c r="AT16" i="1"/>
  <c r="AU16" i="1"/>
  <c r="AW16" i="1"/>
  <c r="AX16" i="1"/>
  <c r="AZ16" i="1"/>
  <c r="BA16" i="1"/>
  <c r="BC16" i="1"/>
  <c r="BD16" i="1"/>
  <c r="BF16" i="1"/>
  <c r="BG16" i="1"/>
  <c r="AT17" i="1"/>
  <c r="AU17" i="1"/>
  <c r="AW17" i="1"/>
  <c r="AX17" i="1"/>
  <c r="AZ17" i="1"/>
  <c r="BA17" i="1"/>
  <c r="BC17" i="1"/>
  <c r="BD17" i="1"/>
  <c r="BF17" i="1"/>
  <c r="BG17" i="1"/>
  <c r="AT18" i="1"/>
  <c r="AU18" i="1"/>
  <c r="AW18" i="1"/>
  <c r="AX18" i="1"/>
  <c r="AZ18" i="1"/>
  <c r="BA18" i="1"/>
  <c r="BC18" i="1"/>
  <c r="BD18" i="1"/>
  <c r="BF18" i="1"/>
  <c r="BG18" i="1"/>
  <c r="AT19" i="1"/>
  <c r="AU19" i="1"/>
  <c r="AW19" i="1"/>
  <c r="AX19" i="1"/>
  <c r="AZ19" i="1"/>
  <c r="BA19" i="1"/>
  <c r="BC19" i="1"/>
  <c r="BD19" i="1"/>
  <c r="BF19" i="1"/>
  <c r="BG19" i="1"/>
  <c r="AT20" i="1"/>
  <c r="AU20" i="1"/>
  <c r="AW20" i="1"/>
  <c r="AX20" i="1"/>
  <c r="AZ20" i="1"/>
  <c r="BA20" i="1"/>
  <c r="BC20" i="1"/>
  <c r="BD20" i="1"/>
  <c r="BF20" i="1"/>
  <c r="BG20" i="1"/>
  <c r="AT21" i="1"/>
  <c r="AU21" i="1"/>
  <c r="AW21" i="1"/>
  <c r="AX21" i="1"/>
  <c r="AZ21" i="1"/>
  <c r="BA21" i="1"/>
  <c r="BC21" i="1"/>
  <c r="BD21" i="1"/>
  <c r="BF21" i="1"/>
  <c r="BG21" i="1"/>
  <c r="AT22" i="1"/>
  <c r="AU22" i="1"/>
  <c r="AW22" i="1"/>
  <c r="AX22" i="1"/>
  <c r="AZ22" i="1"/>
  <c r="BA22" i="1"/>
  <c r="BC22" i="1"/>
  <c r="BD22" i="1"/>
  <c r="BF22" i="1"/>
  <c r="BG22" i="1"/>
  <c r="AT23" i="1"/>
  <c r="AU23" i="1"/>
  <c r="AW23" i="1"/>
  <c r="AX23" i="1"/>
  <c r="AZ23" i="1"/>
  <c r="BA23" i="1"/>
  <c r="BC23" i="1"/>
  <c r="BD23" i="1"/>
  <c r="BF23" i="1"/>
  <c r="BG23" i="1"/>
  <c r="AT24" i="1"/>
  <c r="AU24" i="1"/>
  <c r="AW24" i="1"/>
  <c r="AX24" i="1"/>
  <c r="AZ24" i="1"/>
  <c r="BA24" i="1"/>
  <c r="BC24" i="1"/>
  <c r="BD24" i="1"/>
  <c r="BF24" i="1"/>
  <c r="BG24" i="1"/>
</calcChain>
</file>

<file path=xl/sharedStrings.xml><?xml version="1.0" encoding="utf-8"?>
<sst xmlns="http://schemas.openxmlformats.org/spreadsheetml/2006/main" count="865" uniqueCount="65">
  <si>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</si>
  <si>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</si>
  <si>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</si>
  <si>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</si>
  <si>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</si>
  <si>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</si>
  <si>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</si>
  <si>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</si>
  <si>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Conc. (ppt)</t>
  </si>
  <si>
    <t>Std. Conc.</t>
  </si>
  <si>
    <t>Cal. Point</t>
  </si>
  <si>
    <t>Accuracy[%]</t>
  </si>
  <si>
    <t>Deviation</t>
  </si>
  <si>
    <t>Unknown</t>
  </si>
  <si>
    <t>-----</t>
  </si>
  <si>
    <t>CH4 by FID</t>
  </si>
  <si>
    <t>CH4 by TCD</t>
  </si>
  <si>
    <t>CO2 by TCD</t>
  </si>
  <si>
    <t>Analyst code</t>
  </si>
  <si>
    <t>Note</t>
  </si>
  <si>
    <t>Order</t>
  </si>
  <si>
    <t>Season specific CAL Measured headspace CO2 in ppm from GC in ppm</t>
  </si>
  <si>
    <t>AIR</t>
  </si>
  <si>
    <t>2023 ranged CAL Measured headspace CH4  in ppm from GC in ppm</t>
  </si>
  <si>
    <t>2023 CAL Measured headspace CO2 in ppm from GC in ppm</t>
  </si>
  <si>
    <t>Season specific ranged CAL Measured headspace CH4  in ppm from GC in ppm</t>
  </si>
  <si>
    <t>2022 ranged CAL Measured headspace CH4  in ppm from GC in ppm</t>
  </si>
  <si>
    <t>2022 CAL Measured headspace CO2 in ppm from GC in ppm</t>
  </si>
  <si>
    <t>2020 ranged CAL Measured headspace CH4  in ppm from GC in ppm</t>
  </si>
  <si>
    <t>2020 CAL Measured headspace CO2 in ppm from GC in ppm</t>
  </si>
  <si>
    <t>2021 ranged CAL Measured headspace CH4  in ppm from GC in ppm</t>
  </si>
  <si>
    <t>2021 CAL Measured headspace CO2 in ppm from GC in ppm</t>
  </si>
  <si>
    <t>QC outside air</t>
  </si>
  <si>
    <t>QC reference tank</t>
  </si>
  <si>
    <t>BRN02may23_001.gcd</t>
  </si>
  <si>
    <t>BRN02may23_002.gcd</t>
  </si>
  <si>
    <t>QC spiked air new batch</t>
  </si>
  <si>
    <t>BRN02may23_003.gcd</t>
  </si>
  <si>
    <t>BRN02may23_004.gcd</t>
  </si>
  <si>
    <t>BRN02may23_005.gcd</t>
  </si>
  <si>
    <t>BRN02may23_006.gcd</t>
  </si>
  <si>
    <t>BRN02may23_007.gcd</t>
  </si>
  <si>
    <t>BRN02may23_008.gcd</t>
  </si>
  <si>
    <t>BRN02may23_009.gcd</t>
  </si>
  <si>
    <t>BRN02may23_010.gcd</t>
  </si>
  <si>
    <t>BRN02may23_011.gcd</t>
  </si>
  <si>
    <t>BRN02may23_012.gcd</t>
  </si>
  <si>
    <t>BRN02may23_013.gcd</t>
  </si>
  <si>
    <t>BRN02may23_014.gcd</t>
  </si>
  <si>
    <t>BRN02may23_015.gcd</t>
  </si>
  <si>
    <t>BRN02may23_016.gcd</t>
  </si>
  <si>
    <t>BRN02may23_017.gcd</t>
  </si>
  <si>
    <t>BRN02may23_018.gcd</t>
  </si>
  <si>
    <t>BRN02may23_019.gcd</t>
  </si>
  <si>
    <t>BRN02may23_020.gcd</t>
  </si>
  <si>
    <t>BRN02may23_021.gcd</t>
  </si>
  <si>
    <t>BRN02may23_022.gcd</t>
  </si>
  <si>
    <t>BRN02may23_023.gcd</t>
  </si>
  <si>
    <t>BRN02may23_024.gcd</t>
  </si>
  <si>
    <t>BRN02may23_025.gcd</t>
  </si>
  <si>
    <t>BRN02may23_026.gcd</t>
  </si>
  <si>
    <t>BRN02may23_027.gcd</t>
  </si>
  <si>
    <t>BRN02may23_028.gcd</t>
  </si>
  <si>
    <t>BRN02may23_029.gcd</t>
  </si>
  <si>
    <t>313 bent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</si>
</sst>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33" borderId="0" xfId="0" applyNumberFormat="1" applyFill="1"/>
    <xf numFmtId="2" fontId="0" fillId="34" borderId="0" xfId="0" applyNumberFormat="1" applyFill="1"/>
    <xf numFmtId="1" fontId="0" fillId="34" borderId="0" xfId="0" applyNumberFormat="1" applyFill="1"/>
    <xf numFmtId="0" fontId="18" fillId="0" borderId="0" xfId="0" applyFont="1" applyFill="1" applyAlignment="1">
      <alignment wrapText="1"/>
    </xf>
    <xf numFmtId="0" fontId="0" fillId="0" borderId="0" xfId="0" applyFill="1"/>
    <xf numFmtId="0" fontId="0" fillId="0" borderId="0" xfId="0" applyAlignment="1"/>
    <xf numFmtId="2" fontId="0" fillId="35" borderId="0" xfId="0" applyNumberFormat="1" applyFill="1"/>
    <xf numFmtId="3" fontId="0" fillId="35" borderId="0" xfId="0" applyNumberFormat="1" applyFill="1"/>
    <xf numFmtId="2" fontId="0" fillId="36" borderId="0" xfId="0" applyNumberFormat="1" applyFill="1"/>
    <xf numFmtId="1" fontId="0" fillId="33" borderId="0" xfId="0" applyNumberFormat="1" applyFill="1"/>
    <xf numFmtId="1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BU37"/>
  <sheetViews>
    <sheetView tabSelected="1" topLeftCell="AH6" workbookViewId="0">
      <selection activeCell="AQ44" sqref="AQ44"/>
    </sheetView>
  </sheetViews>
  <sheetFormatPr defaultRowHeight="14.5" x14ac:dyDescent="0.35"/>
  <cols>
    <col min="2" max="2" width="23.54296875" customWidth="1"/>
    <col min="3" max="3" width="17.81640625" customWidth="1"/>
    <col min="31" max="31" width="21.453125" customWidth="1"/>
    <col min="60" max="60" width="8.7265625" style="10"/>
  </cols>
  <sheetData>
    <row r="7" spans="1:73" x14ac:dyDescent="0.35">
      <c r="A7" t="s">
        <v>15</v>
      </c>
      <c r="O7" t="s">
        <v>16</v>
      </c>
      <c r="AC7" t="s">
        <v>17</v>
      </c>
      <c r="BI7" t="s">
        <v>22</v>
      </c>
    </row>
    <row r="8" spans="1:73" ht="159.5" x14ac:dyDescent="0.35">
      <c r="A8" s="1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O8" s="2" t="s">
        <v>0</v>
      </c>
      <c r="P8" t="s">
        <v>1</v>
      </c>
      <c r="Q8" t="s">
        <v>2</v>
      </c>
      <c r="R8" t="s">
        <v>3</v>
      </c>
      <c r="S8" t="s">
        <v>4</v>
      </c>
      <c r="T8" t="s">
        <v>5</v>
      </c>
      <c r="U8" t="s">
        <v>6</v>
      </c>
      <c r="V8" t="s">
        <v>7</v>
      </c>
      <c r="W8" t="s">
        <v>8</v>
      </c>
      <c r="X8" t="s">
        <v>9</v>
      </c>
      <c r="Y8" t="s">
        <v>10</v>
      </c>
      <c r="Z8" t="s">
        <v>11</v>
      </c>
      <c r="AA8" t="s">
        <v>12</v>
      </c>
      <c r="AC8" t="s">
        <v>0</v>
      </c>
      <c r="AD8" t="s">
        <v>1</v>
      </c>
      <c r="AE8" t="s">
        <v>2</v>
      </c>
      <c r="AF8" t="s">
        <v>3</v>
      </c>
      <c r="AG8" t="s">
        <v>4</v>
      </c>
      <c r="AH8" t="s">
        <v>5</v>
      </c>
      <c r="AI8" t="s">
        <v>6</v>
      </c>
      <c r="AJ8" t="s">
        <v>7</v>
      </c>
      <c r="AK8" t="s">
        <v>8</v>
      </c>
      <c r="AL8" t="s">
        <v>9</v>
      </c>
      <c r="AM8" t="s">
        <v>10</v>
      </c>
      <c r="AN8" t="s">
        <v>11</v>
      </c>
      <c r="AO8" t="s">
        <v>12</v>
      </c>
      <c r="AQ8" s="4" t="s">
        <v>18</v>
      </c>
      <c r="AR8" s="4" t="s">
        <v>19</v>
      </c>
      <c r="AS8" t="s">
        <v>20</v>
      </c>
      <c r="AT8" s="5" t="s">
        <v>25</v>
      </c>
      <c r="AU8" s="5" t="s">
        <v>21</v>
      </c>
      <c r="AV8" s="5"/>
      <c r="AW8" s="5" t="s">
        <v>28</v>
      </c>
      <c r="AX8" s="5" t="s">
        <v>29</v>
      </c>
      <c r="AZ8" s="5" t="s">
        <v>30</v>
      </c>
      <c r="BA8" s="5" t="s">
        <v>31</v>
      </c>
      <c r="BC8" s="5" t="s">
        <v>26</v>
      </c>
      <c r="BD8" s="5" t="s">
        <v>27</v>
      </c>
      <c r="BF8" s="5" t="s">
        <v>23</v>
      </c>
      <c r="BG8" s="5" t="s">
        <v>24</v>
      </c>
      <c r="BH8" s="9"/>
      <c r="BI8" s="9" t="s">
        <v>0</v>
      </c>
      <c r="BJ8" t="s">
        <v>1</v>
      </c>
      <c r="BK8" t="s">
        <v>2</v>
      </c>
      <c r="BL8" t="s">
        <v>3</v>
      </c>
      <c r="BM8" t="s">
        <v>4</v>
      </c>
      <c r="BN8" t="s">
        <v>5</v>
      </c>
      <c r="BO8" t="s">
        <v>6</v>
      </c>
      <c r="BP8" t="s">
        <v>7</v>
      </c>
      <c r="BQ8" t="s">
        <v>8</v>
      </c>
      <c r="BR8" t="s">
        <v>9</v>
      </c>
      <c r="BS8" t="s">
        <v>10</v>
      </c>
      <c r="BT8" t="s">
        <v>11</v>
      </c>
      <c r="BU8" t="s">
        <v>12</v>
      </c>
    </row>
    <row r="9" spans="1:73" x14ac:dyDescent="0.35">
      <c r="A9">
        <v>43</v>
      </c>
      <c r="B9" t="s">
        <v>34</v>
      </c>
      <c r="C9" s="2">
        <v>45048.427291666667</v>
      </c>
      <c r="D9" t="s">
        <v>32</v>
      </c>
      <c r="E9" t="s">
        <v>13</v>
      </c>
      <c r="F9">
        <v>0</v>
      </c>
      <c r="G9">
        <v>6.0679999999999996</v>
      </c>
      <c r="H9" s="3">
        <v>3834</v>
      </c>
      <c r="I9">
        <v>0</v>
      </c>
      <c r="J9" t="s">
        <v>14</v>
      </c>
      <c r="K9" t="s">
        <v>14</v>
      </c>
      <c r="L9" t="s">
        <v>14</v>
      </c>
      <c r="M9" t="s">
        <v>14</v>
      </c>
      <c r="O9">
        <v>43</v>
      </c>
      <c r="P9" t="s">
        <v>34</v>
      </c>
      <c r="Q9" s="2">
        <v>45048.427291666667</v>
      </c>
      <c r="R9" t="s">
        <v>32</v>
      </c>
      <c r="S9" t="s">
        <v>13</v>
      </c>
      <c r="T9">
        <v>0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C9">
        <v>43</v>
      </c>
      <c r="AD9" t="s">
        <v>34</v>
      </c>
      <c r="AE9" s="2">
        <v>45048.427291666667</v>
      </c>
      <c r="AF9" t="s">
        <v>32</v>
      </c>
      <c r="AG9" t="s">
        <v>13</v>
      </c>
      <c r="AH9">
        <v>0</v>
      </c>
      <c r="AI9">
        <v>12.278</v>
      </c>
      <c r="AJ9" s="3">
        <v>2403</v>
      </c>
      <c r="AK9">
        <v>0.28399999999999997</v>
      </c>
      <c r="AL9" t="s">
        <v>14</v>
      </c>
      <c r="AM9" t="s">
        <v>14</v>
      </c>
      <c r="AN9" t="s">
        <v>14</v>
      </c>
      <c r="AO9" t="s">
        <v>14</v>
      </c>
      <c r="AQ9">
        <v>1</v>
      </c>
      <c r="AS9" s="11">
        <v>43</v>
      </c>
      <c r="AT9" s="12">
        <f t="shared" ref="AT9:AT24" si="0">IF(H9&lt;10000,((H9^2*0.00000054)+(H9*-0.004765)+(12.72)),(IF(H9&lt;200000,((H9^2*-0.000000001577)+(H9*0.003043)+(-10.42)),(IF(H9&lt;8000000,((H9^2*-0.0000000000186)+(H9*0.00194)+(154.1)),((V9^2*-0.00000002)+(V9*0.2565)+(-1032)))))))</f>
        <v>2.3887502399999985</v>
      </c>
      <c r="AU9" s="13">
        <f t="shared" ref="AU9:AU24" si="1">IF(AJ9&lt;45000,((-0.0000004561*AJ9^2)+(0.244*AJ9)+(-21.72)),((-0.0000000409*AJ9^2)+(0.2477*AJ9)+(-1777)))</f>
        <v>561.97829205509993</v>
      </c>
      <c r="AW9" s="6">
        <f t="shared" ref="AW9:AW24" si="2">IF(H9&lt;15000,((0.00000002125*H9^2)+(0.002705*H9)+(-4.371)),(IF(H9&lt;700000,((-0.0000000008162*H9^2)+(0.003141*H9)+(0.4702)), ((0.000000003285*V9^2)+(0.1899*V9)+(559.5)))))</f>
        <v>6.3123355649999997</v>
      </c>
      <c r="AX9" s="15">
        <f t="shared" ref="AX9:AX24" si="3">((-0.00000006277*AJ9^2)+(0.1854*AJ9)+(34.83))</f>
        <v>479.98374034707001</v>
      </c>
      <c r="AZ9" s="14">
        <f t="shared" ref="AZ9:AZ24" si="4">IF(H9&lt;10000,((-0.00000005795*H9^2)+(0.003823*H9)+(-6.715)),(IF(H9&lt;700000,((-0.0000000001209*H9^2)+(0.002635*H9)+(-0.4111)), ((-0.00000002007*V9^2)+(0.2564*V9)+(286.1)))))</f>
        <v>7.090542729800001</v>
      </c>
      <c r="BA9" s="16">
        <f t="shared" ref="BA9:BA24" si="5">(-0.00000001626*AJ9^2)+(0.1912*AJ9)+(-3.858)</f>
        <v>455.50170810966</v>
      </c>
      <c r="BC9" s="7">
        <f t="shared" ref="BC9:BC24" si="6">IF(H9&lt;10000,((0.0000001453*H9^2)+(0.0008349*H9)+(-1.805)),(IF(H9&lt;700000,((-0.00000000008054*H9^2)+(0.002348*H9)+(-2.47)), ((-0.00000001938*V9^2)+(0.2471*V9)+(226.8)))))</f>
        <v>3.5318520868000007</v>
      </c>
      <c r="BD9" s="8">
        <f t="shared" ref="BD9:BD24" si="7">(-0.00000002552*AJ9^2)+(0.2067*AJ9)+(-103.7)</f>
        <v>392.85273708231995</v>
      </c>
      <c r="BF9" s="12">
        <f t="shared" ref="BF9:BF24" si="8">IF(H9&lt;10000,((H9^2*0.00000054)+(H9*-0.004765)+(12.72)),(IF(H9&lt;200000,((H9^2*-0.000000001577)+(H9*0.003043)+(-10.42)),(IF(H9&lt;8000000,((H9^2*-0.0000000000186)+(H9*0.00194)+(154.1)),((V9^2*-0.00000002)+(V9*0.2565)+(-1032)))))))</f>
        <v>2.3887502399999985</v>
      </c>
      <c r="BG9" s="13">
        <f t="shared" ref="BG9:BG24" si="9">IF(AJ9&lt;45000,((-0.0000004561*AJ9^2)+(0.244*AJ9)+(-21.72)),((-0.0000000409*AJ9^2)+(0.2477*AJ9)+(-1777)))</f>
        <v>561.97829205509993</v>
      </c>
      <c r="BI9">
        <v>43</v>
      </c>
      <c r="BJ9" t="s">
        <v>34</v>
      </c>
      <c r="BK9" s="2">
        <v>45048.427291666667</v>
      </c>
      <c r="BL9" t="s">
        <v>32</v>
      </c>
      <c r="BM9" t="s">
        <v>13</v>
      </c>
      <c r="BN9">
        <v>0</v>
      </c>
      <c r="BO9">
        <v>2.7040000000000002</v>
      </c>
      <c r="BP9" s="3">
        <v>5392506</v>
      </c>
      <c r="BQ9">
        <v>0</v>
      </c>
      <c r="BR9" t="s">
        <v>14</v>
      </c>
      <c r="BS9" t="s">
        <v>14</v>
      </c>
      <c r="BT9" t="s">
        <v>14</v>
      </c>
      <c r="BU9" t="s">
        <v>14</v>
      </c>
    </row>
    <row r="10" spans="1:73" x14ac:dyDescent="0.35">
      <c r="A10">
        <v>44</v>
      </c>
      <c r="B10" t="s">
        <v>35</v>
      </c>
      <c r="C10" s="2">
        <v>45048.448541666665</v>
      </c>
      <c r="D10" t="s">
        <v>36</v>
      </c>
      <c r="E10" t="s">
        <v>13</v>
      </c>
      <c r="F10">
        <v>0</v>
      </c>
      <c r="G10">
        <v>6.02</v>
      </c>
      <c r="H10" s="3">
        <v>1184078</v>
      </c>
      <c r="I10">
        <v>2.2639999999999998</v>
      </c>
      <c r="J10" t="s">
        <v>14</v>
      </c>
      <c r="K10" t="s">
        <v>14</v>
      </c>
      <c r="L10" t="s">
        <v>14</v>
      </c>
      <c r="M10" t="s">
        <v>14</v>
      </c>
      <c r="O10">
        <v>44</v>
      </c>
      <c r="P10" t="s">
        <v>35</v>
      </c>
      <c r="Q10" s="2">
        <v>45048.448541666665</v>
      </c>
      <c r="R10" t="s">
        <v>36</v>
      </c>
      <c r="S10" t="s">
        <v>13</v>
      </c>
      <c r="T10">
        <v>0</v>
      </c>
      <c r="U10">
        <v>5.9740000000000002</v>
      </c>
      <c r="V10" s="3">
        <v>9388</v>
      </c>
      <c r="W10">
        <v>2.2090000000000001</v>
      </c>
      <c r="X10" t="s">
        <v>14</v>
      </c>
      <c r="Y10" t="s">
        <v>14</v>
      </c>
      <c r="Z10" t="s">
        <v>14</v>
      </c>
      <c r="AA10" t="s">
        <v>14</v>
      </c>
      <c r="AC10">
        <v>44</v>
      </c>
      <c r="AD10" t="s">
        <v>35</v>
      </c>
      <c r="AE10" s="2">
        <v>45048.448541666665</v>
      </c>
      <c r="AF10" t="s">
        <v>36</v>
      </c>
      <c r="AG10" t="s">
        <v>13</v>
      </c>
      <c r="AH10">
        <v>0</v>
      </c>
      <c r="AI10">
        <v>12.241</v>
      </c>
      <c r="AJ10" s="3">
        <v>5262</v>
      </c>
      <c r="AK10">
        <v>1.4319999999999999</v>
      </c>
      <c r="AL10" t="s">
        <v>14</v>
      </c>
      <c r="AM10" t="s">
        <v>14</v>
      </c>
      <c r="AN10" t="s">
        <v>14</v>
      </c>
      <c r="AO10" t="s">
        <v>14</v>
      </c>
      <c r="AQ10">
        <v>1</v>
      </c>
      <c r="AS10" s="11">
        <v>44</v>
      </c>
      <c r="AT10" s="12">
        <f t="shared" si="0"/>
        <v>2425.1333627924373</v>
      </c>
      <c r="AU10" s="13">
        <f t="shared" si="1"/>
        <v>1249.5792094715998</v>
      </c>
      <c r="AW10" s="6">
        <f t="shared" si="2"/>
        <v>2342.5707219770402</v>
      </c>
      <c r="AX10" s="15">
        <f t="shared" si="3"/>
        <v>1008.6667838161202</v>
      </c>
      <c r="AZ10" s="14">
        <f t="shared" si="4"/>
        <v>2691.4143397019197</v>
      </c>
      <c r="BA10" s="16">
        <f t="shared" si="5"/>
        <v>1001.7861826485602</v>
      </c>
      <c r="BC10" s="7">
        <f t="shared" si="6"/>
        <v>2544.8667525372798</v>
      </c>
      <c r="BD10" s="8">
        <f t="shared" si="7"/>
        <v>983.24878580511972</v>
      </c>
      <c r="BF10" s="12">
        <f t="shared" si="8"/>
        <v>2425.1333627924373</v>
      </c>
      <c r="BG10" s="13">
        <f t="shared" si="9"/>
        <v>1249.5792094715998</v>
      </c>
      <c r="BI10">
        <v>44</v>
      </c>
      <c r="BJ10" t="s">
        <v>35</v>
      </c>
      <c r="BK10" s="2">
        <v>45048.448541666665</v>
      </c>
      <c r="BL10" t="s">
        <v>36</v>
      </c>
      <c r="BM10" t="s">
        <v>13</v>
      </c>
      <c r="BN10">
        <v>0</v>
      </c>
      <c r="BO10">
        <v>2.7170000000000001</v>
      </c>
      <c r="BP10" s="3">
        <v>5110579</v>
      </c>
      <c r="BQ10">
        <v>0</v>
      </c>
      <c r="BR10" t="s">
        <v>14</v>
      </c>
      <c r="BS10" t="s">
        <v>14</v>
      </c>
      <c r="BT10" t="s">
        <v>14</v>
      </c>
      <c r="BU10" t="s">
        <v>14</v>
      </c>
    </row>
    <row r="11" spans="1:73" x14ac:dyDescent="0.35">
      <c r="A11">
        <v>45</v>
      </c>
      <c r="B11" t="s">
        <v>37</v>
      </c>
      <c r="C11" s="2">
        <v>45048.46979166667</v>
      </c>
      <c r="D11" t="s">
        <v>33</v>
      </c>
      <c r="E11" t="s">
        <v>13</v>
      </c>
      <c r="F11">
        <v>0</v>
      </c>
      <c r="G11">
        <v>6.0620000000000003</v>
      </c>
      <c r="H11" s="3">
        <v>3734</v>
      </c>
      <c r="I11">
        <v>0</v>
      </c>
      <c r="J11" t="s">
        <v>14</v>
      </c>
      <c r="K11" t="s">
        <v>14</v>
      </c>
      <c r="L11" t="s">
        <v>14</v>
      </c>
      <c r="M11" t="s">
        <v>14</v>
      </c>
      <c r="O11">
        <v>45</v>
      </c>
      <c r="P11" t="s">
        <v>37</v>
      </c>
      <c r="Q11" s="2">
        <v>45048.46979166667</v>
      </c>
      <c r="R11" t="s">
        <v>33</v>
      </c>
      <c r="S11" t="s">
        <v>13</v>
      </c>
      <c r="T11">
        <v>0</v>
      </c>
      <c r="U11" t="s">
        <v>14</v>
      </c>
      <c r="V11" s="3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C11">
        <v>45</v>
      </c>
      <c r="AD11" t="s">
        <v>37</v>
      </c>
      <c r="AE11" s="2">
        <v>45048.46979166667</v>
      </c>
      <c r="AF11" t="s">
        <v>33</v>
      </c>
      <c r="AG11" t="s">
        <v>13</v>
      </c>
      <c r="AH11">
        <v>0</v>
      </c>
      <c r="AI11">
        <v>12.233000000000001</v>
      </c>
      <c r="AJ11" s="3">
        <v>1798</v>
      </c>
      <c r="AK11">
        <v>3.9E-2</v>
      </c>
      <c r="AL11" t="s">
        <v>14</v>
      </c>
      <c r="AM11" t="s">
        <v>14</v>
      </c>
      <c r="AN11" t="s">
        <v>14</v>
      </c>
      <c r="AO11" t="s">
        <v>14</v>
      </c>
      <c r="AQ11">
        <v>1</v>
      </c>
      <c r="AS11" s="11">
        <v>45</v>
      </c>
      <c r="AT11" s="12">
        <f t="shared" si="0"/>
        <v>2.4565782400000007</v>
      </c>
      <c r="AU11" s="13">
        <f t="shared" si="1"/>
        <v>415.51751809559994</v>
      </c>
      <c r="AW11" s="6">
        <f t="shared" si="2"/>
        <v>6.0257535649999987</v>
      </c>
      <c r="AX11" s="15">
        <f t="shared" si="3"/>
        <v>367.97627689292</v>
      </c>
      <c r="AZ11" s="14">
        <f t="shared" si="4"/>
        <v>6.7520992898000003</v>
      </c>
      <c r="BA11" s="16">
        <f t="shared" si="5"/>
        <v>339.86703460695998</v>
      </c>
      <c r="BC11" s="7">
        <f t="shared" si="6"/>
        <v>3.3383990468000011</v>
      </c>
      <c r="BD11" s="8">
        <f t="shared" si="7"/>
        <v>267.86409884192</v>
      </c>
      <c r="BF11" s="12">
        <f t="shared" si="8"/>
        <v>2.4565782400000007</v>
      </c>
      <c r="BG11" s="13">
        <f t="shared" si="9"/>
        <v>415.51751809559994</v>
      </c>
      <c r="BI11">
        <v>45</v>
      </c>
      <c r="BJ11" t="s">
        <v>37</v>
      </c>
      <c r="BK11" s="2">
        <v>45048.46979166667</v>
      </c>
      <c r="BL11" t="s">
        <v>33</v>
      </c>
      <c r="BM11" t="s">
        <v>13</v>
      </c>
      <c r="BN11">
        <v>0</v>
      </c>
      <c r="BO11">
        <v>2.7189999999999999</v>
      </c>
      <c r="BP11" s="3">
        <v>5174248</v>
      </c>
      <c r="BQ11">
        <v>0</v>
      </c>
      <c r="BR11" t="s">
        <v>14</v>
      </c>
      <c r="BS11" t="s">
        <v>14</v>
      </c>
      <c r="BT11" t="s">
        <v>14</v>
      </c>
      <c r="BU11" t="s">
        <v>14</v>
      </c>
    </row>
    <row r="12" spans="1:73" x14ac:dyDescent="0.35">
      <c r="A12">
        <v>46</v>
      </c>
      <c r="B12" t="s">
        <v>38</v>
      </c>
      <c r="C12" s="2">
        <v>45048.491053240738</v>
      </c>
      <c r="D12">
        <v>142</v>
      </c>
      <c r="E12" t="s">
        <v>13</v>
      </c>
      <c r="F12">
        <v>0</v>
      </c>
      <c r="G12">
        <v>6.0359999999999996</v>
      </c>
      <c r="H12" s="3">
        <v>8256</v>
      </c>
      <c r="I12">
        <v>8.9999999999999993E-3</v>
      </c>
      <c r="J12" t="s">
        <v>14</v>
      </c>
      <c r="K12" t="s">
        <v>14</v>
      </c>
      <c r="L12" t="s">
        <v>14</v>
      </c>
      <c r="M12" t="s">
        <v>14</v>
      </c>
      <c r="O12">
        <v>46</v>
      </c>
      <c r="P12" t="s">
        <v>38</v>
      </c>
      <c r="Q12" s="2">
        <v>45048.491053240738</v>
      </c>
      <c r="R12">
        <v>142</v>
      </c>
      <c r="S12" t="s">
        <v>13</v>
      </c>
      <c r="T12">
        <v>0</v>
      </c>
      <c r="U12" t="s">
        <v>14</v>
      </c>
      <c r="V12" s="3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C12">
        <v>46</v>
      </c>
      <c r="AD12" t="s">
        <v>38</v>
      </c>
      <c r="AE12" s="2">
        <v>45048.491053240738</v>
      </c>
      <c r="AF12">
        <v>142</v>
      </c>
      <c r="AG12" t="s">
        <v>13</v>
      </c>
      <c r="AH12">
        <v>0</v>
      </c>
      <c r="AI12">
        <v>12.176</v>
      </c>
      <c r="AJ12" s="3">
        <v>33575</v>
      </c>
      <c r="AK12">
        <v>12.221</v>
      </c>
      <c r="AL12" t="s">
        <v>14</v>
      </c>
      <c r="AM12" t="s">
        <v>14</v>
      </c>
      <c r="AN12" t="s">
        <v>14</v>
      </c>
      <c r="AO12" t="s">
        <v>14</v>
      </c>
      <c r="AQ12">
        <v>1</v>
      </c>
      <c r="AS12" s="11">
        <v>46</v>
      </c>
      <c r="AT12" s="12">
        <f t="shared" si="0"/>
        <v>10.187389439999999</v>
      </c>
      <c r="AU12" s="13">
        <f t="shared" si="1"/>
        <v>7656.4273069374985</v>
      </c>
      <c r="AW12" s="6">
        <f t="shared" si="2"/>
        <v>19.409912640000002</v>
      </c>
      <c r="AX12" s="15">
        <f t="shared" si="3"/>
        <v>6188.8755951687499</v>
      </c>
      <c r="AZ12" s="14">
        <f t="shared" si="4"/>
        <v>20.897726988800002</v>
      </c>
      <c r="BA12" s="16">
        <f t="shared" si="5"/>
        <v>6397.3524170374994</v>
      </c>
      <c r="BC12" s="7">
        <f t="shared" si="6"/>
        <v>14.991805580800001</v>
      </c>
      <c r="BD12" s="8">
        <f t="shared" si="7"/>
        <v>6807.4842984499992</v>
      </c>
      <c r="BF12" s="12">
        <f t="shared" si="8"/>
        <v>10.187389439999999</v>
      </c>
      <c r="BG12" s="13">
        <f t="shared" si="9"/>
        <v>7656.4273069374985</v>
      </c>
      <c r="BI12">
        <v>46</v>
      </c>
      <c r="BJ12" t="s">
        <v>38</v>
      </c>
      <c r="BK12" s="2">
        <v>45048.491053240738</v>
      </c>
      <c r="BL12">
        <v>142</v>
      </c>
      <c r="BM12" t="s">
        <v>13</v>
      </c>
      <c r="BN12">
        <v>0</v>
      </c>
      <c r="BO12">
        <v>2.87</v>
      </c>
      <c r="BP12" s="3">
        <v>901318</v>
      </c>
      <c r="BQ12">
        <v>0</v>
      </c>
      <c r="BR12" t="s">
        <v>14</v>
      </c>
      <c r="BS12" t="s">
        <v>14</v>
      </c>
      <c r="BT12" t="s">
        <v>14</v>
      </c>
      <c r="BU12" t="s">
        <v>14</v>
      </c>
    </row>
    <row r="13" spans="1:73" x14ac:dyDescent="0.35">
      <c r="A13">
        <v>47</v>
      </c>
      <c r="B13" t="s">
        <v>39</v>
      </c>
      <c r="C13" s="2">
        <v>45048.512303240743</v>
      </c>
      <c r="D13">
        <v>340</v>
      </c>
      <c r="E13" t="s">
        <v>13</v>
      </c>
      <c r="F13">
        <v>0</v>
      </c>
      <c r="G13">
        <v>6.0330000000000004</v>
      </c>
      <c r="H13" s="3">
        <v>13752</v>
      </c>
      <c r="I13">
        <v>1.9E-2</v>
      </c>
      <c r="J13" t="s">
        <v>14</v>
      </c>
      <c r="K13" t="s">
        <v>14</v>
      </c>
      <c r="L13" t="s">
        <v>14</v>
      </c>
      <c r="M13" t="s">
        <v>14</v>
      </c>
      <c r="O13">
        <v>47</v>
      </c>
      <c r="P13" t="s">
        <v>39</v>
      </c>
      <c r="Q13" s="2">
        <v>45048.512303240743</v>
      </c>
      <c r="R13">
        <v>340</v>
      </c>
      <c r="S13" t="s">
        <v>13</v>
      </c>
      <c r="T13">
        <v>0</v>
      </c>
      <c r="U13" t="s">
        <v>14</v>
      </c>
      <c r="V13" s="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C13">
        <v>47</v>
      </c>
      <c r="AD13" t="s">
        <v>39</v>
      </c>
      <c r="AE13" s="2">
        <v>45048.512303240743</v>
      </c>
      <c r="AF13">
        <v>340</v>
      </c>
      <c r="AG13" t="s">
        <v>13</v>
      </c>
      <c r="AH13">
        <v>0</v>
      </c>
      <c r="AI13">
        <v>12.201000000000001</v>
      </c>
      <c r="AJ13" s="3">
        <v>9730</v>
      </c>
      <c r="AK13">
        <v>3.2040000000000002</v>
      </c>
      <c r="AL13" t="s">
        <v>14</v>
      </c>
      <c r="AM13" t="s">
        <v>14</v>
      </c>
      <c r="AN13" t="s">
        <v>14</v>
      </c>
      <c r="AO13" t="s">
        <v>14</v>
      </c>
      <c r="AQ13">
        <v>1</v>
      </c>
      <c r="AS13" s="11">
        <v>47</v>
      </c>
      <c r="AT13" s="12">
        <f t="shared" si="0"/>
        <v>31.129097696191998</v>
      </c>
      <c r="AU13" s="13">
        <f t="shared" si="1"/>
        <v>2309.2196903100003</v>
      </c>
      <c r="AW13" s="6">
        <f t="shared" si="2"/>
        <v>36.846906959999998</v>
      </c>
      <c r="AX13" s="15">
        <f t="shared" si="3"/>
        <v>1832.8293820669999</v>
      </c>
      <c r="AZ13" s="14">
        <f t="shared" si="4"/>
        <v>35.802555693766408</v>
      </c>
      <c r="BA13" s="16">
        <f t="shared" si="5"/>
        <v>1854.9786186460001</v>
      </c>
      <c r="BC13" s="7">
        <f t="shared" si="6"/>
        <v>29.804464476227842</v>
      </c>
      <c r="BD13" s="8">
        <f t="shared" si="7"/>
        <v>1905.0749475919999</v>
      </c>
      <c r="BF13" s="12">
        <f t="shared" si="8"/>
        <v>31.129097696191998</v>
      </c>
      <c r="BG13" s="13">
        <f t="shared" si="9"/>
        <v>2309.2196903100003</v>
      </c>
      <c r="BI13">
        <v>47</v>
      </c>
      <c r="BJ13" t="s">
        <v>39</v>
      </c>
      <c r="BK13" s="2">
        <v>45048.512303240743</v>
      </c>
      <c r="BL13">
        <v>340</v>
      </c>
      <c r="BM13" t="s">
        <v>13</v>
      </c>
      <c r="BN13">
        <v>0</v>
      </c>
      <c r="BO13">
        <v>2.859</v>
      </c>
      <c r="BP13" s="3">
        <v>1094163</v>
      </c>
      <c r="BQ13">
        <v>0</v>
      </c>
      <c r="BR13" t="s">
        <v>14</v>
      </c>
      <c r="BS13" t="s">
        <v>14</v>
      </c>
      <c r="BT13" t="s">
        <v>14</v>
      </c>
      <c r="BU13" t="s">
        <v>14</v>
      </c>
    </row>
    <row r="14" spans="1:73" x14ac:dyDescent="0.35">
      <c r="A14">
        <v>48</v>
      </c>
      <c r="B14" t="s">
        <v>40</v>
      </c>
      <c r="C14" s="2">
        <v>45048.533553240741</v>
      </c>
      <c r="D14">
        <v>348</v>
      </c>
      <c r="E14" t="s">
        <v>13</v>
      </c>
      <c r="F14">
        <v>0</v>
      </c>
      <c r="G14">
        <v>6.0380000000000003</v>
      </c>
      <c r="H14" s="3">
        <v>9934</v>
      </c>
      <c r="I14">
        <v>1.2E-2</v>
      </c>
      <c r="J14" t="s">
        <v>14</v>
      </c>
      <c r="K14" t="s">
        <v>14</v>
      </c>
      <c r="L14" t="s">
        <v>14</v>
      </c>
      <c r="M14" t="s">
        <v>14</v>
      </c>
      <c r="O14">
        <v>48</v>
      </c>
      <c r="P14" t="s">
        <v>40</v>
      </c>
      <c r="Q14" s="2">
        <v>45048.533553240741</v>
      </c>
      <c r="R14">
        <v>348</v>
      </c>
      <c r="S14" t="s">
        <v>13</v>
      </c>
      <c r="T14">
        <v>0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C14">
        <v>48</v>
      </c>
      <c r="AD14" t="s">
        <v>40</v>
      </c>
      <c r="AE14" s="2">
        <v>45048.533553240741</v>
      </c>
      <c r="AF14">
        <v>348</v>
      </c>
      <c r="AG14" t="s">
        <v>13</v>
      </c>
      <c r="AH14">
        <v>0</v>
      </c>
      <c r="AI14">
        <v>12.173999999999999</v>
      </c>
      <c r="AJ14" s="3">
        <v>35985</v>
      </c>
      <c r="AK14">
        <v>13.095000000000001</v>
      </c>
      <c r="AL14" t="s">
        <v>14</v>
      </c>
      <c r="AM14" t="s">
        <v>14</v>
      </c>
      <c r="AN14" t="s">
        <v>14</v>
      </c>
      <c r="AO14" t="s">
        <v>14</v>
      </c>
      <c r="AQ14">
        <v>1</v>
      </c>
      <c r="AS14" s="11">
        <v>48</v>
      </c>
      <c r="AT14" s="12">
        <f t="shared" si="0"/>
        <v>18.674042239999999</v>
      </c>
      <c r="AU14" s="13">
        <f t="shared" si="1"/>
        <v>8168.0068853775001</v>
      </c>
      <c r="AW14" s="6">
        <f t="shared" si="2"/>
        <v>24.597512564999995</v>
      </c>
      <c r="AX14" s="15">
        <f t="shared" si="3"/>
        <v>6625.1668574767509</v>
      </c>
      <c r="AZ14" s="14">
        <f t="shared" si="4"/>
        <v>25.543923569800004</v>
      </c>
      <c r="BA14" s="16">
        <f t="shared" si="5"/>
        <v>6855.4185971415</v>
      </c>
      <c r="BC14" s="7">
        <f t="shared" si="6"/>
        <v>20.827733526800003</v>
      </c>
      <c r="BD14" s="8">
        <f t="shared" si="7"/>
        <v>7301.3531358580003</v>
      </c>
      <c r="BF14" s="12">
        <f t="shared" si="8"/>
        <v>18.674042239999999</v>
      </c>
      <c r="BG14" s="13">
        <f t="shared" si="9"/>
        <v>8168.0068853775001</v>
      </c>
      <c r="BI14">
        <v>48</v>
      </c>
      <c r="BJ14" t="s">
        <v>40</v>
      </c>
      <c r="BK14" s="2">
        <v>45048.533553240741</v>
      </c>
      <c r="BL14">
        <v>348</v>
      </c>
      <c r="BM14" t="s">
        <v>13</v>
      </c>
      <c r="BN14">
        <v>0</v>
      </c>
      <c r="BO14">
        <v>2.8479999999999999</v>
      </c>
      <c r="BP14" s="3">
        <v>1351418</v>
      </c>
      <c r="BQ14">
        <v>0</v>
      </c>
      <c r="BR14" t="s">
        <v>14</v>
      </c>
      <c r="BS14" t="s">
        <v>14</v>
      </c>
      <c r="BT14" t="s">
        <v>14</v>
      </c>
      <c r="BU14" t="s">
        <v>14</v>
      </c>
    </row>
    <row r="15" spans="1:73" x14ac:dyDescent="0.35">
      <c r="A15">
        <v>49</v>
      </c>
      <c r="B15" t="s">
        <v>41</v>
      </c>
      <c r="C15" s="2">
        <v>45048.554803240739</v>
      </c>
      <c r="D15">
        <v>131</v>
      </c>
      <c r="E15" t="s">
        <v>13</v>
      </c>
      <c r="F15">
        <v>0</v>
      </c>
      <c r="G15">
        <v>6.032</v>
      </c>
      <c r="H15" s="3">
        <v>19392</v>
      </c>
      <c r="I15">
        <v>0.03</v>
      </c>
      <c r="J15" t="s">
        <v>14</v>
      </c>
      <c r="K15" t="s">
        <v>14</v>
      </c>
      <c r="L15" t="s">
        <v>14</v>
      </c>
      <c r="M15" t="s">
        <v>14</v>
      </c>
      <c r="O15">
        <v>49</v>
      </c>
      <c r="P15" t="s">
        <v>41</v>
      </c>
      <c r="Q15" s="2">
        <v>45048.554803240739</v>
      </c>
      <c r="R15">
        <v>131</v>
      </c>
      <c r="S15" t="s">
        <v>13</v>
      </c>
      <c r="T15">
        <v>0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C15">
        <v>49</v>
      </c>
      <c r="AD15" t="s">
        <v>41</v>
      </c>
      <c r="AE15" s="2">
        <v>45048.554803240739</v>
      </c>
      <c r="AF15">
        <v>131</v>
      </c>
      <c r="AG15" t="s">
        <v>13</v>
      </c>
      <c r="AH15">
        <v>0</v>
      </c>
      <c r="AI15">
        <v>12.204000000000001</v>
      </c>
      <c r="AJ15" s="3">
        <v>12820</v>
      </c>
      <c r="AK15">
        <v>4.4130000000000003</v>
      </c>
      <c r="AL15" t="s">
        <v>14</v>
      </c>
      <c r="AM15" t="s">
        <v>14</v>
      </c>
      <c r="AN15" t="s">
        <v>14</v>
      </c>
      <c r="AO15" t="s">
        <v>14</v>
      </c>
      <c r="AQ15">
        <v>1</v>
      </c>
      <c r="AS15" s="11">
        <v>49</v>
      </c>
      <c r="AT15" s="12">
        <f t="shared" si="0"/>
        <v>47.996825679871996</v>
      </c>
      <c r="AU15" s="13">
        <f t="shared" si="1"/>
        <v>3031.3988703600003</v>
      </c>
      <c r="AW15" s="6">
        <f t="shared" si="2"/>
        <v>61.073540264243199</v>
      </c>
      <c r="AX15" s="15">
        <f t="shared" si="3"/>
        <v>2401.3415998519999</v>
      </c>
      <c r="AZ15" s="14">
        <f t="shared" si="4"/>
        <v>50.641355595622407</v>
      </c>
      <c r="BA15" s="16">
        <f t="shared" si="5"/>
        <v>2444.653629976</v>
      </c>
      <c r="BC15" s="7">
        <f t="shared" si="6"/>
        <v>43.032128960061442</v>
      </c>
      <c r="BD15" s="8">
        <f t="shared" si="7"/>
        <v>2541.9997267519998</v>
      </c>
      <c r="BF15" s="12">
        <f t="shared" si="8"/>
        <v>47.996825679871996</v>
      </c>
      <c r="BG15" s="13">
        <f t="shared" si="9"/>
        <v>3031.3988703600003</v>
      </c>
      <c r="BI15">
        <v>49</v>
      </c>
      <c r="BJ15" t="s">
        <v>41</v>
      </c>
      <c r="BK15" s="2">
        <v>45048.554803240739</v>
      </c>
      <c r="BL15">
        <v>131</v>
      </c>
      <c r="BM15" t="s">
        <v>13</v>
      </c>
      <c r="BN15">
        <v>0</v>
      </c>
      <c r="BO15">
        <v>2.8690000000000002</v>
      </c>
      <c r="BP15" s="3">
        <v>914696</v>
      </c>
      <c r="BQ15">
        <v>0</v>
      </c>
      <c r="BR15" t="s">
        <v>14</v>
      </c>
      <c r="BS15" t="s">
        <v>14</v>
      </c>
      <c r="BT15" t="s">
        <v>14</v>
      </c>
      <c r="BU15" t="s">
        <v>14</v>
      </c>
    </row>
    <row r="16" spans="1:73" x14ac:dyDescent="0.35">
      <c r="A16">
        <v>50</v>
      </c>
      <c r="B16" t="s">
        <v>42</v>
      </c>
      <c r="C16" s="2">
        <v>45048.57607638889</v>
      </c>
      <c r="D16">
        <v>25</v>
      </c>
      <c r="E16" t="s">
        <v>13</v>
      </c>
      <c r="F16">
        <v>0</v>
      </c>
      <c r="G16">
        <v>6.0359999999999996</v>
      </c>
      <c r="H16" s="3">
        <v>13943</v>
      </c>
      <c r="I16">
        <v>0.02</v>
      </c>
      <c r="J16" t="s">
        <v>14</v>
      </c>
      <c r="K16" t="s">
        <v>14</v>
      </c>
      <c r="L16" t="s">
        <v>14</v>
      </c>
      <c r="M16" t="s">
        <v>14</v>
      </c>
      <c r="O16">
        <v>50</v>
      </c>
      <c r="P16" t="s">
        <v>42</v>
      </c>
      <c r="Q16" s="2">
        <v>45048.57607638889</v>
      </c>
      <c r="R16">
        <v>25</v>
      </c>
      <c r="S16" t="s">
        <v>13</v>
      </c>
      <c r="T16">
        <v>0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C16">
        <v>50</v>
      </c>
      <c r="AD16" t="s">
        <v>42</v>
      </c>
      <c r="AE16" s="2">
        <v>45048.57607638889</v>
      </c>
      <c r="AF16">
        <v>25</v>
      </c>
      <c r="AG16" t="s">
        <v>13</v>
      </c>
      <c r="AH16">
        <v>0</v>
      </c>
      <c r="AI16">
        <v>12.222</v>
      </c>
      <c r="AJ16" s="3">
        <v>3702</v>
      </c>
      <c r="AK16">
        <v>0.80700000000000005</v>
      </c>
      <c r="AL16" t="s">
        <v>14</v>
      </c>
      <c r="AM16" t="s">
        <v>14</v>
      </c>
      <c r="AN16" t="s">
        <v>14</v>
      </c>
      <c r="AO16" t="s">
        <v>14</v>
      </c>
      <c r="AQ16">
        <v>1</v>
      </c>
      <c r="AS16" s="11">
        <v>50</v>
      </c>
      <c r="AT16" s="12">
        <f t="shared" si="0"/>
        <v>31.701968768326999</v>
      </c>
      <c r="AU16" s="13">
        <f t="shared" si="1"/>
        <v>875.31723889559998</v>
      </c>
      <c r="AW16" s="6">
        <f t="shared" si="2"/>
        <v>37.475969041249996</v>
      </c>
      <c r="AX16" s="15">
        <f t="shared" si="3"/>
        <v>720.32054945292009</v>
      </c>
      <c r="AZ16" s="14">
        <f t="shared" si="4"/>
        <v>36.305201163595903</v>
      </c>
      <c r="BA16" s="16">
        <f t="shared" si="5"/>
        <v>703.74155988696009</v>
      </c>
      <c r="BC16" s="7">
        <f t="shared" si="6"/>
        <v>30.25250644016554</v>
      </c>
      <c r="BD16" s="8">
        <f t="shared" si="7"/>
        <v>661.15365340192</v>
      </c>
      <c r="BF16" s="12">
        <f t="shared" si="8"/>
        <v>31.701968768326999</v>
      </c>
      <c r="BG16" s="13">
        <f t="shared" si="9"/>
        <v>875.31723889559998</v>
      </c>
      <c r="BI16">
        <v>50</v>
      </c>
      <c r="BJ16" t="s">
        <v>42</v>
      </c>
      <c r="BK16" s="2">
        <v>45048.57607638889</v>
      </c>
      <c r="BL16">
        <v>25</v>
      </c>
      <c r="BM16" t="s">
        <v>13</v>
      </c>
      <c r="BN16">
        <v>0</v>
      </c>
      <c r="BO16">
        <v>2.8740000000000001</v>
      </c>
      <c r="BP16" s="3">
        <v>862285</v>
      </c>
      <c r="BQ16">
        <v>0</v>
      </c>
      <c r="BR16" t="s">
        <v>14</v>
      </c>
      <c r="BS16" t="s">
        <v>14</v>
      </c>
      <c r="BT16" t="s">
        <v>14</v>
      </c>
      <c r="BU16" t="s">
        <v>14</v>
      </c>
    </row>
    <row r="17" spans="1:73" x14ac:dyDescent="0.35">
      <c r="A17">
        <v>51</v>
      </c>
      <c r="B17" t="s">
        <v>43</v>
      </c>
      <c r="C17" s="2">
        <v>45048.597326388888</v>
      </c>
      <c r="D17">
        <v>48</v>
      </c>
      <c r="E17" t="s">
        <v>13</v>
      </c>
      <c r="F17">
        <v>0</v>
      </c>
      <c r="G17">
        <v>6.032</v>
      </c>
      <c r="H17" s="3">
        <v>20251</v>
      </c>
      <c r="I17">
        <v>3.2000000000000001E-2</v>
      </c>
      <c r="J17" t="s">
        <v>14</v>
      </c>
      <c r="K17" t="s">
        <v>14</v>
      </c>
      <c r="L17" t="s">
        <v>14</v>
      </c>
      <c r="M17" t="s">
        <v>14</v>
      </c>
      <c r="O17">
        <v>51</v>
      </c>
      <c r="P17" t="s">
        <v>43</v>
      </c>
      <c r="Q17" s="2">
        <v>45048.597326388888</v>
      </c>
      <c r="R17">
        <v>48</v>
      </c>
      <c r="S17" t="s">
        <v>13</v>
      </c>
      <c r="T17">
        <v>0</v>
      </c>
      <c r="U17" t="s">
        <v>14</v>
      </c>
      <c r="V17" s="3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C17">
        <v>51</v>
      </c>
      <c r="AD17" t="s">
        <v>43</v>
      </c>
      <c r="AE17" s="2">
        <v>45048.597326388888</v>
      </c>
      <c r="AF17">
        <v>48</v>
      </c>
      <c r="AG17" t="s">
        <v>13</v>
      </c>
      <c r="AH17">
        <v>0</v>
      </c>
      <c r="AI17">
        <v>12.196999999999999</v>
      </c>
      <c r="AJ17" s="3">
        <v>18360</v>
      </c>
      <c r="AK17">
        <v>6.548</v>
      </c>
      <c r="AL17" t="s">
        <v>14</v>
      </c>
      <c r="AM17" t="s">
        <v>14</v>
      </c>
      <c r="AN17" t="s">
        <v>14</v>
      </c>
      <c r="AO17" t="s">
        <v>14</v>
      </c>
      <c r="AQ17">
        <v>1</v>
      </c>
      <c r="AS17" s="11">
        <v>51</v>
      </c>
      <c r="AT17" s="12">
        <f t="shared" si="0"/>
        <v>50.557060567423001</v>
      </c>
      <c r="AU17" s="13">
        <f t="shared" si="1"/>
        <v>4304.3734334399996</v>
      </c>
      <c r="AW17" s="6">
        <f t="shared" si="2"/>
        <v>63.743864930583804</v>
      </c>
      <c r="AX17" s="15">
        <f t="shared" si="3"/>
        <v>3417.6148858080001</v>
      </c>
      <c r="AZ17" s="14">
        <f t="shared" si="4"/>
        <v>52.900703547179106</v>
      </c>
      <c r="BA17" s="16">
        <f t="shared" si="5"/>
        <v>3501.092923104</v>
      </c>
      <c r="BC17" s="7">
        <f t="shared" si="6"/>
        <v>45.046318304299454</v>
      </c>
      <c r="BD17" s="8">
        <f t="shared" si="7"/>
        <v>3682.7094734080001</v>
      </c>
      <c r="BF17" s="12">
        <f t="shared" si="8"/>
        <v>50.557060567423001</v>
      </c>
      <c r="BG17" s="13">
        <f t="shared" si="9"/>
        <v>4304.3734334399996</v>
      </c>
      <c r="BI17">
        <v>51</v>
      </c>
      <c r="BJ17" t="s">
        <v>43</v>
      </c>
      <c r="BK17" s="2">
        <v>45048.597326388888</v>
      </c>
      <c r="BL17">
        <v>48</v>
      </c>
      <c r="BM17" t="s">
        <v>13</v>
      </c>
      <c r="BN17">
        <v>0</v>
      </c>
      <c r="BO17">
        <v>2.8740000000000001</v>
      </c>
      <c r="BP17" s="3">
        <v>833208</v>
      </c>
      <c r="BQ17">
        <v>0</v>
      </c>
      <c r="BR17" t="s">
        <v>14</v>
      </c>
      <c r="BS17" t="s">
        <v>14</v>
      </c>
      <c r="BT17" t="s">
        <v>14</v>
      </c>
      <c r="BU17" t="s">
        <v>14</v>
      </c>
    </row>
    <row r="18" spans="1:73" x14ac:dyDescent="0.35">
      <c r="A18">
        <v>52</v>
      </c>
      <c r="B18" t="s">
        <v>44</v>
      </c>
      <c r="C18" s="2">
        <v>45048.618576388886</v>
      </c>
      <c r="D18">
        <v>30</v>
      </c>
      <c r="E18" t="s">
        <v>13</v>
      </c>
      <c r="F18">
        <v>0</v>
      </c>
      <c r="G18">
        <v>6.0270000000000001</v>
      </c>
      <c r="H18" s="3">
        <v>10170</v>
      </c>
      <c r="I18">
        <v>1.2999999999999999E-2</v>
      </c>
      <c r="J18" t="s">
        <v>14</v>
      </c>
      <c r="K18" t="s">
        <v>14</v>
      </c>
      <c r="L18" t="s">
        <v>14</v>
      </c>
      <c r="M18" t="s">
        <v>14</v>
      </c>
      <c r="O18">
        <v>52</v>
      </c>
      <c r="P18" t="s">
        <v>44</v>
      </c>
      <c r="Q18" s="2">
        <v>45048.618576388886</v>
      </c>
      <c r="R18">
        <v>30</v>
      </c>
      <c r="S18" t="s">
        <v>13</v>
      </c>
      <c r="T18">
        <v>0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C18">
        <v>52</v>
      </c>
      <c r="AD18" t="s">
        <v>44</v>
      </c>
      <c r="AE18" s="2">
        <v>45048.618576388886</v>
      </c>
      <c r="AF18">
        <v>30</v>
      </c>
      <c r="AG18" t="s">
        <v>13</v>
      </c>
      <c r="AH18">
        <v>0</v>
      </c>
      <c r="AI18">
        <v>12.116</v>
      </c>
      <c r="AJ18" s="3">
        <v>32741</v>
      </c>
      <c r="AK18">
        <v>11.917</v>
      </c>
      <c r="AL18" t="s">
        <v>14</v>
      </c>
      <c r="AM18" t="s">
        <v>14</v>
      </c>
      <c r="AN18" t="s">
        <v>14</v>
      </c>
      <c r="AO18" t="s">
        <v>14</v>
      </c>
      <c r="AQ18">
        <v>1</v>
      </c>
      <c r="AS18" s="11">
        <v>52</v>
      </c>
      <c r="AT18" s="12">
        <f t="shared" si="0"/>
        <v>20.364202624699999</v>
      </c>
      <c r="AU18" s="13">
        <f t="shared" si="1"/>
        <v>7478.1570777559</v>
      </c>
      <c r="AW18" s="6">
        <f t="shared" si="2"/>
        <v>25.336714125</v>
      </c>
      <c r="AX18" s="15">
        <f t="shared" si="3"/>
        <v>6037.7236497056301</v>
      </c>
      <c r="AZ18" s="14">
        <f t="shared" si="4"/>
        <v>26.374345445989999</v>
      </c>
      <c r="BA18" s="16">
        <f t="shared" si="5"/>
        <v>6238.7909177029396</v>
      </c>
      <c r="BC18" s="7">
        <f t="shared" si="6"/>
        <v>21.400829836393999</v>
      </c>
      <c r="BD18" s="8">
        <f t="shared" si="7"/>
        <v>6636.5079469728798</v>
      </c>
      <c r="BF18" s="12">
        <f t="shared" si="8"/>
        <v>20.364202624699999</v>
      </c>
      <c r="BG18" s="13">
        <f t="shared" si="9"/>
        <v>7478.1570777559</v>
      </c>
      <c r="BI18">
        <v>52</v>
      </c>
      <c r="BJ18" t="s">
        <v>44</v>
      </c>
      <c r="BK18" s="2">
        <v>45048.618576388886</v>
      </c>
      <c r="BL18">
        <v>30</v>
      </c>
      <c r="BM18" t="s">
        <v>13</v>
      </c>
      <c r="BN18">
        <v>0</v>
      </c>
      <c r="BO18">
        <v>2.8479999999999999</v>
      </c>
      <c r="BP18" s="3">
        <v>1151560</v>
      </c>
      <c r="BQ18">
        <v>0</v>
      </c>
      <c r="BR18" t="s">
        <v>14</v>
      </c>
      <c r="BS18" t="s">
        <v>14</v>
      </c>
      <c r="BT18" t="s">
        <v>14</v>
      </c>
      <c r="BU18" t="s">
        <v>14</v>
      </c>
    </row>
    <row r="19" spans="1:73" x14ac:dyDescent="0.35">
      <c r="A19">
        <v>53</v>
      </c>
      <c r="B19" t="s">
        <v>45</v>
      </c>
      <c r="C19" s="2">
        <v>45048.639826388891</v>
      </c>
      <c r="D19">
        <v>237</v>
      </c>
      <c r="E19" t="s">
        <v>13</v>
      </c>
      <c r="F19">
        <v>0</v>
      </c>
      <c r="G19">
        <v>6.0439999999999996</v>
      </c>
      <c r="H19" s="3">
        <v>52674</v>
      </c>
      <c r="I19">
        <v>9.4E-2</v>
      </c>
      <c r="J19" t="s">
        <v>14</v>
      </c>
      <c r="K19" t="s">
        <v>14</v>
      </c>
      <c r="L19" t="s">
        <v>14</v>
      </c>
      <c r="M19" t="s">
        <v>14</v>
      </c>
      <c r="O19">
        <v>53</v>
      </c>
      <c r="P19" t="s">
        <v>45</v>
      </c>
      <c r="Q19" s="2">
        <v>45048.639826388891</v>
      </c>
      <c r="R19">
        <v>237</v>
      </c>
      <c r="S19" t="s">
        <v>13</v>
      </c>
      <c r="T19">
        <v>0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C19">
        <v>53</v>
      </c>
      <c r="AD19" t="s">
        <v>45</v>
      </c>
      <c r="AE19" s="2">
        <v>45048.639826388891</v>
      </c>
      <c r="AF19">
        <v>237</v>
      </c>
      <c r="AG19" t="s">
        <v>13</v>
      </c>
      <c r="AH19">
        <v>0</v>
      </c>
      <c r="AI19">
        <v>12.224</v>
      </c>
      <c r="AJ19" s="3">
        <v>4288</v>
      </c>
      <c r="AK19">
        <v>1.042</v>
      </c>
      <c r="AL19" t="s">
        <v>14</v>
      </c>
      <c r="AM19" t="s">
        <v>14</v>
      </c>
      <c r="AN19" t="s">
        <v>14</v>
      </c>
      <c r="AO19" t="s">
        <v>14</v>
      </c>
      <c r="AQ19">
        <v>1</v>
      </c>
      <c r="AS19" s="11">
        <v>53</v>
      </c>
      <c r="AT19" s="12">
        <f t="shared" si="0"/>
        <v>145.491516214748</v>
      </c>
      <c r="AU19" s="13">
        <f t="shared" si="1"/>
        <v>1016.1657148416</v>
      </c>
      <c r="AW19" s="6">
        <f t="shared" si="2"/>
        <v>163.65464606472881</v>
      </c>
      <c r="AX19" s="15">
        <f t="shared" si="3"/>
        <v>828.67105152512011</v>
      </c>
      <c r="AZ19" s="14">
        <f t="shared" si="4"/>
        <v>138.0494468716316</v>
      </c>
      <c r="BA19" s="16">
        <f t="shared" si="5"/>
        <v>815.70862829056011</v>
      </c>
      <c r="BC19" s="7">
        <f t="shared" si="6"/>
        <v>120.98508972077096</v>
      </c>
      <c r="BD19" s="8">
        <f t="shared" si="7"/>
        <v>782.16036518911994</v>
      </c>
      <c r="BF19" s="12">
        <f t="shared" si="8"/>
        <v>145.491516214748</v>
      </c>
      <c r="BG19" s="13">
        <f t="shared" si="9"/>
        <v>1016.1657148416</v>
      </c>
      <c r="BI19">
        <v>53</v>
      </c>
      <c r="BJ19" t="s">
        <v>45</v>
      </c>
      <c r="BK19" s="2">
        <v>45048.639826388891</v>
      </c>
      <c r="BL19">
        <v>237</v>
      </c>
      <c r="BM19" t="s">
        <v>13</v>
      </c>
      <c r="BN19">
        <v>0</v>
      </c>
      <c r="BO19">
        <v>2.8780000000000001</v>
      </c>
      <c r="BP19" s="3">
        <v>1051743</v>
      </c>
      <c r="BQ19">
        <v>0</v>
      </c>
      <c r="BR19" t="s">
        <v>14</v>
      </c>
      <c r="BS19" t="s">
        <v>14</v>
      </c>
      <c r="BT19" t="s">
        <v>14</v>
      </c>
      <c r="BU19" t="s">
        <v>14</v>
      </c>
    </row>
    <row r="20" spans="1:73" x14ac:dyDescent="0.35">
      <c r="A20">
        <v>54</v>
      </c>
      <c r="B20" t="s">
        <v>46</v>
      </c>
      <c r="C20" s="2">
        <v>45048.661064814813</v>
      </c>
      <c r="D20">
        <v>335</v>
      </c>
      <c r="E20" t="s">
        <v>13</v>
      </c>
      <c r="F20">
        <v>0</v>
      </c>
      <c r="G20">
        <v>6.0629999999999997</v>
      </c>
      <c r="H20" s="3">
        <v>4781</v>
      </c>
      <c r="I20">
        <v>2E-3</v>
      </c>
      <c r="J20" t="s">
        <v>14</v>
      </c>
      <c r="K20" t="s">
        <v>14</v>
      </c>
      <c r="L20" t="s">
        <v>14</v>
      </c>
      <c r="M20" t="s">
        <v>14</v>
      </c>
      <c r="O20">
        <v>54</v>
      </c>
      <c r="P20" t="s">
        <v>46</v>
      </c>
      <c r="Q20" s="2">
        <v>45048.661064814813</v>
      </c>
      <c r="R20">
        <v>335</v>
      </c>
      <c r="S20" t="s">
        <v>13</v>
      </c>
      <c r="T20">
        <v>0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C20">
        <v>54</v>
      </c>
      <c r="AD20" t="s">
        <v>46</v>
      </c>
      <c r="AE20" s="2">
        <v>45048.661064814813</v>
      </c>
      <c r="AF20">
        <v>335</v>
      </c>
      <c r="AG20" t="s">
        <v>13</v>
      </c>
      <c r="AH20">
        <v>0</v>
      </c>
      <c r="AI20">
        <v>12.194000000000001</v>
      </c>
      <c r="AJ20" s="3">
        <v>43194</v>
      </c>
      <c r="AK20">
        <v>15.673999999999999</v>
      </c>
      <c r="AL20" t="s">
        <v>14</v>
      </c>
      <c r="AM20" t="s">
        <v>14</v>
      </c>
      <c r="AN20" t="s">
        <v>14</v>
      </c>
      <c r="AO20" t="s">
        <v>14</v>
      </c>
      <c r="AQ20">
        <v>1</v>
      </c>
      <c r="AS20" s="11">
        <v>54</v>
      </c>
      <c r="AT20" s="12">
        <f t="shared" si="0"/>
        <v>2.2818339400000003</v>
      </c>
      <c r="AU20" s="13">
        <f t="shared" si="1"/>
        <v>9666.6603618204008</v>
      </c>
      <c r="AW20" s="6">
        <f t="shared" si="2"/>
        <v>9.0473366712499992</v>
      </c>
      <c r="AX20" s="15">
        <f t="shared" si="3"/>
        <v>7925.8862529082808</v>
      </c>
      <c r="AZ20" s="14">
        <f t="shared" si="4"/>
        <v>10.238144160050002</v>
      </c>
      <c r="BA20" s="16">
        <f t="shared" si="5"/>
        <v>8224.4981661986403</v>
      </c>
      <c r="BC20" s="7">
        <f t="shared" si="6"/>
        <v>5.5079186333000001</v>
      </c>
      <c r="BD20" s="8">
        <f t="shared" si="7"/>
        <v>8776.8865838492802</v>
      </c>
      <c r="BF20" s="12">
        <f t="shared" si="8"/>
        <v>2.2818339400000003</v>
      </c>
      <c r="BG20" s="13">
        <f t="shared" si="9"/>
        <v>9666.6603618204008</v>
      </c>
      <c r="BI20">
        <v>54</v>
      </c>
      <c r="BJ20" t="s">
        <v>46</v>
      </c>
      <c r="BK20" s="2">
        <v>45048.661064814813</v>
      </c>
      <c r="BL20">
        <v>335</v>
      </c>
      <c r="BM20" t="s">
        <v>13</v>
      </c>
      <c r="BN20">
        <v>0</v>
      </c>
      <c r="BO20">
        <v>2.895</v>
      </c>
      <c r="BP20" s="3">
        <v>699343</v>
      </c>
      <c r="BQ20">
        <v>0</v>
      </c>
      <c r="BR20" t="s">
        <v>14</v>
      </c>
      <c r="BS20" t="s">
        <v>14</v>
      </c>
      <c r="BT20" t="s">
        <v>14</v>
      </c>
      <c r="BU20" t="s">
        <v>14</v>
      </c>
    </row>
    <row r="21" spans="1:73" x14ac:dyDescent="0.35">
      <c r="A21">
        <v>55</v>
      </c>
      <c r="B21" t="s">
        <v>47</v>
      </c>
      <c r="C21" s="2">
        <v>45048.682314814818</v>
      </c>
      <c r="D21">
        <v>68</v>
      </c>
      <c r="E21" t="s">
        <v>13</v>
      </c>
      <c r="F21">
        <v>0</v>
      </c>
      <c r="G21">
        <v>6.032</v>
      </c>
      <c r="H21" s="3">
        <v>54094</v>
      </c>
      <c r="I21">
        <v>9.7000000000000003E-2</v>
      </c>
      <c r="J21" t="s">
        <v>14</v>
      </c>
      <c r="K21" t="s">
        <v>14</v>
      </c>
      <c r="L21" t="s">
        <v>14</v>
      </c>
      <c r="M21" t="s">
        <v>14</v>
      </c>
      <c r="O21">
        <v>55</v>
      </c>
      <c r="P21" t="s">
        <v>47</v>
      </c>
      <c r="Q21" s="2">
        <v>45048.682314814818</v>
      </c>
      <c r="R21">
        <v>68</v>
      </c>
      <c r="S21" t="s">
        <v>13</v>
      </c>
      <c r="T21">
        <v>0</v>
      </c>
      <c r="U21" t="s">
        <v>14</v>
      </c>
      <c r="V21" s="3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C21">
        <v>55</v>
      </c>
      <c r="AD21" t="s">
        <v>47</v>
      </c>
      <c r="AE21" s="2">
        <v>45048.682314814818</v>
      </c>
      <c r="AF21">
        <v>68</v>
      </c>
      <c r="AG21" t="s">
        <v>13</v>
      </c>
      <c r="AH21">
        <v>0</v>
      </c>
      <c r="AI21">
        <v>12.215</v>
      </c>
      <c r="AJ21" s="3">
        <v>5330</v>
      </c>
      <c r="AK21">
        <v>1.4590000000000001</v>
      </c>
      <c r="AL21" t="s">
        <v>14</v>
      </c>
      <c r="AM21" t="s">
        <v>14</v>
      </c>
      <c r="AN21" t="s">
        <v>14</v>
      </c>
      <c r="AO21" t="s">
        <v>14</v>
      </c>
      <c r="AQ21">
        <v>1</v>
      </c>
      <c r="AS21" s="11">
        <v>55</v>
      </c>
      <c r="AT21" s="12">
        <f t="shared" si="0"/>
        <v>149.57348636162803</v>
      </c>
      <c r="AU21" s="13">
        <f t="shared" si="1"/>
        <v>1265.8427007099999</v>
      </c>
      <c r="AW21" s="6">
        <f t="shared" si="2"/>
        <v>167.99112152565681</v>
      </c>
      <c r="AX21" s="15">
        <f t="shared" si="3"/>
        <v>1021.228773347</v>
      </c>
      <c r="AZ21" s="14">
        <f t="shared" si="4"/>
        <v>141.77281715492759</v>
      </c>
      <c r="BA21" s="16">
        <f t="shared" si="5"/>
        <v>1014.776071286</v>
      </c>
      <c r="BC21" s="7">
        <f t="shared" si="6"/>
        <v>124.30703900626855</v>
      </c>
      <c r="BD21" s="8">
        <f t="shared" si="7"/>
        <v>997.28600487199992</v>
      </c>
      <c r="BF21" s="12">
        <f t="shared" si="8"/>
        <v>149.57348636162803</v>
      </c>
      <c r="BG21" s="13">
        <f t="shared" si="9"/>
        <v>1265.8427007099999</v>
      </c>
      <c r="BI21">
        <v>55</v>
      </c>
      <c r="BJ21" t="s">
        <v>47</v>
      </c>
      <c r="BK21" s="2">
        <v>45048.682314814818</v>
      </c>
      <c r="BL21">
        <v>68</v>
      </c>
      <c r="BM21" t="s">
        <v>13</v>
      </c>
      <c r="BN21">
        <v>0</v>
      </c>
      <c r="BO21">
        <v>2.871</v>
      </c>
      <c r="BP21" s="3">
        <v>951407</v>
      </c>
      <c r="BQ21">
        <v>0</v>
      </c>
      <c r="BR21" t="s">
        <v>14</v>
      </c>
      <c r="BS21" t="s">
        <v>14</v>
      </c>
      <c r="BT21" t="s">
        <v>14</v>
      </c>
      <c r="BU21" t="s">
        <v>14</v>
      </c>
    </row>
    <row r="22" spans="1:73" x14ac:dyDescent="0.35">
      <c r="A22">
        <v>56</v>
      </c>
      <c r="B22" t="s">
        <v>48</v>
      </c>
      <c r="C22" s="2">
        <v>45048.703564814816</v>
      </c>
      <c r="D22">
        <v>322</v>
      </c>
      <c r="E22" t="s">
        <v>13</v>
      </c>
      <c r="F22">
        <v>0</v>
      </c>
      <c r="G22">
        <v>6.032</v>
      </c>
      <c r="H22" s="3">
        <v>61868</v>
      </c>
      <c r="I22">
        <v>0.112</v>
      </c>
      <c r="J22" t="s">
        <v>14</v>
      </c>
      <c r="K22" t="s">
        <v>14</v>
      </c>
      <c r="L22" t="s">
        <v>14</v>
      </c>
      <c r="M22" t="s">
        <v>14</v>
      </c>
      <c r="O22">
        <v>56</v>
      </c>
      <c r="P22" t="s">
        <v>48</v>
      </c>
      <c r="Q22" s="2">
        <v>45048.703564814816</v>
      </c>
      <c r="R22">
        <v>322</v>
      </c>
      <c r="S22" t="s">
        <v>13</v>
      </c>
      <c r="T22">
        <v>0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C22">
        <v>56</v>
      </c>
      <c r="AD22" t="s">
        <v>48</v>
      </c>
      <c r="AE22" s="2">
        <v>45048.703564814816</v>
      </c>
      <c r="AF22">
        <v>322</v>
      </c>
      <c r="AG22" t="s">
        <v>13</v>
      </c>
      <c r="AH22">
        <v>0</v>
      </c>
      <c r="AI22">
        <v>12.215999999999999</v>
      </c>
      <c r="AJ22" s="3">
        <v>5710</v>
      </c>
      <c r="AK22">
        <v>1.611</v>
      </c>
      <c r="AL22" t="s">
        <v>14</v>
      </c>
      <c r="AM22" t="s">
        <v>14</v>
      </c>
      <c r="AN22" t="s">
        <v>14</v>
      </c>
      <c r="AO22" t="s">
        <v>14</v>
      </c>
      <c r="AQ22">
        <v>1</v>
      </c>
      <c r="AS22" s="11">
        <v>56</v>
      </c>
      <c r="AT22" s="12">
        <f t="shared" si="0"/>
        <v>171.80812085835203</v>
      </c>
      <c r="AU22" s="13">
        <f t="shared" si="1"/>
        <v>1356.64926999</v>
      </c>
      <c r="AW22" s="6">
        <f t="shared" si="2"/>
        <v>191.67346054013123</v>
      </c>
      <c r="AX22" s="15">
        <f t="shared" si="3"/>
        <v>1091.417440643</v>
      </c>
      <c r="AZ22" s="14">
        <f t="shared" si="4"/>
        <v>162.14831718463842</v>
      </c>
      <c r="BA22" s="16">
        <f t="shared" si="5"/>
        <v>1087.3638573339999</v>
      </c>
      <c r="BC22" s="7">
        <f t="shared" si="6"/>
        <v>142.48778511539103</v>
      </c>
      <c r="BD22" s="8">
        <f t="shared" si="7"/>
        <v>1075.7249433679999</v>
      </c>
      <c r="BF22" s="12">
        <f t="shared" si="8"/>
        <v>171.80812085835203</v>
      </c>
      <c r="BG22" s="13">
        <f t="shared" si="9"/>
        <v>1356.64926999</v>
      </c>
      <c r="BI22">
        <v>56</v>
      </c>
      <c r="BJ22" t="s">
        <v>48</v>
      </c>
      <c r="BK22" s="2">
        <v>45048.703564814816</v>
      </c>
      <c r="BL22">
        <v>322</v>
      </c>
      <c r="BM22" t="s">
        <v>13</v>
      </c>
      <c r="BN22">
        <v>0</v>
      </c>
      <c r="BO22">
        <v>2.8769999999999998</v>
      </c>
      <c r="BP22" s="3">
        <v>831597</v>
      </c>
      <c r="BQ22">
        <v>0</v>
      </c>
      <c r="BR22" t="s">
        <v>14</v>
      </c>
      <c r="BS22" t="s">
        <v>14</v>
      </c>
      <c r="BT22" t="s">
        <v>14</v>
      </c>
      <c r="BU22" t="s">
        <v>14</v>
      </c>
    </row>
    <row r="23" spans="1:73" x14ac:dyDescent="0.35">
      <c r="A23">
        <v>57</v>
      </c>
      <c r="B23" t="s">
        <v>49</v>
      </c>
      <c r="C23" s="2">
        <v>45048.724803240744</v>
      </c>
      <c r="D23">
        <v>17</v>
      </c>
      <c r="E23" t="s">
        <v>13</v>
      </c>
      <c r="F23">
        <v>0</v>
      </c>
      <c r="G23">
        <v>6.0350000000000001</v>
      </c>
      <c r="H23" s="3">
        <v>18756</v>
      </c>
      <c r="I23">
        <v>2.9000000000000001E-2</v>
      </c>
      <c r="J23" t="s">
        <v>14</v>
      </c>
      <c r="K23" t="s">
        <v>14</v>
      </c>
      <c r="L23" t="s">
        <v>14</v>
      </c>
      <c r="M23" t="s">
        <v>14</v>
      </c>
      <c r="O23">
        <v>57</v>
      </c>
      <c r="P23" t="s">
        <v>49</v>
      </c>
      <c r="Q23" s="2">
        <v>45048.724803240744</v>
      </c>
      <c r="R23">
        <v>17</v>
      </c>
      <c r="S23" t="s">
        <v>13</v>
      </c>
      <c r="T23">
        <v>0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C23">
        <v>57</v>
      </c>
      <c r="AD23" t="s">
        <v>49</v>
      </c>
      <c r="AE23" s="2">
        <v>45048.724803240744</v>
      </c>
      <c r="AF23">
        <v>17</v>
      </c>
      <c r="AG23" t="s">
        <v>13</v>
      </c>
      <c r="AH23">
        <v>0</v>
      </c>
      <c r="AI23">
        <v>12.223000000000001</v>
      </c>
      <c r="AJ23" s="3">
        <v>4696</v>
      </c>
      <c r="AK23">
        <v>1.206</v>
      </c>
      <c r="AL23" t="s">
        <v>14</v>
      </c>
      <c r="AM23" t="s">
        <v>14</v>
      </c>
      <c r="AN23" t="s">
        <v>14</v>
      </c>
      <c r="AO23" t="s">
        <v>14</v>
      </c>
      <c r="AQ23">
        <v>1</v>
      </c>
      <c r="AS23" s="11">
        <v>57</v>
      </c>
      <c r="AT23" s="12">
        <f t="shared" si="0"/>
        <v>46.099739055728001</v>
      </c>
      <c r="AU23" s="13">
        <f t="shared" si="1"/>
        <v>1114.0458930624</v>
      </c>
      <c r="AW23" s="6">
        <f t="shared" si="2"/>
        <v>59.095667013116802</v>
      </c>
      <c r="AX23" s="15">
        <f t="shared" si="3"/>
        <v>904.08416984768007</v>
      </c>
      <c r="AZ23" s="14">
        <f t="shared" si="4"/>
        <v>48.968428886897605</v>
      </c>
      <c r="BA23" s="16">
        <f t="shared" si="5"/>
        <v>893.65862771584011</v>
      </c>
      <c r="BC23" s="7">
        <f t="shared" si="6"/>
        <v>41.540755031850559</v>
      </c>
      <c r="BD23" s="8">
        <f t="shared" si="7"/>
        <v>866.40042234367991</v>
      </c>
      <c r="BF23" s="12">
        <f t="shared" si="8"/>
        <v>46.099739055728001</v>
      </c>
      <c r="BG23" s="13">
        <f t="shared" si="9"/>
        <v>1114.0458930624</v>
      </c>
      <c r="BI23">
        <v>57</v>
      </c>
      <c r="BJ23" t="s">
        <v>49</v>
      </c>
      <c r="BK23" s="2">
        <v>45048.724803240744</v>
      </c>
      <c r="BL23">
        <v>17</v>
      </c>
      <c r="BM23" t="s">
        <v>13</v>
      </c>
      <c r="BN23">
        <v>0</v>
      </c>
      <c r="BO23">
        <v>2.8639999999999999</v>
      </c>
      <c r="BP23" s="3">
        <v>1057790</v>
      </c>
      <c r="BQ23">
        <v>0</v>
      </c>
      <c r="BR23" t="s">
        <v>14</v>
      </c>
      <c r="BS23" t="s">
        <v>14</v>
      </c>
      <c r="BT23" t="s">
        <v>14</v>
      </c>
      <c r="BU23" t="s">
        <v>14</v>
      </c>
    </row>
    <row r="24" spans="1:73" x14ac:dyDescent="0.35">
      <c r="A24">
        <v>58</v>
      </c>
      <c r="B24" t="s">
        <v>50</v>
      </c>
      <c r="C24" s="2">
        <v>45048.746041666665</v>
      </c>
      <c r="D24">
        <v>355</v>
      </c>
      <c r="E24" t="s">
        <v>13</v>
      </c>
      <c r="F24">
        <v>0</v>
      </c>
      <c r="G24">
        <v>6.0339999999999998</v>
      </c>
      <c r="H24" s="3">
        <v>19472</v>
      </c>
      <c r="I24">
        <v>0.03</v>
      </c>
      <c r="J24" t="s">
        <v>14</v>
      </c>
      <c r="K24" t="s">
        <v>14</v>
      </c>
      <c r="L24" t="s">
        <v>14</v>
      </c>
      <c r="M24" t="s">
        <v>14</v>
      </c>
      <c r="O24">
        <v>58</v>
      </c>
      <c r="P24" t="s">
        <v>50</v>
      </c>
      <c r="Q24" s="2">
        <v>45048.746041666665</v>
      </c>
      <c r="R24">
        <v>355</v>
      </c>
      <c r="S24" t="s">
        <v>13</v>
      </c>
      <c r="T24">
        <v>0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C24">
        <v>58</v>
      </c>
      <c r="AD24" t="s">
        <v>50</v>
      </c>
      <c r="AE24" s="2">
        <v>45048.746041666665</v>
      </c>
      <c r="AF24">
        <v>355</v>
      </c>
      <c r="AG24" t="s">
        <v>13</v>
      </c>
      <c r="AH24">
        <v>0</v>
      </c>
      <c r="AI24">
        <v>12.217000000000001</v>
      </c>
      <c r="AJ24" s="3">
        <v>4397</v>
      </c>
      <c r="AK24">
        <v>1.0860000000000001</v>
      </c>
      <c r="AL24" t="s">
        <v>14</v>
      </c>
      <c r="AM24" t="s">
        <v>14</v>
      </c>
      <c r="AN24" t="s">
        <v>14</v>
      </c>
      <c r="AO24" t="s">
        <v>14</v>
      </c>
      <c r="AQ24">
        <v>1</v>
      </c>
      <c r="AS24" s="11">
        <v>58</v>
      </c>
      <c r="AT24" s="12">
        <f t="shared" si="0"/>
        <v>48.235362597632005</v>
      </c>
      <c r="AU24" s="13">
        <f t="shared" si="1"/>
        <v>1042.3299409351</v>
      </c>
      <c r="AW24" s="6">
        <f t="shared" si="2"/>
        <v>61.3222826004992</v>
      </c>
      <c r="AX24" s="15">
        <f t="shared" si="3"/>
        <v>848.8202293630701</v>
      </c>
      <c r="AZ24" s="14">
        <f t="shared" si="4"/>
        <v>50.851779703014401</v>
      </c>
      <c r="BA24" s="16">
        <f t="shared" si="5"/>
        <v>836.53403551766007</v>
      </c>
      <c r="BC24" s="7">
        <f t="shared" si="6"/>
        <v>43.219718551536637</v>
      </c>
      <c r="BD24" s="8">
        <f t="shared" si="7"/>
        <v>804.66650629831986</v>
      </c>
      <c r="BF24" s="12">
        <f t="shared" si="8"/>
        <v>48.235362597632005</v>
      </c>
      <c r="BG24" s="13">
        <f t="shared" si="9"/>
        <v>1042.3299409351</v>
      </c>
      <c r="BI24">
        <v>58</v>
      </c>
      <c r="BJ24" t="s">
        <v>50</v>
      </c>
      <c r="BK24" s="2">
        <v>45048.746041666665</v>
      </c>
      <c r="BL24">
        <v>355</v>
      </c>
      <c r="BM24" t="s">
        <v>13</v>
      </c>
      <c r="BN24">
        <v>0</v>
      </c>
      <c r="BO24">
        <v>2.8740000000000001</v>
      </c>
      <c r="BP24" s="3">
        <v>856347</v>
      </c>
      <c r="BQ24">
        <v>0</v>
      </c>
      <c r="BR24" t="s">
        <v>14</v>
      </c>
      <c r="BS24" t="s">
        <v>14</v>
      </c>
      <c r="BT24" t="s">
        <v>14</v>
      </c>
      <c r="BU24" t="s">
        <v>14</v>
      </c>
    </row>
    <row r="25" spans="1:73" x14ac:dyDescent="0.35">
      <c r="A25">
        <v>59</v>
      </c>
      <c r="B25" t="s">
        <v>51</v>
      </c>
      <c r="C25" s="2">
        <v>45048.76730324074</v>
      </c>
      <c r="D25">
        <v>324</v>
      </c>
      <c r="E25" t="s">
        <v>13</v>
      </c>
      <c r="F25">
        <v>0</v>
      </c>
      <c r="G25">
        <v>6.024</v>
      </c>
      <c r="H25" s="3">
        <v>18224</v>
      </c>
      <c r="I25">
        <v>2.8000000000000001E-2</v>
      </c>
      <c r="J25" t="s">
        <v>14</v>
      </c>
      <c r="K25" t="s">
        <v>14</v>
      </c>
      <c r="L25" t="s">
        <v>14</v>
      </c>
      <c r="M25" t="s">
        <v>14</v>
      </c>
      <c r="O25">
        <v>59</v>
      </c>
      <c r="P25" t="s">
        <v>51</v>
      </c>
      <c r="Q25" s="2">
        <v>45048.76730324074</v>
      </c>
      <c r="R25">
        <v>324</v>
      </c>
      <c r="S25" t="s">
        <v>13</v>
      </c>
      <c r="T25">
        <v>0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C25">
        <v>59</v>
      </c>
      <c r="AD25" t="s">
        <v>51</v>
      </c>
      <c r="AE25" s="2">
        <v>45048.76730324074</v>
      </c>
      <c r="AF25">
        <v>324</v>
      </c>
      <c r="AG25" t="s">
        <v>13</v>
      </c>
      <c r="AH25">
        <v>0</v>
      </c>
      <c r="AI25">
        <v>12.204000000000001</v>
      </c>
      <c r="AJ25" s="3">
        <v>7715</v>
      </c>
      <c r="AK25">
        <v>2.4079999999999999</v>
      </c>
      <c r="AL25" t="s">
        <v>14</v>
      </c>
      <c r="AM25" t="s">
        <v>14</v>
      </c>
      <c r="AN25" t="s">
        <v>14</v>
      </c>
      <c r="AO25" t="s">
        <v>14</v>
      </c>
      <c r="AQ25">
        <v>1</v>
      </c>
      <c r="AS25" s="11">
        <v>59</v>
      </c>
      <c r="AT25" s="12">
        <f t="shared" ref="AT25:AT37" si="10">IF(H25&lt;10000,((H25^2*0.00000054)+(H25*-0.004765)+(12.72)),(IF(H25&lt;200000,((H25^2*-0.000000001577)+(H25*0.003043)+(-10.42)),(IF(H25&lt;8000000,((H25^2*-0.0000000000186)+(H25*0.00194)+(154.1)),((V25^2*-0.00000002)+(V25*0.2565)+(-1032)))))))</f>
        <v>44.511887944447999</v>
      </c>
      <c r="AU25" s="13">
        <f t="shared" ref="AU25:AU37" si="11">IF(AJ25&lt;45000,((-0.0000004561*AJ25^2)+(0.244*AJ25)+(-21.72)),((-0.0000000409*AJ25^2)+(0.2477*AJ25)+(-1777)))</f>
        <v>1833.5923692775</v>
      </c>
      <c r="AW25" s="6">
        <f t="shared" ref="AW25:AW37" si="12">IF(H25&lt;15000,((0.00000002125*H25^2)+(0.002705*H25)+(-4.371)),(IF(H25&lt;700000,((-0.0000000008162*H25^2)+(0.003141*H25)+(0.4702)), ((0.000000003285*V25^2)+(0.1899*V25)+(559.5)))))</f>
        <v>57.440712409548802</v>
      </c>
      <c r="AX25" s="15">
        <f t="shared" ref="AX25:AX37" si="13">((-0.00000006277*AJ25^2)+(0.1854*AJ25)+(34.83))</f>
        <v>1461.45485270675</v>
      </c>
      <c r="AZ25" s="14">
        <f t="shared" ref="AZ25:AZ37" si="14">IF(H25&lt;10000,((-0.00000005795*H25^2)+(0.003823*H25)+(-6.715)),(IF(H25&lt;700000,((-0.0000000001209*H25^2)+(0.002635*H25)+(-0.4111)), ((-0.00000002007*V25^2)+(0.2564*V25)+(286.1)))))</f>
        <v>47.568987396121607</v>
      </c>
      <c r="BA25" s="16">
        <f t="shared" ref="BA25:BA37" si="15">(-0.00000001626*AJ25^2)+(0.1912*AJ25)+(-3.858)</f>
        <v>1470.2821848815001</v>
      </c>
      <c r="BC25" s="7">
        <f t="shared" ref="BC25:BC37" si="16">IF(H25&lt;10000,((0.0000001453*H25^2)+(0.0008349*H25)+(-1.805)),(IF(H25&lt;700000,((-0.00000000008054*H25^2)+(0.002348*H25)+(-2.47)), ((-0.00000001938*V25^2)+(0.2471*V25)+(226.8)))))</f>
        <v>40.29320352426496</v>
      </c>
      <c r="BD25" s="8">
        <f t="shared" ref="BD25:BD37" si="17">(-0.00000002552*AJ25^2)+(0.2067*AJ25)+(-103.7)</f>
        <v>1489.4715183379999</v>
      </c>
      <c r="BF25" s="12">
        <f t="shared" ref="BF25:BF37" si="18">IF(H25&lt;10000,((H25^2*0.00000054)+(H25*-0.004765)+(12.72)),(IF(H25&lt;200000,((H25^2*-0.000000001577)+(H25*0.003043)+(-10.42)),(IF(H25&lt;8000000,((H25^2*-0.0000000000186)+(H25*0.00194)+(154.1)),((V25^2*-0.00000002)+(V25*0.2565)+(-1032)))))))</f>
        <v>44.511887944447999</v>
      </c>
      <c r="BG25" s="13">
        <f t="shared" ref="BG25:BG37" si="19">IF(AJ25&lt;45000,((-0.0000004561*AJ25^2)+(0.244*AJ25)+(-21.72)),((-0.0000000409*AJ25^2)+(0.2477*AJ25)+(-1777)))</f>
        <v>1833.5923692775</v>
      </c>
      <c r="BI25">
        <v>59</v>
      </c>
      <c r="BJ25" t="s">
        <v>51</v>
      </c>
      <c r="BK25" s="2">
        <v>45048.76730324074</v>
      </c>
      <c r="BL25">
        <v>324</v>
      </c>
      <c r="BM25" t="s">
        <v>13</v>
      </c>
      <c r="BN25">
        <v>0</v>
      </c>
      <c r="BO25">
        <v>2.8479999999999999</v>
      </c>
      <c r="BP25" s="3">
        <v>1168097</v>
      </c>
      <c r="BQ25">
        <v>0</v>
      </c>
      <c r="BR25" t="s">
        <v>14</v>
      </c>
      <c r="BS25" t="s">
        <v>14</v>
      </c>
      <c r="BT25" t="s">
        <v>14</v>
      </c>
      <c r="BU25" t="s">
        <v>14</v>
      </c>
    </row>
    <row r="26" spans="1:73" x14ac:dyDescent="0.35">
      <c r="A26">
        <v>60</v>
      </c>
      <c r="B26" t="s">
        <v>52</v>
      </c>
      <c r="C26" s="2">
        <v>45048.788518518515</v>
      </c>
      <c r="D26">
        <v>266</v>
      </c>
      <c r="E26" t="s">
        <v>13</v>
      </c>
      <c r="F26">
        <v>0</v>
      </c>
      <c r="G26">
        <v>6.0380000000000003</v>
      </c>
      <c r="H26" s="3">
        <v>13777</v>
      </c>
      <c r="I26">
        <v>1.9E-2</v>
      </c>
      <c r="J26" t="s">
        <v>14</v>
      </c>
      <c r="K26" t="s">
        <v>14</v>
      </c>
      <c r="L26" t="s">
        <v>14</v>
      </c>
      <c r="M26" t="s">
        <v>14</v>
      </c>
      <c r="O26">
        <v>60</v>
      </c>
      <c r="P26" t="s">
        <v>52</v>
      </c>
      <c r="Q26" s="2">
        <v>45048.788518518515</v>
      </c>
      <c r="R26">
        <v>266</v>
      </c>
      <c r="S26" t="s">
        <v>13</v>
      </c>
      <c r="T26">
        <v>0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C26">
        <v>60</v>
      </c>
      <c r="AD26" t="s">
        <v>52</v>
      </c>
      <c r="AE26" s="2">
        <v>45048.788518518515</v>
      </c>
      <c r="AF26">
        <v>266</v>
      </c>
      <c r="AG26" t="s">
        <v>13</v>
      </c>
      <c r="AH26">
        <v>0</v>
      </c>
      <c r="AI26">
        <v>12.209</v>
      </c>
      <c r="AJ26" s="3">
        <v>9456</v>
      </c>
      <c r="AK26">
        <v>3.0960000000000001</v>
      </c>
      <c r="AL26" t="s">
        <v>14</v>
      </c>
      <c r="AM26" t="s">
        <v>14</v>
      </c>
      <c r="AN26" t="s">
        <v>14</v>
      </c>
      <c r="AO26" t="s">
        <v>14</v>
      </c>
      <c r="AQ26">
        <v>1</v>
      </c>
      <c r="AS26" s="11">
        <v>60</v>
      </c>
      <c r="AT26" s="12">
        <f t="shared" si="10"/>
        <v>31.204087365367002</v>
      </c>
      <c r="AU26" s="13">
        <f t="shared" si="11"/>
        <v>2244.7613915904003</v>
      </c>
      <c r="AW26" s="6">
        <f t="shared" si="12"/>
        <v>36.929156741249997</v>
      </c>
      <c r="AX26" s="15">
        <f t="shared" si="13"/>
        <v>1782.3597616972802</v>
      </c>
      <c r="AZ26" s="14">
        <f t="shared" si="14"/>
        <v>35.868347487363906</v>
      </c>
      <c r="BA26" s="16">
        <f t="shared" si="15"/>
        <v>1802.6752968806402</v>
      </c>
      <c r="BC26" s="7">
        <f t="shared" si="16"/>
        <v>29.863109046586345</v>
      </c>
      <c r="BD26" s="8">
        <f t="shared" si="17"/>
        <v>1848.5733053132799</v>
      </c>
      <c r="BF26" s="12">
        <f t="shared" si="18"/>
        <v>31.204087365367002</v>
      </c>
      <c r="BG26" s="13">
        <f t="shared" si="19"/>
        <v>2244.7613915904003</v>
      </c>
      <c r="BI26">
        <v>60</v>
      </c>
      <c r="BJ26" t="s">
        <v>52</v>
      </c>
      <c r="BK26" s="2">
        <v>45048.788518518515</v>
      </c>
      <c r="BL26">
        <v>266</v>
      </c>
      <c r="BM26" t="s">
        <v>13</v>
      </c>
      <c r="BN26">
        <v>0</v>
      </c>
      <c r="BO26">
        <v>2.8730000000000002</v>
      </c>
      <c r="BP26" s="3">
        <v>893668</v>
      </c>
      <c r="BQ26">
        <v>0</v>
      </c>
      <c r="BR26" t="s">
        <v>14</v>
      </c>
      <c r="BS26" t="s">
        <v>14</v>
      </c>
      <c r="BT26" t="s">
        <v>14</v>
      </c>
      <c r="BU26" t="s">
        <v>14</v>
      </c>
    </row>
    <row r="27" spans="1:73" x14ac:dyDescent="0.35">
      <c r="A27">
        <v>61</v>
      </c>
      <c r="B27" t="s">
        <v>53</v>
      </c>
      <c r="C27" s="2">
        <v>45048.80976851852</v>
      </c>
      <c r="D27">
        <v>154</v>
      </c>
      <c r="E27" t="s">
        <v>13</v>
      </c>
      <c r="F27">
        <v>0</v>
      </c>
      <c r="G27">
        <v>6.0359999999999996</v>
      </c>
      <c r="H27" s="3">
        <v>21222</v>
      </c>
      <c r="I27">
        <v>3.4000000000000002E-2</v>
      </c>
      <c r="J27" t="s">
        <v>14</v>
      </c>
      <c r="K27" t="s">
        <v>14</v>
      </c>
      <c r="L27" t="s">
        <v>14</v>
      </c>
      <c r="M27" t="s">
        <v>14</v>
      </c>
      <c r="O27">
        <v>61</v>
      </c>
      <c r="P27" t="s">
        <v>53</v>
      </c>
      <c r="Q27" s="2">
        <v>45048.80976851852</v>
      </c>
      <c r="R27">
        <v>154</v>
      </c>
      <c r="S27" t="s">
        <v>13</v>
      </c>
      <c r="T27">
        <v>0</v>
      </c>
      <c r="U27" t="s">
        <v>14</v>
      </c>
      <c r="V27" s="3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C27">
        <v>61</v>
      </c>
      <c r="AD27" t="s">
        <v>53</v>
      </c>
      <c r="AE27" s="2">
        <v>45048.80976851852</v>
      </c>
      <c r="AF27">
        <v>154</v>
      </c>
      <c r="AG27" t="s">
        <v>13</v>
      </c>
      <c r="AH27">
        <v>0</v>
      </c>
      <c r="AI27">
        <v>12.202999999999999</v>
      </c>
      <c r="AJ27" s="3">
        <v>19508</v>
      </c>
      <c r="AK27">
        <v>6.9859999999999998</v>
      </c>
      <c r="AL27" t="s">
        <v>14</v>
      </c>
      <c r="AM27" t="s">
        <v>14</v>
      </c>
      <c r="AN27" t="s">
        <v>14</v>
      </c>
      <c r="AO27" t="s">
        <v>14</v>
      </c>
      <c r="AQ27">
        <v>1</v>
      </c>
      <c r="AS27" s="11">
        <v>61</v>
      </c>
      <c r="AT27" s="12">
        <f t="shared" si="10"/>
        <v>53.448307331132</v>
      </c>
      <c r="AU27" s="13">
        <f t="shared" si="11"/>
        <v>4564.6576426095999</v>
      </c>
      <c r="AW27" s="6">
        <f t="shared" si="12"/>
        <v>66.760907325599206</v>
      </c>
      <c r="AX27" s="15">
        <f t="shared" si="13"/>
        <v>3627.7253192427202</v>
      </c>
      <c r="AZ27" s="14">
        <f t="shared" si="14"/>
        <v>55.454419869964411</v>
      </c>
      <c r="BA27" s="16">
        <f t="shared" si="15"/>
        <v>3719.8836608393603</v>
      </c>
      <c r="BC27" s="7">
        <f t="shared" si="16"/>
        <v>47.322982935706634</v>
      </c>
      <c r="BD27" s="8">
        <f t="shared" si="17"/>
        <v>3918.8916561267201</v>
      </c>
      <c r="BF27" s="12">
        <f t="shared" si="18"/>
        <v>53.448307331132</v>
      </c>
      <c r="BG27" s="13">
        <f t="shared" si="19"/>
        <v>4564.6576426095999</v>
      </c>
      <c r="BI27">
        <v>61</v>
      </c>
      <c r="BJ27" t="s">
        <v>53</v>
      </c>
      <c r="BK27" s="2">
        <v>45048.80976851852</v>
      </c>
      <c r="BL27">
        <v>154</v>
      </c>
      <c r="BM27" t="s">
        <v>13</v>
      </c>
      <c r="BN27">
        <v>0</v>
      </c>
      <c r="BO27">
        <v>2.8740000000000001</v>
      </c>
      <c r="BP27" s="3">
        <v>873419</v>
      </c>
      <c r="BQ27">
        <v>0</v>
      </c>
      <c r="BR27" t="s">
        <v>14</v>
      </c>
      <c r="BS27" t="s">
        <v>14</v>
      </c>
      <c r="BT27" t="s">
        <v>14</v>
      </c>
      <c r="BU27" t="s">
        <v>14</v>
      </c>
    </row>
    <row r="28" spans="1:73" x14ac:dyDescent="0.35">
      <c r="A28">
        <v>62</v>
      </c>
      <c r="B28" t="s">
        <v>54</v>
      </c>
      <c r="C28" s="2">
        <v>45048.830995370372</v>
      </c>
      <c r="D28">
        <v>143</v>
      </c>
      <c r="E28" t="s">
        <v>13</v>
      </c>
      <c r="F28">
        <v>0</v>
      </c>
      <c r="G28">
        <v>6.04</v>
      </c>
      <c r="H28" s="3">
        <v>8608</v>
      </c>
      <c r="I28">
        <v>0.01</v>
      </c>
      <c r="J28" t="s">
        <v>14</v>
      </c>
      <c r="K28" t="s">
        <v>14</v>
      </c>
      <c r="L28" t="s">
        <v>14</v>
      </c>
      <c r="M28" t="s">
        <v>14</v>
      </c>
      <c r="O28">
        <v>62</v>
      </c>
      <c r="P28" t="s">
        <v>54</v>
      </c>
      <c r="Q28" s="2">
        <v>45048.830995370372</v>
      </c>
      <c r="R28">
        <v>143</v>
      </c>
      <c r="S28" t="s">
        <v>13</v>
      </c>
      <c r="T28">
        <v>0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C28">
        <v>62</v>
      </c>
      <c r="AD28" t="s">
        <v>54</v>
      </c>
      <c r="AE28" s="2">
        <v>45048.830995370372</v>
      </c>
      <c r="AF28">
        <v>143</v>
      </c>
      <c r="AG28" t="s">
        <v>13</v>
      </c>
      <c r="AH28">
        <v>0</v>
      </c>
      <c r="AI28">
        <v>12.189</v>
      </c>
      <c r="AJ28" s="3">
        <v>31671</v>
      </c>
      <c r="AK28">
        <v>11.526</v>
      </c>
      <c r="AL28" t="s">
        <v>14</v>
      </c>
      <c r="AM28" t="s">
        <v>14</v>
      </c>
      <c r="AN28" t="s">
        <v>14</v>
      </c>
      <c r="AO28" t="s">
        <v>14</v>
      </c>
      <c r="AQ28">
        <v>1</v>
      </c>
      <c r="AS28" s="11">
        <v>62</v>
      </c>
      <c r="AT28" s="12">
        <f t="shared" si="10"/>
        <v>11.715618560000005</v>
      </c>
      <c r="AU28" s="13">
        <f t="shared" si="11"/>
        <v>7248.5118728798998</v>
      </c>
      <c r="AW28" s="6">
        <f t="shared" si="12"/>
        <v>20.488215359999998</v>
      </c>
      <c r="AX28" s="15">
        <f t="shared" si="13"/>
        <v>5843.6718108324303</v>
      </c>
      <c r="AZ28" s="14">
        <f t="shared" si="14"/>
        <v>21.899424371199999</v>
      </c>
      <c r="BA28" s="16">
        <f t="shared" si="15"/>
        <v>6035.3275705613405</v>
      </c>
      <c r="BC28" s="7">
        <f t="shared" si="16"/>
        <v>16.148209779200002</v>
      </c>
      <c r="BD28" s="8">
        <f t="shared" si="17"/>
        <v>6417.0978068096802</v>
      </c>
      <c r="BF28" s="12">
        <f t="shared" si="18"/>
        <v>11.715618560000005</v>
      </c>
      <c r="BG28" s="13">
        <f t="shared" si="19"/>
        <v>7248.5118728798998</v>
      </c>
      <c r="BI28">
        <v>62</v>
      </c>
      <c r="BJ28" t="s">
        <v>54</v>
      </c>
      <c r="BK28" s="2">
        <v>45048.830995370372</v>
      </c>
      <c r="BL28">
        <v>143</v>
      </c>
      <c r="BM28" t="s">
        <v>13</v>
      </c>
      <c r="BN28">
        <v>0</v>
      </c>
      <c r="BO28">
        <v>2.8330000000000002</v>
      </c>
      <c r="BP28" s="3">
        <v>1717886</v>
      </c>
      <c r="BQ28">
        <v>0</v>
      </c>
      <c r="BR28" t="s">
        <v>14</v>
      </c>
      <c r="BS28" t="s">
        <v>14</v>
      </c>
      <c r="BT28" t="s">
        <v>14</v>
      </c>
      <c r="BU28" t="s">
        <v>14</v>
      </c>
    </row>
    <row r="29" spans="1:73" x14ac:dyDescent="0.35">
      <c r="A29">
        <v>63</v>
      </c>
      <c r="B29" t="s">
        <v>55</v>
      </c>
      <c r="C29" s="2">
        <v>45048.85224537037</v>
      </c>
      <c r="D29">
        <v>336</v>
      </c>
      <c r="E29" t="s">
        <v>13</v>
      </c>
      <c r="F29">
        <v>0</v>
      </c>
      <c r="G29">
        <v>6.0369999999999999</v>
      </c>
      <c r="H29" s="3">
        <v>18663</v>
      </c>
      <c r="I29">
        <v>2.9000000000000001E-2</v>
      </c>
      <c r="J29" t="s">
        <v>14</v>
      </c>
      <c r="K29" t="s">
        <v>14</v>
      </c>
      <c r="L29" t="s">
        <v>14</v>
      </c>
      <c r="M29" t="s">
        <v>14</v>
      </c>
      <c r="O29">
        <v>63</v>
      </c>
      <c r="P29" t="s">
        <v>55</v>
      </c>
      <c r="Q29" s="2">
        <v>45048.85224537037</v>
      </c>
      <c r="R29">
        <v>336</v>
      </c>
      <c r="S29" t="s">
        <v>13</v>
      </c>
      <c r="T29">
        <v>0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C29">
        <v>63</v>
      </c>
      <c r="AD29" t="s">
        <v>55</v>
      </c>
      <c r="AE29" s="2">
        <v>45048.85224537037</v>
      </c>
      <c r="AF29">
        <v>336</v>
      </c>
      <c r="AG29" t="s">
        <v>13</v>
      </c>
      <c r="AH29">
        <v>0</v>
      </c>
      <c r="AI29">
        <v>12.215</v>
      </c>
      <c r="AJ29" s="3">
        <v>5010</v>
      </c>
      <c r="AK29">
        <v>1.331</v>
      </c>
      <c r="AL29" t="s">
        <v>14</v>
      </c>
      <c r="AM29" t="s">
        <v>14</v>
      </c>
      <c r="AN29" t="s">
        <v>14</v>
      </c>
      <c r="AO29" t="s">
        <v>14</v>
      </c>
      <c r="AQ29">
        <v>1</v>
      </c>
      <c r="AS29" s="11">
        <v>63</v>
      </c>
      <c r="AT29" s="12">
        <f t="shared" si="10"/>
        <v>45.822227963687006</v>
      </c>
      <c r="AU29" s="13">
        <f t="shared" si="11"/>
        <v>1189.2718443900001</v>
      </c>
      <c r="AW29" s="6">
        <f t="shared" si="12"/>
        <v>58.806394362182196</v>
      </c>
      <c r="AX29" s="15">
        <f t="shared" si="13"/>
        <v>962.10846672300011</v>
      </c>
      <c r="AZ29" s="14">
        <f t="shared" si="14"/>
        <v>48.723794614907902</v>
      </c>
      <c r="BA29" s="16">
        <f t="shared" si="15"/>
        <v>953.64587237400008</v>
      </c>
      <c r="BC29" s="7">
        <f t="shared" si="16"/>
        <v>41.322671308392742</v>
      </c>
      <c r="BD29" s="8">
        <f t="shared" si="17"/>
        <v>931.22644544800005</v>
      </c>
      <c r="BF29" s="12">
        <f t="shared" si="18"/>
        <v>45.822227963687006</v>
      </c>
      <c r="BG29" s="13">
        <f t="shared" si="19"/>
        <v>1189.2718443900001</v>
      </c>
      <c r="BI29">
        <v>63</v>
      </c>
      <c r="BJ29" t="s">
        <v>55</v>
      </c>
      <c r="BK29" s="2">
        <v>45048.85224537037</v>
      </c>
      <c r="BL29">
        <v>336</v>
      </c>
      <c r="BM29" t="s">
        <v>13</v>
      </c>
      <c r="BN29">
        <v>0</v>
      </c>
      <c r="BO29">
        <v>2.8450000000000002</v>
      </c>
      <c r="BP29" s="3">
        <v>1466327</v>
      </c>
      <c r="BQ29">
        <v>0</v>
      </c>
      <c r="BR29" t="s">
        <v>14</v>
      </c>
      <c r="BS29" t="s">
        <v>14</v>
      </c>
      <c r="BT29" t="s">
        <v>14</v>
      </c>
      <c r="BU29" t="s">
        <v>14</v>
      </c>
    </row>
    <row r="30" spans="1:73" x14ac:dyDescent="0.35">
      <c r="A30">
        <v>64</v>
      </c>
      <c r="B30" t="s">
        <v>56</v>
      </c>
      <c r="C30" s="2">
        <v>45048.873483796298</v>
      </c>
      <c r="D30">
        <v>16</v>
      </c>
      <c r="E30" t="s">
        <v>13</v>
      </c>
      <c r="F30">
        <v>0</v>
      </c>
      <c r="G30">
        <v>6.0250000000000004</v>
      </c>
      <c r="H30" s="3">
        <v>18733</v>
      </c>
      <c r="I30">
        <v>2.9000000000000001E-2</v>
      </c>
      <c r="J30" t="s">
        <v>14</v>
      </c>
      <c r="K30" t="s">
        <v>14</v>
      </c>
      <c r="L30" t="s">
        <v>14</v>
      </c>
      <c r="M30" t="s">
        <v>14</v>
      </c>
      <c r="O30">
        <v>64</v>
      </c>
      <c r="P30" t="s">
        <v>56</v>
      </c>
      <c r="Q30" s="2">
        <v>45048.873483796298</v>
      </c>
      <c r="R30">
        <v>16</v>
      </c>
      <c r="S30" t="s">
        <v>13</v>
      </c>
      <c r="T30">
        <v>0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C30">
        <v>64</v>
      </c>
      <c r="AD30" t="s">
        <v>56</v>
      </c>
      <c r="AE30" s="2">
        <v>45048.873483796298</v>
      </c>
      <c r="AF30">
        <v>16</v>
      </c>
      <c r="AG30" t="s">
        <v>13</v>
      </c>
      <c r="AH30">
        <v>0</v>
      </c>
      <c r="AI30">
        <v>12.196</v>
      </c>
      <c r="AJ30" s="3">
        <v>7052</v>
      </c>
      <c r="AK30">
        <v>2.145</v>
      </c>
      <c r="AL30" t="s">
        <v>14</v>
      </c>
      <c r="AM30" t="s">
        <v>14</v>
      </c>
      <c r="AN30" t="s">
        <v>14</v>
      </c>
      <c r="AO30" t="s">
        <v>14</v>
      </c>
      <c r="AQ30">
        <v>1</v>
      </c>
      <c r="AS30" s="11">
        <v>64</v>
      </c>
      <c r="AT30" s="12">
        <f t="shared" si="10"/>
        <v>46.031109819247</v>
      </c>
      <c r="AU30" s="13">
        <f t="shared" si="11"/>
        <v>1676.2858259055999</v>
      </c>
      <c r="AW30" s="6">
        <f t="shared" si="12"/>
        <v>59.024127779118196</v>
      </c>
      <c r="AX30" s="15">
        <f t="shared" si="13"/>
        <v>1339.1492037099199</v>
      </c>
      <c r="AZ30" s="14">
        <f t="shared" si="14"/>
        <v>48.90792813255991</v>
      </c>
      <c r="BA30" s="16">
        <f t="shared" si="15"/>
        <v>1343.67577875296</v>
      </c>
      <c r="BC30" s="7">
        <f t="shared" si="16"/>
        <v>41.486820477223937</v>
      </c>
      <c r="BD30" s="8">
        <f t="shared" si="17"/>
        <v>1352.67927243392</v>
      </c>
      <c r="BF30" s="12">
        <f t="shared" si="18"/>
        <v>46.031109819247</v>
      </c>
      <c r="BG30" s="13">
        <f t="shared" si="19"/>
        <v>1676.2858259055999</v>
      </c>
      <c r="BI30">
        <v>64</v>
      </c>
      <c r="BJ30" t="s">
        <v>56</v>
      </c>
      <c r="BK30" s="2">
        <v>45048.873483796298</v>
      </c>
      <c r="BL30">
        <v>16</v>
      </c>
      <c r="BM30" t="s">
        <v>13</v>
      </c>
      <c r="BN30">
        <v>0</v>
      </c>
      <c r="BO30">
        <v>2.8580000000000001</v>
      </c>
      <c r="BP30" s="3">
        <v>960792</v>
      </c>
      <c r="BQ30">
        <v>0</v>
      </c>
      <c r="BR30" t="s">
        <v>14</v>
      </c>
      <c r="BS30" t="s">
        <v>14</v>
      </c>
      <c r="BT30" t="s">
        <v>14</v>
      </c>
      <c r="BU30" t="s">
        <v>14</v>
      </c>
    </row>
    <row r="31" spans="1:73" x14ac:dyDescent="0.35">
      <c r="A31">
        <v>65</v>
      </c>
      <c r="B31" t="s">
        <v>57</v>
      </c>
      <c r="C31" s="2">
        <v>45048.894745370373</v>
      </c>
      <c r="D31">
        <v>221</v>
      </c>
      <c r="E31" t="s">
        <v>13</v>
      </c>
      <c r="F31">
        <v>0</v>
      </c>
      <c r="G31">
        <v>6.0190000000000001</v>
      </c>
      <c r="H31" s="3">
        <v>119293</v>
      </c>
      <c r="I31">
        <v>0.222</v>
      </c>
      <c r="J31" t="s">
        <v>14</v>
      </c>
      <c r="K31" t="s">
        <v>14</v>
      </c>
      <c r="L31" t="s">
        <v>14</v>
      </c>
      <c r="M31" t="s">
        <v>14</v>
      </c>
      <c r="O31">
        <v>65</v>
      </c>
      <c r="P31" t="s">
        <v>57</v>
      </c>
      <c r="Q31" s="2">
        <v>45048.894745370373</v>
      </c>
      <c r="R31">
        <v>221</v>
      </c>
      <c r="S31" t="s">
        <v>13</v>
      </c>
      <c r="T31">
        <v>0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C31">
        <v>65</v>
      </c>
      <c r="AD31" t="s">
        <v>57</v>
      </c>
      <c r="AE31" s="2">
        <v>45048.894745370373</v>
      </c>
      <c r="AF31">
        <v>221</v>
      </c>
      <c r="AG31" t="s">
        <v>13</v>
      </c>
      <c r="AH31">
        <v>0</v>
      </c>
      <c r="AI31">
        <v>12.12</v>
      </c>
      <c r="AJ31" s="3">
        <v>83027</v>
      </c>
      <c r="AK31">
        <v>29.058</v>
      </c>
      <c r="AL31" t="s">
        <v>14</v>
      </c>
      <c r="AM31" t="s">
        <v>14</v>
      </c>
      <c r="AN31" t="s">
        <v>14</v>
      </c>
      <c r="AO31" t="s">
        <v>14</v>
      </c>
      <c r="AQ31">
        <v>1</v>
      </c>
      <c r="AS31" s="11">
        <v>65</v>
      </c>
      <c r="AT31" s="12">
        <f t="shared" si="10"/>
        <v>330.14659609812696</v>
      </c>
      <c r="AU31" s="13">
        <f t="shared" si="11"/>
        <v>18506.8444563839</v>
      </c>
      <c r="AW31" s="6">
        <f t="shared" si="12"/>
        <v>363.55431783924621</v>
      </c>
      <c r="AX31" s="15">
        <f t="shared" si="13"/>
        <v>14995.331889100671</v>
      </c>
      <c r="AZ31" s="14">
        <f t="shared" si="14"/>
        <v>312.20544888025597</v>
      </c>
      <c r="BA31" s="16">
        <f t="shared" si="15"/>
        <v>15758.816370826462</v>
      </c>
      <c r="BC31" s="7">
        <f t="shared" si="16"/>
        <v>276.48381376936152</v>
      </c>
      <c r="BD31" s="8">
        <f t="shared" si="17"/>
        <v>16882.05922075592</v>
      </c>
      <c r="BF31" s="12">
        <f t="shared" si="18"/>
        <v>330.14659609812696</v>
      </c>
      <c r="BG31" s="13">
        <f t="shared" si="19"/>
        <v>18506.8444563839</v>
      </c>
      <c r="BI31">
        <v>65</v>
      </c>
      <c r="BJ31" t="s">
        <v>57</v>
      </c>
      <c r="BK31" s="2">
        <v>45048.894745370373</v>
      </c>
      <c r="BL31">
        <v>221</v>
      </c>
      <c r="BM31" t="s">
        <v>13</v>
      </c>
      <c r="BN31">
        <v>0</v>
      </c>
      <c r="BO31">
        <v>2.8519999999999999</v>
      </c>
      <c r="BP31" s="3">
        <v>1071439</v>
      </c>
      <c r="BQ31">
        <v>0</v>
      </c>
      <c r="BR31" t="s">
        <v>14</v>
      </c>
      <c r="BS31" t="s">
        <v>14</v>
      </c>
      <c r="BT31" t="s">
        <v>14</v>
      </c>
      <c r="BU31" t="s">
        <v>14</v>
      </c>
    </row>
    <row r="32" spans="1:73" x14ac:dyDescent="0.35">
      <c r="A32">
        <v>66</v>
      </c>
      <c r="B32" t="s">
        <v>58</v>
      </c>
      <c r="C32" s="2">
        <v>45048.916006944448</v>
      </c>
      <c r="D32">
        <v>236</v>
      </c>
      <c r="E32" t="s">
        <v>13</v>
      </c>
      <c r="F32">
        <v>0</v>
      </c>
      <c r="G32">
        <v>6.0359999999999996</v>
      </c>
      <c r="H32" s="3">
        <v>19545</v>
      </c>
      <c r="I32">
        <v>3.1E-2</v>
      </c>
      <c r="J32" t="s">
        <v>14</v>
      </c>
      <c r="K32" t="s">
        <v>14</v>
      </c>
      <c r="L32" t="s">
        <v>14</v>
      </c>
      <c r="M32" t="s">
        <v>14</v>
      </c>
      <c r="O32">
        <v>66</v>
      </c>
      <c r="P32" t="s">
        <v>58</v>
      </c>
      <c r="Q32" s="2">
        <v>45048.916006944448</v>
      </c>
      <c r="R32">
        <v>236</v>
      </c>
      <c r="S32" t="s">
        <v>13</v>
      </c>
      <c r="T32">
        <v>0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C32">
        <v>66</v>
      </c>
      <c r="AD32" t="s">
        <v>58</v>
      </c>
      <c r="AE32" s="2">
        <v>45048.916006944448</v>
      </c>
      <c r="AF32">
        <v>236</v>
      </c>
      <c r="AG32" t="s">
        <v>13</v>
      </c>
      <c r="AH32">
        <v>0</v>
      </c>
      <c r="AI32">
        <v>12.21</v>
      </c>
      <c r="AJ32" s="3">
        <v>12015</v>
      </c>
      <c r="AK32">
        <v>4.0990000000000002</v>
      </c>
      <c r="AL32" t="s">
        <v>14</v>
      </c>
      <c r="AM32" t="s">
        <v>14</v>
      </c>
      <c r="AN32" t="s">
        <v>14</v>
      </c>
      <c r="AO32" t="s">
        <v>14</v>
      </c>
      <c r="AQ32">
        <v>1</v>
      </c>
      <c r="AS32" s="11">
        <v>66</v>
      </c>
      <c r="AT32" s="12">
        <f t="shared" si="10"/>
        <v>48.453009921575003</v>
      </c>
      <c r="AU32" s="13">
        <f t="shared" si="11"/>
        <v>2844.0973013775001</v>
      </c>
      <c r="AW32" s="6">
        <f t="shared" si="12"/>
        <v>61.549250866195003</v>
      </c>
      <c r="AX32" s="15">
        <f t="shared" si="13"/>
        <v>2253.3495086767502</v>
      </c>
      <c r="AZ32" s="14">
        <f t="shared" si="14"/>
        <v>51.043790350677504</v>
      </c>
      <c r="BA32" s="16">
        <f t="shared" si="15"/>
        <v>2291.0627027414998</v>
      </c>
      <c r="BC32" s="7">
        <f t="shared" si="16"/>
        <v>43.390893154206495</v>
      </c>
      <c r="BD32" s="8">
        <f t="shared" si="17"/>
        <v>2376.1164270580002</v>
      </c>
      <c r="BF32" s="12">
        <f t="shared" si="18"/>
        <v>48.453009921575003</v>
      </c>
      <c r="BG32" s="13">
        <f t="shared" si="19"/>
        <v>2844.0973013775001</v>
      </c>
      <c r="BI32">
        <v>66</v>
      </c>
      <c r="BJ32" t="s">
        <v>58</v>
      </c>
      <c r="BK32" s="2">
        <v>45048.916006944448</v>
      </c>
      <c r="BL32">
        <v>236</v>
      </c>
      <c r="BM32" t="s">
        <v>13</v>
      </c>
      <c r="BN32">
        <v>0</v>
      </c>
      <c r="BO32">
        <v>2.8610000000000002</v>
      </c>
      <c r="BP32" s="3">
        <v>1153013</v>
      </c>
      <c r="BQ32">
        <v>0</v>
      </c>
      <c r="BR32" t="s">
        <v>14</v>
      </c>
      <c r="BS32" t="s">
        <v>14</v>
      </c>
      <c r="BT32" t="s">
        <v>14</v>
      </c>
      <c r="BU32" t="s">
        <v>14</v>
      </c>
    </row>
    <row r="33" spans="1:73" x14ac:dyDescent="0.35">
      <c r="A33">
        <v>67</v>
      </c>
      <c r="B33" t="s">
        <v>59</v>
      </c>
      <c r="C33" s="2">
        <v>45048.9372337963</v>
      </c>
      <c r="D33">
        <v>129</v>
      </c>
      <c r="E33" t="s">
        <v>13</v>
      </c>
      <c r="F33">
        <v>0</v>
      </c>
      <c r="G33">
        <v>6.0389999999999997</v>
      </c>
      <c r="H33" s="3">
        <v>9634</v>
      </c>
      <c r="I33">
        <v>1.2E-2</v>
      </c>
      <c r="J33" t="s">
        <v>14</v>
      </c>
      <c r="K33" t="s">
        <v>14</v>
      </c>
      <c r="L33" t="s">
        <v>14</v>
      </c>
      <c r="M33" t="s">
        <v>14</v>
      </c>
      <c r="O33">
        <v>67</v>
      </c>
      <c r="P33" t="s">
        <v>59</v>
      </c>
      <c r="Q33" s="2">
        <v>45048.9372337963</v>
      </c>
      <c r="R33">
        <v>129</v>
      </c>
      <c r="S33" t="s">
        <v>13</v>
      </c>
      <c r="T33">
        <v>0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C33">
        <v>67</v>
      </c>
      <c r="AD33" t="s">
        <v>59</v>
      </c>
      <c r="AE33" s="2">
        <v>45048.9372337963</v>
      </c>
      <c r="AF33">
        <v>129</v>
      </c>
      <c r="AG33" t="s">
        <v>13</v>
      </c>
      <c r="AH33">
        <v>0</v>
      </c>
      <c r="AI33">
        <v>12.191000000000001</v>
      </c>
      <c r="AJ33" s="3">
        <v>32711</v>
      </c>
      <c r="AK33">
        <v>11.906000000000001</v>
      </c>
      <c r="AL33" t="s">
        <v>14</v>
      </c>
      <c r="AM33" t="s">
        <v>14</v>
      </c>
      <c r="AN33" t="s">
        <v>14</v>
      </c>
      <c r="AO33" t="s">
        <v>14</v>
      </c>
      <c r="AQ33">
        <v>1</v>
      </c>
      <c r="AS33" s="11">
        <v>67</v>
      </c>
      <c r="AT33" s="12">
        <f t="shared" si="10"/>
        <v>16.933526239999999</v>
      </c>
      <c r="AU33" s="13">
        <f t="shared" si="11"/>
        <v>7471.7326574718991</v>
      </c>
      <c r="AW33" s="6">
        <f t="shared" si="12"/>
        <v>23.661266564999998</v>
      </c>
      <c r="AX33" s="15">
        <f t="shared" si="13"/>
        <v>6032.2849023668305</v>
      </c>
      <c r="AZ33" s="14">
        <f t="shared" si="14"/>
        <v>24.7372132498</v>
      </c>
      <c r="BA33" s="16">
        <f t="shared" si="15"/>
        <v>6233.0868451885399</v>
      </c>
      <c r="BC33" s="7">
        <f t="shared" si="16"/>
        <v>19.724294406800002</v>
      </c>
      <c r="BD33" s="8">
        <f t="shared" si="17"/>
        <v>6630.3570570240799</v>
      </c>
      <c r="BF33" s="12">
        <f t="shared" si="18"/>
        <v>16.933526239999999</v>
      </c>
      <c r="BG33" s="13">
        <f t="shared" si="19"/>
        <v>7471.7326574718991</v>
      </c>
      <c r="BI33">
        <v>67</v>
      </c>
      <c r="BJ33" t="s">
        <v>59</v>
      </c>
      <c r="BK33" s="2">
        <v>45048.9372337963</v>
      </c>
      <c r="BL33">
        <v>129</v>
      </c>
      <c r="BM33" t="s">
        <v>13</v>
      </c>
      <c r="BN33">
        <v>0</v>
      </c>
      <c r="BO33">
        <v>2.8679999999999999</v>
      </c>
      <c r="BP33" s="3">
        <v>981124</v>
      </c>
      <c r="BQ33">
        <v>0</v>
      </c>
      <c r="BR33" t="s">
        <v>14</v>
      </c>
      <c r="BS33" t="s">
        <v>14</v>
      </c>
      <c r="BT33" t="s">
        <v>14</v>
      </c>
      <c r="BU33" t="s">
        <v>14</v>
      </c>
    </row>
    <row r="34" spans="1:73" x14ac:dyDescent="0.35">
      <c r="A34">
        <v>68</v>
      </c>
      <c r="B34" t="s">
        <v>60</v>
      </c>
      <c r="C34" s="2">
        <v>45048.958472222221</v>
      </c>
      <c r="D34">
        <v>45</v>
      </c>
      <c r="E34" t="s">
        <v>13</v>
      </c>
      <c r="F34">
        <v>0</v>
      </c>
      <c r="G34">
        <v>6.0339999999999998</v>
      </c>
      <c r="H34" s="3">
        <v>67031</v>
      </c>
      <c r="I34">
        <v>0.121</v>
      </c>
      <c r="J34" t="s">
        <v>14</v>
      </c>
      <c r="K34" t="s">
        <v>14</v>
      </c>
      <c r="L34" t="s">
        <v>14</v>
      </c>
      <c r="M34" t="s">
        <v>14</v>
      </c>
      <c r="O34">
        <v>68</v>
      </c>
      <c r="P34" t="s">
        <v>60</v>
      </c>
      <c r="Q34" s="2">
        <v>45048.958472222221</v>
      </c>
      <c r="R34">
        <v>45</v>
      </c>
      <c r="S34" t="s">
        <v>13</v>
      </c>
      <c r="T34">
        <v>0</v>
      </c>
      <c r="U34" t="s">
        <v>14</v>
      </c>
      <c r="V34" s="3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C34">
        <v>68</v>
      </c>
      <c r="AD34" t="s">
        <v>60</v>
      </c>
      <c r="AE34" s="2">
        <v>45048.958472222221</v>
      </c>
      <c r="AF34">
        <v>45</v>
      </c>
      <c r="AG34" t="s">
        <v>13</v>
      </c>
      <c r="AH34">
        <v>0</v>
      </c>
      <c r="AI34">
        <v>12.221</v>
      </c>
      <c r="AJ34" s="3">
        <v>5823</v>
      </c>
      <c r="AK34">
        <v>1.6559999999999999</v>
      </c>
      <c r="AL34" t="s">
        <v>14</v>
      </c>
      <c r="AM34" t="s">
        <v>14</v>
      </c>
      <c r="AN34" t="s">
        <v>14</v>
      </c>
      <c r="AO34" t="s">
        <v>14</v>
      </c>
      <c r="AQ34">
        <v>1</v>
      </c>
      <c r="AS34" s="11">
        <v>68</v>
      </c>
      <c r="AT34" s="12">
        <f t="shared" si="10"/>
        <v>186.46962762650301</v>
      </c>
      <c r="AU34" s="13">
        <f t="shared" si="11"/>
        <v>1383.6268672430999</v>
      </c>
      <c r="AW34" s="6">
        <f t="shared" si="12"/>
        <v>207.34725792083182</v>
      </c>
      <c r="AX34" s="15">
        <f t="shared" si="13"/>
        <v>1112.28583695867</v>
      </c>
      <c r="AZ34" s="14">
        <f t="shared" si="14"/>
        <v>175.67236256521511</v>
      </c>
      <c r="BA34" s="16">
        <f t="shared" si="15"/>
        <v>1108.9482668304602</v>
      </c>
      <c r="BC34" s="7">
        <f t="shared" si="16"/>
        <v>154.55690929944103</v>
      </c>
      <c r="BD34" s="8">
        <f t="shared" si="17"/>
        <v>1099.0487849639201</v>
      </c>
      <c r="BF34" s="12">
        <f t="shared" si="18"/>
        <v>186.46962762650301</v>
      </c>
      <c r="BG34" s="13">
        <f t="shared" si="19"/>
        <v>1383.6268672430999</v>
      </c>
      <c r="BI34">
        <v>68</v>
      </c>
      <c r="BJ34" t="s">
        <v>60</v>
      </c>
      <c r="BK34" s="2">
        <v>45048.958472222221</v>
      </c>
      <c r="BL34">
        <v>45</v>
      </c>
      <c r="BM34" t="s">
        <v>13</v>
      </c>
      <c r="BN34">
        <v>0</v>
      </c>
      <c r="BO34">
        <v>2.8780000000000001</v>
      </c>
      <c r="BP34" s="3">
        <v>857672</v>
      </c>
      <c r="BQ34">
        <v>0</v>
      </c>
      <c r="BR34" t="s">
        <v>14</v>
      </c>
      <c r="BS34" t="s">
        <v>14</v>
      </c>
      <c r="BT34" t="s">
        <v>14</v>
      </c>
      <c r="BU34" t="s">
        <v>14</v>
      </c>
    </row>
    <row r="35" spans="1:73" x14ac:dyDescent="0.35">
      <c r="A35">
        <v>69</v>
      </c>
      <c r="B35" t="s">
        <v>61</v>
      </c>
      <c r="C35" s="2">
        <v>45048.979722222219</v>
      </c>
      <c r="D35">
        <v>391</v>
      </c>
      <c r="E35" t="s">
        <v>13</v>
      </c>
      <c r="F35">
        <v>0</v>
      </c>
      <c r="G35">
        <v>6.0419999999999998</v>
      </c>
      <c r="H35" s="3">
        <v>8987</v>
      </c>
      <c r="I35">
        <v>0.01</v>
      </c>
      <c r="J35" t="s">
        <v>14</v>
      </c>
      <c r="K35" t="s">
        <v>14</v>
      </c>
      <c r="L35" t="s">
        <v>14</v>
      </c>
      <c r="M35" t="s">
        <v>14</v>
      </c>
      <c r="O35">
        <v>69</v>
      </c>
      <c r="P35" t="s">
        <v>61</v>
      </c>
      <c r="Q35" s="2">
        <v>45048.979722222219</v>
      </c>
      <c r="R35">
        <v>391</v>
      </c>
      <c r="S35" t="s">
        <v>13</v>
      </c>
      <c r="T35">
        <v>0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C35">
        <v>69</v>
      </c>
      <c r="AD35" t="s">
        <v>61</v>
      </c>
      <c r="AE35" s="2">
        <v>45048.979722222219</v>
      </c>
      <c r="AF35">
        <v>391</v>
      </c>
      <c r="AG35" t="s">
        <v>13</v>
      </c>
      <c r="AH35">
        <v>0</v>
      </c>
      <c r="AI35">
        <v>12.19</v>
      </c>
      <c r="AJ35" s="3">
        <v>32321</v>
      </c>
      <c r="AK35">
        <v>11.763</v>
      </c>
      <c r="AL35" t="s">
        <v>14</v>
      </c>
      <c r="AM35" t="s">
        <v>14</v>
      </c>
      <c r="AN35" t="s">
        <v>14</v>
      </c>
      <c r="AO35" t="s">
        <v>14</v>
      </c>
      <c r="AQ35">
        <v>1</v>
      </c>
      <c r="AS35" s="11">
        <v>69</v>
      </c>
      <c r="AT35" s="12">
        <f t="shared" si="10"/>
        <v>13.510676259999999</v>
      </c>
      <c r="AU35" s="13">
        <f t="shared" si="11"/>
        <v>7388.1404845998995</v>
      </c>
      <c r="AW35" s="6">
        <f t="shared" si="12"/>
        <v>21.655116091250001</v>
      </c>
      <c r="AX35" s="15">
        <f t="shared" si="13"/>
        <v>5961.57090523643</v>
      </c>
      <c r="AZ35" s="14">
        <f t="shared" si="14"/>
        <v>22.961901506450001</v>
      </c>
      <c r="BA35" s="16">
        <f t="shared" si="15"/>
        <v>6158.9312391133399</v>
      </c>
      <c r="BC35" s="7">
        <f t="shared" si="16"/>
        <v>17.433570655700002</v>
      </c>
      <c r="BD35" s="8">
        <f t="shared" si="17"/>
        <v>6550.3913075136797</v>
      </c>
      <c r="BF35" s="12">
        <f t="shared" si="18"/>
        <v>13.510676259999999</v>
      </c>
      <c r="BG35" s="13">
        <f t="shared" si="19"/>
        <v>7388.1404845998995</v>
      </c>
      <c r="BI35">
        <v>69</v>
      </c>
      <c r="BJ35" t="s">
        <v>61</v>
      </c>
      <c r="BK35" s="2">
        <v>45048.979722222219</v>
      </c>
      <c r="BL35">
        <v>391</v>
      </c>
      <c r="BM35" t="s">
        <v>13</v>
      </c>
      <c r="BN35">
        <v>0</v>
      </c>
      <c r="BO35">
        <v>2.871</v>
      </c>
      <c r="BP35" s="3">
        <v>980234</v>
      </c>
      <c r="BQ35">
        <v>0</v>
      </c>
      <c r="BR35" t="s">
        <v>14</v>
      </c>
      <c r="BS35" t="s">
        <v>14</v>
      </c>
      <c r="BT35" t="s">
        <v>14</v>
      </c>
      <c r="BU35" t="s">
        <v>14</v>
      </c>
    </row>
    <row r="36" spans="1:73" x14ac:dyDescent="0.35">
      <c r="A36">
        <v>70</v>
      </c>
      <c r="B36" t="s">
        <v>62</v>
      </c>
      <c r="C36" s="2">
        <v>45049.000983796293</v>
      </c>
      <c r="D36">
        <v>103</v>
      </c>
      <c r="E36" t="s">
        <v>13</v>
      </c>
      <c r="F36">
        <v>0</v>
      </c>
      <c r="G36">
        <v>6.05</v>
      </c>
      <c r="H36" s="3">
        <v>4455</v>
      </c>
      <c r="I36">
        <v>2E-3</v>
      </c>
      <c r="J36" t="s">
        <v>14</v>
      </c>
      <c r="K36" t="s">
        <v>14</v>
      </c>
      <c r="L36" t="s">
        <v>14</v>
      </c>
      <c r="M36" t="s">
        <v>14</v>
      </c>
      <c r="O36">
        <v>70</v>
      </c>
      <c r="P36" t="s">
        <v>62</v>
      </c>
      <c r="Q36" s="2">
        <v>45049.000983796293</v>
      </c>
      <c r="R36">
        <v>103</v>
      </c>
      <c r="S36" t="s">
        <v>13</v>
      </c>
      <c r="T36">
        <v>0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C36">
        <v>70</v>
      </c>
      <c r="AD36" t="s">
        <v>62</v>
      </c>
      <c r="AE36" s="2">
        <v>45049.000983796293</v>
      </c>
      <c r="AF36">
        <v>103</v>
      </c>
      <c r="AG36" t="s">
        <v>13</v>
      </c>
      <c r="AH36">
        <v>0</v>
      </c>
      <c r="AI36">
        <v>12.138999999999999</v>
      </c>
      <c r="AJ36" s="3">
        <v>43567</v>
      </c>
      <c r="AK36">
        <v>15.805999999999999</v>
      </c>
      <c r="AL36" t="s">
        <v>14</v>
      </c>
      <c r="AM36" t="s">
        <v>14</v>
      </c>
      <c r="AN36" t="s">
        <v>14</v>
      </c>
      <c r="AO36" t="s">
        <v>14</v>
      </c>
      <c r="AQ36">
        <v>1</v>
      </c>
      <c r="AS36" s="11">
        <v>70</v>
      </c>
      <c r="AT36" s="12">
        <f t="shared" si="10"/>
        <v>2.2093185000000002</v>
      </c>
      <c r="AU36" s="13">
        <f t="shared" si="11"/>
        <v>9742.9121206671007</v>
      </c>
      <c r="AW36" s="6">
        <f t="shared" si="12"/>
        <v>8.1015242812499988</v>
      </c>
      <c r="AX36" s="15">
        <f t="shared" si="13"/>
        <v>7993.0090993954709</v>
      </c>
      <c r="AZ36" s="14">
        <f t="shared" si="14"/>
        <v>9.1663299012500001</v>
      </c>
      <c r="BA36" s="16">
        <f t="shared" si="15"/>
        <v>8295.2895624688608</v>
      </c>
      <c r="BC36" s="7">
        <f t="shared" si="16"/>
        <v>4.7982522325000003</v>
      </c>
      <c r="BD36" s="8">
        <f t="shared" si="17"/>
        <v>8853.159809360719</v>
      </c>
      <c r="BF36" s="12">
        <f t="shared" si="18"/>
        <v>2.2093185000000002</v>
      </c>
      <c r="BG36" s="13">
        <f t="shared" si="19"/>
        <v>9742.9121206671007</v>
      </c>
      <c r="BI36">
        <v>70</v>
      </c>
      <c r="BJ36" t="s">
        <v>62</v>
      </c>
      <c r="BK36" s="2">
        <v>45049.000983796293</v>
      </c>
      <c r="BL36">
        <v>103</v>
      </c>
      <c r="BM36" t="s">
        <v>13</v>
      </c>
      <c r="BN36">
        <v>0</v>
      </c>
      <c r="BO36">
        <v>2.88</v>
      </c>
      <c r="BP36" s="3">
        <v>777577</v>
      </c>
      <c r="BQ36">
        <v>0</v>
      </c>
      <c r="BR36" t="s">
        <v>14</v>
      </c>
      <c r="BS36" t="s">
        <v>14</v>
      </c>
      <c r="BT36" t="s">
        <v>14</v>
      </c>
      <c r="BU36" t="s">
        <v>14</v>
      </c>
    </row>
    <row r="37" spans="1:73" x14ac:dyDescent="0.35">
      <c r="A37">
        <v>71</v>
      </c>
      <c r="B37" t="s">
        <v>63</v>
      </c>
      <c r="C37" s="2">
        <v>45049.022233796299</v>
      </c>
      <c r="D37" t="s">
        <v>64</v>
      </c>
      <c r="E37" t="s">
        <v>13</v>
      </c>
      <c r="F37">
        <v>0</v>
      </c>
      <c r="G37">
        <v>6.032</v>
      </c>
      <c r="H37" s="3">
        <v>113492</v>
      </c>
      <c r="I37">
        <v>0.21</v>
      </c>
      <c r="J37" t="s">
        <v>14</v>
      </c>
      <c r="K37" t="s">
        <v>14</v>
      </c>
      <c r="L37" t="s">
        <v>14</v>
      </c>
      <c r="M37" t="s">
        <v>14</v>
      </c>
      <c r="O37">
        <v>71</v>
      </c>
      <c r="P37" t="s">
        <v>63</v>
      </c>
      <c r="Q37" s="2">
        <v>45049.022233796299</v>
      </c>
      <c r="R37" t="s">
        <v>64</v>
      </c>
      <c r="S37" t="s">
        <v>13</v>
      </c>
      <c r="T37">
        <v>0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C37">
        <v>71</v>
      </c>
      <c r="AD37" t="s">
        <v>63</v>
      </c>
      <c r="AE37" s="2">
        <v>45049.022233796299</v>
      </c>
      <c r="AF37" t="s">
        <v>64</v>
      </c>
      <c r="AG37" t="s">
        <v>13</v>
      </c>
      <c r="AH37">
        <v>0</v>
      </c>
      <c r="AI37">
        <v>12.135</v>
      </c>
      <c r="AJ37" s="3">
        <v>78501</v>
      </c>
      <c r="AK37">
        <v>27.603000000000002</v>
      </c>
      <c r="AL37" t="s">
        <v>14</v>
      </c>
      <c r="AM37" t="s">
        <v>14</v>
      </c>
      <c r="AN37" t="s">
        <v>14</v>
      </c>
      <c r="AO37" t="s">
        <v>14</v>
      </c>
      <c r="AQ37">
        <v>1</v>
      </c>
      <c r="AS37" s="11">
        <v>71</v>
      </c>
      <c r="AT37" s="12">
        <f t="shared" si="10"/>
        <v>314.62371148107201</v>
      </c>
      <c r="AU37" s="13">
        <f t="shared" si="11"/>
        <v>17415.655253659101</v>
      </c>
      <c r="AW37" s="6">
        <f t="shared" si="12"/>
        <v>346.43556171696321</v>
      </c>
      <c r="AX37" s="15">
        <f t="shared" si="13"/>
        <v>14202.101112547231</v>
      </c>
      <c r="AZ37" s="14">
        <f t="shared" si="14"/>
        <v>297.08307552166241</v>
      </c>
      <c r="BA37" s="16">
        <f t="shared" si="15"/>
        <v>14905.33246216374</v>
      </c>
      <c r="BC37" s="7">
        <f t="shared" si="16"/>
        <v>262.97182584048539</v>
      </c>
      <c r="BD37" s="8">
        <f t="shared" si="17"/>
        <v>15965.19207333448</v>
      </c>
      <c r="BF37" s="12">
        <f t="shared" si="18"/>
        <v>314.62371148107201</v>
      </c>
      <c r="BG37" s="13">
        <f t="shared" si="19"/>
        <v>17415.655253659101</v>
      </c>
      <c r="BI37">
        <v>71</v>
      </c>
      <c r="BJ37" t="s">
        <v>63</v>
      </c>
      <c r="BK37" s="2">
        <v>45049.022233796299</v>
      </c>
      <c r="BL37" t="s">
        <v>64</v>
      </c>
      <c r="BM37" t="s">
        <v>13</v>
      </c>
      <c r="BN37">
        <v>0</v>
      </c>
      <c r="BO37">
        <v>2.8719999999999999</v>
      </c>
      <c r="BP37" s="3">
        <v>937100</v>
      </c>
      <c r="BQ37">
        <v>0</v>
      </c>
      <c r="BR37" t="s">
        <v>14</v>
      </c>
      <c r="BS37" t="s">
        <v>14</v>
      </c>
      <c r="BT37" t="s">
        <v>14</v>
      </c>
      <c r="BU37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 CH4 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Niederlehner, Barbara</cp:lastModifiedBy>
  <dcterms:created xsi:type="dcterms:W3CDTF">2020-10-28T13:32:09Z</dcterms:created>
  <dcterms:modified xsi:type="dcterms:W3CDTF">2023-05-03T12:53:47Z</dcterms:modified>
</cp:coreProperties>
</file>