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3 season misc analyses\GC 2023\"/>
    </mc:Choice>
  </mc:AlternateContent>
  <xr:revisionPtr revIDLastSave="0" documentId="13_ncr:1_{2E312883-0BD8-4DDE-92E9-E1899A764B4B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serum CH4 CO2" sheetId="1" r:id="rId1"/>
  </sheets>
  <calcPr calcId="191029"/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</calcChain>
</file>

<file path=xl/sharedStrings.xml><?xml version="1.0" encoding="utf-8"?>
<sst xmlns="http://schemas.openxmlformats.org/spreadsheetml/2006/main" count="915" uniqueCount="98">
  <si>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</si>
  <si>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</si>
  <si>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</si>
  <si>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</si>
  <si>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</si>
  <si>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</si>
  <si>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</si>
  <si>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</si>
  <si>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</si>
  <si>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</si>
  <si>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</si>
  <si>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</si>
  <si>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</si>
  <si>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</si>
  <si>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</si>
  <si>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</si>
  <si>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</si>
  <si>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</si>
  <si>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</si>
  <si>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</si>
  <si>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</si>
  <si>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</si>
  <si>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</si>
  <si>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</si>
  <si>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</si>
  <si>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</si>
  <si>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</si>
  <si>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</si>
  <si>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2020 ranged CAL Measured headspace CH4  in ppm from GC in ppm</t>
  </si>
  <si>
    <t>2020 CAL Measured headspace CO2 in ppm from GC in ppm</t>
  </si>
  <si>
    <t>2021 ranged CAL Measured headspace CH4  in ppm from GC in ppm</t>
  </si>
  <si>
    <t>2021 CAL Measured headspace CO2 in ppm from GC in ppm</t>
  </si>
  <si>
    <t>QC outside air</t>
  </si>
  <si>
    <t>QC spiked air new batch</t>
  </si>
  <si>
    <t>QC reference tank reused</t>
  </si>
  <si>
    <t>BRN30may23_001.gcd</t>
  </si>
  <si>
    <t>BRN30may23_002.gcd</t>
  </si>
  <si>
    <t>BRN30may23_003.gcd</t>
  </si>
  <si>
    <t>BRN30may23_004.gcd</t>
  </si>
  <si>
    <t>BRN30may23_005.gcd</t>
  </si>
  <si>
    <t>BRN30may23_006.gcd</t>
  </si>
  <si>
    <t>BRN30may23_007.gcd</t>
  </si>
  <si>
    <t>BRN30may23_008.gcd</t>
  </si>
  <si>
    <t>BRN30may23_009.gcd</t>
  </si>
  <si>
    <t>BRN30may23_010.gcd</t>
  </si>
  <si>
    <t>BRN30may23_011.gcd</t>
  </si>
  <si>
    <t>BRN30may23_012.gcd</t>
  </si>
  <si>
    <t>BRN30may23_013.gcd</t>
  </si>
  <si>
    <t>BRN30may23_014.gcd</t>
  </si>
  <si>
    <t>BRN30may23_015.gcd</t>
  </si>
  <si>
    <t>BRN30may23_016.gcd</t>
  </si>
  <si>
    <t>BRN30may23_017.gcd</t>
  </si>
  <si>
    <t>BRN30may23_018.gcd</t>
  </si>
  <si>
    <t>BRN30may23_019.gcd</t>
  </si>
  <si>
    <t>BRN30may23_020.gcd</t>
  </si>
  <si>
    <t>BRN30may23_021.gcd</t>
  </si>
  <si>
    <t>BRN30may23_022.gcd</t>
  </si>
  <si>
    <t>BRN30may23_023.gcd</t>
  </si>
  <si>
    <t>BRN30may23_024.gcd</t>
  </si>
  <si>
    <t>BRN30may23_025.gcd</t>
  </si>
  <si>
    <t>BRN30may23_026.gcd</t>
  </si>
  <si>
    <t>BRN30may23_027.gcd</t>
  </si>
  <si>
    <t>BRN30may23_028.gcd</t>
  </si>
  <si>
    <t>BRN30may23_029.gcd</t>
  </si>
  <si>
    <t>BRN30may23_030.gcd</t>
  </si>
  <si>
    <t>BRN30may23_031.gcd</t>
  </si>
  <si>
    <t>BRN06jun23_001.gcd</t>
  </si>
  <si>
    <t>BRN06jun23_002.gcd</t>
  </si>
  <si>
    <t>BRN06jun23_003.gcd</t>
  </si>
  <si>
    <t xml:space="preserve">QC reference tank </t>
  </si>
  <si>
    <t>BRN06jun23_004.gcd</t>
  </si>
  <si>
    <t>BRN06jun23_005.gcd</t>
  </si>
  <si>
    <t>BRN06jun23_006.gcd</t>
  </si>
  <si>
    <t>BRN06jun23_007.gcd</t>
  </si>
  <si>
    <t>BRN06jun23_008.gcd</t>
  </si>
  <si>
    <t>BRN06jun23_009.gcd</t>
  </si>
  <si>
    <t>BRN06jun23_010.gcd</t>
  </si>
  <si>
    <t>BRN06jun23_011.gcd</t>
  </si>
  <si>
    <t>BRN06jun23_012.gcd</t>
  </si>
  <si>
    <t>BRN06jun23_013.gcd</t>
  </si>
  <si>
    <t>BRN06jun23_014.gcd</t>
  </si>
  <si>
    <t>BRN06jun23_015.gcd</t>
  </si>
  <si>
    <t>BRN06jun23_016.gcd</t>
  </si>
  <si>
    <t>BRN06jun23_017.gcd</t>
  </si>
  <si>
    <t>BRN06jun23_018.gcd</t>
  </si>
  <si>
    <t>BRN06jun23_019.gcd</t>
  </si>
  <si>
    <t>BRN06jun23_020.gcd</t>
  </si>
  <si>
    <t>BRN06jun23_021.gcd</t>
  </si>
  <si>
    <t>BRN06jun23_022.gcd</t>
  </si>
  <si>
    <t>BRN06jun23_023.gcd</t>
  </si>
  <si>
    <t>BRN06jun23_024.gcd</t>
  </si>
  <si>
    <t>BRN06jun23_025.gcd</t>
  </si>
  <si>
    <t>BRN06jun23_026.gcd</t>
  </si>
  <si>
    <t>BRN06jun23_027.gcd</t>
  </si>
  <si>
    <t>BRN06jun23_028.gcd</t>
  </si>
  <si>
    <t>BRN06jun23_029.gcd</t>
  </si>
  <si>
    <t>BRN06jun23_030.gcd</t>
  </si>
  <si>
    <t>BRN06jun23_031.gcd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</si>
</sst>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1" fontId="0" fillId="33" borderId="0" xfId="0" applyNumberFormat="1" applyFill="1"/>
    <xf numFmtId="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topLeftCell="AC1" workbookViewId="0">
      <selection activeCell="N12" sqref="N12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10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30</v>
      </c>
      <c r="BA8" s="5" t="s">
        <v>31</v>
      </c>
      <c r="BC8" s="5" t="s">
        <v>26</v>
      </c>
      <c r="BD8" s="5" t="s">
        <v>27</v>
      </c>
      <c r="BF8" s="5" t="s">
        <v>23</v>
      </c>
      <c r="BG8" s="5" t="s">
        <v>24</v>
      </c>
      <c r="BH8" s="9"/>
      <c r="BI8" s="9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49</v>
      </c>
      <c r="B9" t="s">
        <v>66</v>
      </c>
      <c r="C9" s="2">
        <v>45083.397337962961</v>
      </c>
      <c r="D9" t="s">
        <v>32</v>
      </c>
      <c r="E9" t="s">
        <v>13</v>
      </c>
      <c r="F9">
        <v>0</v>
      </c>
      <c r="G9">
        <v>6.0549999999999997</v>
      </c>
      <c r="H9" s="3">
        <v>1737</v>
      </c>
      <c r="I9">
        <v>-4.0000000000000001E-3</v>
      </c>
      <c r="J9" t="s">
        <v>14</v>
      </c>
      <c r="K9" t="s">
        <v>14</v>
      </c>
      <c r="L9" t="s">
        <v>14</v>
      </c>
      <c r="M9" t="s">
        <v>14</v>
      </c>
      <c r="O9">
        <v>49</v>
      </c>
      <c r="P9" t="s">
        <v>35</v>
      </c>
      <c r="Q9" s="2">
        <v>45076.420034722221</v>
      </c>
      <c r="R9" t="s">
        <v>32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49</v>
      </c>
      <c r="AD9" t="s">
        <v>66</v>
      </c>
      <c r="AE9" s="2">
        <v>45083.397337962961</v>
      </c>
      <c r="AF9" t="s">
        <v>32</v>
      </c>
      <c r="AG9" t="s">
        <v>13</v>
      </c>
      <c r="AH9">
        <v>0</v>
      </c>
      <c r="AI9">
        <v>12.226000000000001</v>
      </c>
      <c r="AJ9" s="3">
        <v>3590</v>
      </c>
      <c r="AK9">
        <v>0.749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1">
        <v>49</v>
      </c>
      <c r="AT9" s="12">
        <f t="shared" ref="AT9:AT34" si="0">IF(H9&lt;10000,((H9^2*0.00000054)+(H9*-0.004765)+(12.72)),(IF(H9&lt;200000,((H9^2*-0.000000001577)+(H9*0.003043)+(-10.42)),(IF(H9&lt;8000000,((H9^2*-0.0000000000186)+(H9*0.00194)+(154.1)),((V9^2*-0.00000002)+(V9*0.2565)+(-1032)))))))</f>
        <v>6.0724662600000014</v>
      </c>
      <c r="AU9" s="13">
        <f t="shared" ref="AU9:AU34" si="1">IF(AJ9&lt;45000,((-0.0000004561*AJ9^2)+(0.244*AJ9)+(-21.72)),((-0.0000000409*AJ9^2)+(0.2477*AJ9)+(-1777)))</f>
        <v>848.36173758999996</v>
      </c>
      <c r="AW9" s="6">
        <f t="shared" ref="AW9:AW33" si="2">IF(H9&lt;15000,((0.00000002125*H9^2)+(0.002705*H9)+(-4.371)),(IF(H9&lt;700000,((-0.0000000008162*H9^2)+(0.003141*H9)+(0.4702)), ((0.000000003285*V9^2)+(0.1899*V9)+(559.5)))))</f>
        <v>0.39169984124999946</v>
      </c>
      <c r="AX9" s="15">
        <f t="shared" ref="AX9:AX33" si="3">((-0.00000006277*AJ9^2)+(0.1854*AJ9)+(34.83))</f>
        <v>699.6070139630001</v>
      </c>
      <c r="AZ9" s="14">
        <f t="shared" ref="AZ9:AZ33" si="4">IF(H9&lt;10000,((-0.00000005795*H9^2)+(0.003823*H9)+(-6.715)),(IF(H9&lt;700000,((-0.0000000001209*H9^2)+(0.002635*H9)+(-0.4111)), ((-0.00000002007*V9^2)+(0.2564*V9)+(286.1)))))</f>
        <v>-0.24929394354999967</v>
      </c>
      <c r="BA9" s="16">
        <f t="shared" ref="BA9:BA33" si="5">(-0.00000001626*AJ9^2)+(0.1912*AJ9)+(-3.858)</f>
        <v>682.34043949400007</v>
      </c>
      <c r="BC9" s="7">
        <f t="shared" ref="BC9:BC33" si="6">IF(H9&lt;10000,((0.0000001453*H9^2)+(0.0008349*H9)+(-1.805)),(IF(H9&lt;700000,((-0.00000000008054*H9^2)+(0.002348*H9)+(-2.47)), ((-0.00000001938*V9^2)+(0.2471*V9)+(226.8)))))</f>
        <v>8.3615955700000022E-2</v>
      </c>
      <c r="BD9" s="8">
        <f t="shared" ref="BD9:BD33" si="7">(-0.00000002552*AJ9^2)+(0.2067*AJ9)+(-103.7)</f>
        <v>638.02409568799999</v>
      </c>
      <c r="BF9" s="12">
        <f t="shared" ref="BF9:BF33" si="8">IF(H9&lt;10000,((H9^2*0.00000054)+(H9*-0.004765)+(12.72)),(IF(H9&lt;200000,((H9^2*-0.000000001577)+(H9*0.003043)+(-10.42)),(IF(H9&lt;8000000,((H9^2*-0.0000000000186)+(H9*0.00194)+(154.1)),((V9^2*-0.00000002)+(V9*0.2565)+(-1032)))))))</f>
        <v>6.0724662600000014</v>
      </c>
      <c r="BG9" s="13">
        <f t="shared" ref="BG9:BG33" si="9">IF(AJ9&lt;45000,((-0.0000004561*AJ9^2)+(0.244*AJ9)+(-21.72)),((-0.0000000409*AJ9^2)+(0.2477*AJ9)+(-1777)))</f>
        <v>848.36173758999996</v>
      </c>
      <c r="BI9">
        <v>49</v>
      </c>
      <c r="BJ9" t="s">
        <v>66</v>
      </c>
      <c r="BK9" s="2">
        <v>45083.397337962961</v>
      </c>
      <c r="BL9" t="s">
        <v>32</v>
      </c>
      <c r="BM9" t="s">
        <v>13</v>
      </c>
      <c r="BN9">
        <v>0</v>
      </c>
      <c r="BO9">
        <v>2.6989999999999998</v>
      </c>
      <c r="BP9" s="3">
        <v>5483350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50</v>
      </c>
      <c r="B10" t="s">
        <v>67</v>
      </c>
      <c r="C10" s="2">
        <v>45083.418576388889</v>
      </c>
      <c r="D10" t="s">
        <v>33</v>
      </c>
      <c r="E10" t="s">
        <v>13</v>
      </c>
      <c r="F10">
        <v>0</v>
      </c>
      <c r="G10">
        <v>6.0030000000000001</v>
      </c>
      <c r="H10" s="3">
        <v>1212992</v>
      </c>
      <c r="I10">
        <v>2.6</v>
      </c>
      <c r="J10" t="s">
        <v>14</v>
      </c>
      <c r="K10" t="s">
        <v>14</v>
      </c>
      <c r="L10" t="s">
        <v>14</v>
      </c>
      <c r="M10" t="s">
        <v>14</v>
      </c>
      <c r="O10">
        <v>50</v>
      </c>
      <c r="P10" t="s">
        <v>36</v>
      </c>
      <c r="Q10" s="2">
        <v>45076.441250000003</v>
      </c>
      <c r="R10" t="s">
        <v>33</v>
      </c>
      <c r="S10" t="s">
        <v>13</v>
      </c>
      <c r="T10">
        <v>0</v>
      </c>
      <c r="U10">
        <v>5.9489999999999998</v>
      </c>
      <c r="V10" s="3">
        <v>10477</v>
      </c>
      <c r="W10">
        <v>2.661</v>
      </c>
      <c r="X10" t="s">
        <v>14</v>
      </c>
      <c r="Y10" t="s">
        <v>14</v>
      </c>
      <c r="Z10" t="s">
        <v>14</v>
      </c>
      <c r="AA10" t="s">
        <v>14</v>
      </c>
      <c r="AC10">
        <v>50</v>
      </c>
      <c r="AD10" t="s">
        <v>67</v>
      </c>
      <c r="AE10" s="2">
        <v>45083.418576388889</v>
      </c>
      <c r="AF10" t="s">
        <v>33</v>
      </c>
      <c r="AG10" t="s">
        <v>13</v>
      </c>
      <c r="AH10">
        <v>0</v>
      </c>
      <c r="AI10">
        <v>12.196</v>
      </c>
      <c r="AJ10" s="3">
        <v>4826</v>
      </c>
      <c r="AK10">
        <v>1.093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1">
        <v>50</v>
      </c>
      <c r="AT10" s="12">
        <f t="shared" si="0"/>
        <v>2479.9373775876097</v>
      </c>
      <c r="AU10" s="13">
        <f t="shared" si="1"/>
        <v>1145.2013051163999</v>
      </c>
      <c r="AW10" s="6">
        <f t="shared" si="2"/>
        <v>2549.4428863327648</v>
      </c>
      <c r="AX10" s="15">
        <f t="shared" si="3"/>
        <v>928.10846937548001</v>
      </c>
      <c r="AZ10" s="14">
        <f t="shared" si="4"/>
        <v>2970.1997656929702</v>
      </c>
      <c r="BA10" s="16">
        <f t="shared" si="5"/>
        <v>918.49450011224008</v>
      </c>
      <c r="BC10" s="7">
        <f t="shared" si="6"/>
        <v>2813.5394052879801</v>
      </c>
      <c r="BD10" s="8">
        <f t="shared" si="7"/>
        <v>893.23983215647991</v>
      </c>
      <c r="BF10" s="12">
        <f t="shared" si="8"/>
        <v>2479.9373775876097</v>
      </c>
      <c r="BG10" s="13">
        <f t="shared" si="9"/>
        <v>1145.2013051163999</v>
      </c>
      <c r="BI10">
        <v>50</v>
      </c>
      <c r="BJ10" t="s">
        <v>67</v>
      </c>
      <c r="BK10" s="2">
        <v>45083.418576388889</v>
      </c>
      <c r="BL10" t="s">
        <v>33</v>
      </c>
      <c r="BM10" t="s">
        <v>13</v>
      </c>
      <c r="BN10">
        <v>0</v>
      </c>
      <c r="BO10">
        <v>2.7160000000000002</v>
      </c>
      <c r="BP10" s="3">
        <v>4993600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51</v>
      </c>
      <c r="B11" t="s">
        <v>68</v>
      </c>
      <c r="C11" s="2">
        <v>45083.439791666664</v>
      </c>
      <c r="D11" t="s">
        <v>69</v>
      </c>
      <c r="E11" t="s">
        <v>13</v>
      </c>
      <c r="F11">
        <v>0</v>
      </c>
      <c r="G11">
        <v>6.0309999999999997</v>
      </c>
      <c r="H11" s="3">
        <v>2950</v>
      </c>
      <c r="I11">
        <v>-1E-3</v>
      </c>
      <c r="J11" t="s">
        <v>14</v>
      </c>
      <c r="K11" t="s">
        <v>14</v>
      </c>
      <c r="L11" t="s">
        <v>14</v>
      </c>
      <c r="M11" t="s">
        <v>14</v>
      </c>
      <c r="O11">
        <v>51</v>
      </c>
      <c r="P11" t="s">
        <v>37</v>
      </c>
      <c r="Q11" s="2">
        <v>45076.462488425925</v>
      </c>
      <c r="R11" t="s">
        <v>34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51</v>
      </c>
      <c r="AD11" t="s">
        <v>68</v>
      </c>
      <c r="AE11" s="2">
        <v>45083.439791666664</v>
      </c>
      <c r="AF11" t="s">
        <v>69</v>
      </c>
      <c r="AG11" t="s">
        <v>13</v>
      </c>
      <c r="AH11">
        <v>0</v>
      </c>
      <c r="AI11">
        <v>12.202999999999999</v>
      </c>
      <c r="AJ11" s="3">
        <v>1595</v>
      </c>
      <c r="AK11">
        <v>0.193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1">
        <v>51</v>
      </c>
      <c r="AT11" s="12">
        <f t="shared" si="0"/>
        <v>3.3625999999999987</v>
      </c>
      <c r="AU11" s="13">
        <f t="shared" si="1"/>
        <v>366.29967019750006</v>
      </c>
      <c r="AW11" s="6">
        <f t="shared" si="2"/>
        <v>3.7936781249999996</v>
      </c>
      <c r="AX11" s="15">
        <f t="shared" si="3"/>
        <v>330.38331155075002</v>
      </c>
      <c r="AZ11" s="14">
        <f t="shared" si="4"/>
        <v>4.0585401250000004</v>
      </c>
      <c r="BA11" s="16">
        <f t="shared" si="5"/>
        <v>301.06463415349998</v>
      </c>
      <c r="BC11" s="7">
        <f t="shared" si="6"/>
        <v>1.9224282500000001</v>
      </c>
      <c r="BD11" s="8">
        <f t="shared" si="7"/>
        <v>225.92157648199998</v>
      </c>
      <c r="BF11" s="12">
        <f t="shared" si="8"/>
        <v>3.3625999999999987</v>
      </c>
      <c r="BG11" s="13">
        <f t="shared" si="9"/>
        <v>366.29967019750006</v>
      </c>
      <c r="BI11">
        <v>51</v>
      </c>
      <c r="BJ11" t="s">
        <v>68</v>
      </c>
      <c r="BK11" s="2">
        <v>45083.439791666664</v>
      </c>
      <c r="BL11" t="s">
        <v>69</v>
      </c>
      <c r="BM11" t="s">
        <v>13</v>
      </c>
      <c r="BN11">
        <v>0</v>
      </c>
      <c r="BO11">
        <v>2.71</v>
      </c>
      <c r="BP11" s="3">
        <v>5184902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52</v>
      </c>
      <c r="B12" t="s">
        <v>70</v>
      </c>
      <c r="C12" s="2">
        <v>45083.461030092592</v>
      </c>
      <c r="D12">
        <v>265</v>
      </c>
      <c r="E12" t="s">
        <v>13</v>
      </c>
      <c r="F12">
        <v>0</v>
      </c>
      <c r="G12">
        <v>6.0069999999999997</v>
      </c>
      <c r="H12" s="3">
        <v>30487</v>
      </c>
      <c r="I12">
        <v>5.8000000000000003E-2</v>
      </c>
      <c r="J12" t="s">
        <v>14</v>
      </c>
      <c r="K12" t="s">
        <v>14</v>
      </c>
      <c r="L12" t="s">
        <v>14</v>
      </c>
      <c r="M12" t="s">
        <v>14</v>
      </c>
      <c r="O12">
        <v>52</v>
      </c>
      <c r="P12" t="s">
        <v>38</v>
      </c>
      <c r="Q12" s="2">
        <v>45076.483715277776</v>
      </c>
      <c r="R12">
        <v>370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52</v>
      </c>
      <c r="AD12" t="s">
        <v>70</v>
      </c>
      <c r="AE12" s="2">
        <v>45083.461030092592</v>
      </c>
      <c r="AF12">
        <v>265</v>
      </c>
      <c r="AG12" t="s">
        <v>13</v>
      </c>
      <c r="AH12">
        <v>0</v>
      </c>
      <c r="AI12">
        <v>12.162000000000001</v>
      </c>
      <c r="AJ12" s="3">
        <v>6842</v>
      </c>
      <c r="AK12">
        <v>1.653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1">
        <v>52</v>
      </c>
      <c r="AT12" s="12">
        <f t="shared" si="0"/>
        <v>80.886187044487002</v>
      </c>
      <c r="AU12" s="13">
        <f t="shared" si="1"/>
        <v>1626.3766071195998</v>
      </c>
      <c r="AW12" s="6">
        <f t="shared" si="2"/>
        <v>95.471244058662208</v>
      </c>
      <c r="AX12" s="15">
        <f t="shared" si="3"/>
        <v>1300.3983502497201</v>
      </c>
      <c r="AZ12" s="14">
        <f t="shared" si="4"/>
        <v>79.809773628267905</v>
      </c>
      <c r="BA12" s="16">
        <f t="shared" si="5"/>
        <v>1303.57122120536</v>
      </c>
      <c r="BC12" s="7">
        <f t="shared" si="6"/>
        <v>69.038617519608735</v>
      </c>
      <c r="BD12" s="8">
        <f t="shared" si="7"/>
        <v>1309.3467331587199</v>
      </c>
      <c r="BF12" s="12">
        <f t="shared" si="8"/>
        <v>80.886187044487002</v>
      </c>
      <c r="BG12" s="13">
        <f t="shared" si="9"/>
        <v>1626.3766071195998</v>
      </c>
      <c r="BI12">
        <v>52</v>
      </c>
      <c r="BJ12" t="s">
        <v>70</v>
      </c>
      <c r="BK12" s="2">
        <v>45083.461030092592</v>
      </c>
      <c r="BL12">
        <v>265</v>
      </c>
      <c r="BM12" t="s">
        <v>13</v>
      </c>
      <c r="BN12">
        <v>0</v>
      </c>
      <c r="BO12">
        <v>2.8279999999999998</v>
      </c>
      <c r="BP12" s="3">
        <v>1564919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53</v>
      </c>
      <c r="B13" t="s">
        <v>71</v>
      </c>
      <c r="C13" s="2">
        <v>45083.48228009259</v>
      </c>
      <c r="D13">
        <v>309</v>
      </c>
      <c r="E13" t="s">
        <v>13</v>
      </c>
      <c r="F13">
        <v>0</v>
      </c>
      <c r="G13">
        <v>6.0090000000000003</v>
      </c>
      <c r="H13" s="3">
        <v>24880</v>
      </c>
      <c r="I13">
        <v>4.5999999999999999E-2</v>
      </c>
      <c r="J13" t="s">
        <v>14</v>
      </c>
      <c r="K13" t="s">
        <v>14</v>
      </c>
      <c r="L13" t="s">
        <v>14</v>
      </c>
      <c r="M13" t="s">
        <v>14</v>
      </c>
      <c r="O13">
        <v>53</v>
      </c>
      <c r="P13" t="s">
        <v>39</v>
      </c>
      <c r="Q13" s="2">
        <v>45076.504942129628</v>
      </c>
      <c r="R13">
        <v>384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53</v>
      </c>
      <c r="AD13" t="s">
        <v>71</v>
      </c>
      <c r="AE13" s="2">
        <v>45083.48228009259</v>
      </c>
      <c r="AF13">
        <v>309</v>
      </c>
      <c r="AG13" t="s">
        <v>13</v>
      </c>
      <c r="AH13">
        <v>0</v>
      </c>
      <c r="AI13" t="s">
        <v>14</v>
      </c>
      <c r="AJ13" s="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1">
        <v>53</v>
      </c>
      <c r="AT13" s="12">
        <f t="shared" si="0"/>
        <v>64.313654291199995</v>
      </c>
      <c r="AU13" s="13" t="e">
        <f t="shared" si="1"/>
        <v>#VALUE!</v>
      </c>
      <c r="AW13" s="6">
        <f t="shared" si="2"/>
        <v>78.113040446720007</v>
      </c>
      <c r="AX13" s="15" t="e">
        <f t="shared" si="3"/>
        <v>#VALUE!</v>
      </c>
      <c r="AZ13" s="14">
        <f t="shared" si="4"/>
        <v>65.072861159040002</v>
      </c>
      <c r="BA13" s="16" t="e">
        <f t="shared" si="5"/>
        <v>#VALUE!</v>
      </c>
      <c r="BC13" s="7">
        <f t="shared" si="6"/>
        <v>55.898384580223997</v>
      </c>
      <c r="BD13" s="8" t="e">
        <f t="shared" si="7"/>
        <v>#VALUE!</v>
      </c>
      <c r="BF13" s="12">
        <f t="shared" si="8"/>
        <v>64.313654291199995</v>
      </c>
      <c r="BG13" s="13" t="e">
        <f t="shared" si="9"/>
        <v>#VALUE!</v>
      </c>
      <c r="BI13">
        <v>53</v>
      </c>
      <c r="BJ13" t="s">
        <v>71</v>
      </c>
      <c r="BK13" s="2">
        <v>45083.48228009259</v>
      </c>
      <c r="BL13">
        <v>309</v>
      </c>
      <c r="BM13" t="s">
        <v>13</v>
      </c>
      <c r="BN13">
        <v>0</v>
      </c>
      <c r="BO13">
        <v>2.867</v>
      </c>
      <c r="BP13" s="3">
        <v>811286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54</v>
      </c>
      <c r="B14" t="s">
        <v>72</v>
      </c>
      <c r="C14" s="2">
        <v>45083.503541666665</v>
      </c>
      <c r="D14">
        <v>74</v>
      </c>
      <c r="E14" t="s">
        <v>13</v>
      </c>
      <c r="F14">
        <v>0</v>
      </c>
      <c r="G14">
        <v>5.9969999999999999</v>
      </c>
      <c r="H14" s="3">
        <v>33250</v>
      </c>
      <c r="I14">
        <v>6.4000000000000001E-2</v>
      </c>
      <c r="J14" t="s">
        <v>14</v>
      </c>
      <c r="K14" t="s">
        <v>14</v>
      </c>
      <c r="L14" t="s">
        <v>14</v>
      </c>
      <c r="M14" t="s">
        <v>14</v>
      </c>
      <c r="O14">
        <v>54</v>
      </c>
      <c r="P14" t="s">
        <v>40</v>
      </c>
      <c r="Q14" s="2">
        <v>45076.526192129626</v>
      </c>
      <c r="R14">
        <v>182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54</v>
      </c>
      <c r="AD14" t="s">
        <v>72</v>
      </c>
      <c r="AE14" s="2">
        <v>45083.503541666665</v>
      </c>
      <c r="AF14">
        <v>74</v>
      </c>
      <c r="AG14" t="s">
        <v>13</v>
      </c>
      <c r="AH14">
        <v>0</v>
      </c>
      <c r="AI14">
        <v>12.128</v>
      </c>
      <c r="AJ14" s="3">
        <v>27892</v>
      </c>
      <c r="AK14">
        <v>7.42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1">
        <v>54</v>
      </c>
      <c r="AT14" s="12">
        <f t="shared" si="0"/>
        <v>89.016277937499993</v>
      </c>
      <c r="AU14" s="13">
        <f t="shared" si="1"/>
        <v>6429.0987728496002</v>
      </c>
      <c r="AW14" s="6">
        <f t="shared" si="2"/>
        <v>104.00608988750001</v>
      </c>
      <c r="AX14" s="15">
        <f t="shared" si="3"/>
        <v>5157.1740208107203</v>
      </c>
      <c r="AZ14" s="14">
        <f t="shared" si="4"/>
        <v>87.068987493750001</v>
      </c>
      <c r="BA14" s="16">
        <f t="shared" si="5"/>
        <v>5316.4427108233604</v>
      </c>
      <c r="BC14" s="7">
        <f t="shared" si="6"/>
        <v>75.511957996250004</v>
      </c>
      <c r="BD14" s="8">
        <f t="shared" si="7"/>
        <v>5641.7227672947201</v>
      </c>
      <c r="BF14" s="12">
        <f t="shared" si="8"/>
        <v>89.016277937499993</v>
      </c>
      <c r="BG14" s="13">
        <f t="shared" si="9"/>
        <v>6429.0987728496002</v>
      </c>
      <c r="BI14">
        <v>54</v>
      </c>
      <c r="BJ14" t="s">
        <v>72</v>
      </c>
      <c r="BK14" s="2">
        <v>45083.503541666665</v>
      </c>
      <c r="BL14">
        <v>74</v>
      </c>
      <c r="BM14" t="s">
        <v>13</v>
      </c>
      <c r="BN14">
        <v>0</v>
      </c>
      <c r="BO14">
        <v>2.8140000000000001</v>
      </c>
      <c r="BP14" s="3">
        <v>1624023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55</v>
      </c>
      <c r="B15" t="s">
        <v>73</v>
      </c>
      <c r="C15" s="2">
        <v>45083.524768518517</v>
      </c>
      <c r="D15">
        <v>148</v>
      </c>
      <c r="E15" t="s">
        <v>13</v>
      </c>
      <c r="F15">
        <v>0</v>
      </c>
      <c r="G15">
        <v>6.0220000000000002</v>
      </c>
      <c r="H15" s="3">
        <v>4949</v>
      </c>
      <c r="I15">
        <v>3.0000000000000001E-3</v>
      </c>
      <c r="J15" t="s">
        <v>14</v>
      </c>
      <c r="K15" t="s">
        <v>14</v>
      </c>
      <c r="L15" t="s">
        <v>14</v>
      </c>
      <c r="M15" t="s">
        <v>14</v>
      </c>
      <c r="O15">
        <v>55</v>
      </c>
      <c r="P15" t="s">
        <v>41</v>
      </c>
      <c r="Q15" s="2">
        <v>45076.547430555554</v>
      </c>
      <c r="R15">
        <v>101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55</v>
      </c>
      <c r="AD15" t="s">
        <v>73</v>
      </c>
      <c r="AE15" s="2">
        <v>45083.524768518517</v>
      </c>
      <c r="AF15">
        <v>148</v>
      </c>
      <c r="AG15" t="s">
        <v>13</v>
      </c>
      <c r="AH15">
        <v>0</v>
      </c>
      <c r="AI15">
        <v>12.095000000000001</v>
      </c>
      <c r="AJ15" s="3">
        <v>72816</v>
      </c>
      <c r="AK15">
        <v>19.28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1">
        <v>55</v>
      </c>
      <c r="AT15" s="12">
        <f t="shared" si="0"/>
        <v>2.364019540000001</v>
      </c>
      <c r="AU15" s="13">
        <f t="shared" si="1"/>
        <v>16042.664452889599</v>
      </c>
      <c r="AW15" s="6">
        <f t="shared" si="2"/>
        <v>9.5365127712500009</v>
      </c>
      <c r="AX15" s="15">
        <f t="shared" si="3"/>
        <v>13202.09919813888</v>
      </c>
      <c r="AZ15" s="14">
        <f t="shared" si="4"/>
        <v>10.78568077205</v>
      </c>
      <c r="BA15" s="16">
        <f t="shared" si="5"/>
        <v>13832.34791814144</v>
      </c>
      <c r="BC15" s="7">
        <f t="shared" si="6"/>
        <v>5.8856950253000004</v>
      </c>
      <c r="BD15" s="8">
        <f t="shared" si="7"/>
        <v>14812.055825274878</v>
      </c>
      <c r="BF15" s="12">
        <f t="shared" si="8"/>
        <v>2.364019540000001</v>
      </c>
      <c r="BG15" s="13">
        <f t="shared" si="9"/>
        <v>16042.664452889599</v>
      </c>
      <c r="BI15">
        <v>55</v>
      </c>
      <c r="BJ15" t="s">
        <v>73</v>
      </c>
      <c r="BK15" s="2">
        <v>45083.524768518517</v>
      </c>
      <c r="BL15">
        <v>148</v>
      </c>
      <c r="BM15" t="s">
        <v>13</v>
      </c>
      <c r="BN15">
        <v>0</v>
      </c>
      <c r="BO15">
        <v>2.8610000000000002</v>
      </c>
      <c r="BP15" s="3">
        <v>946009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56</v>
      </c>
      <c r="B16" t="s">
        <v>74</v>
      </c>
      <c r="C16" s="2">
        <v>45083.546018518522</v>
      </c>
      <c r="D16">
        <v>362</v>
      </c>
      <c r="E16" t="s">
        <v>13</v>
      </c>
      <c r="F16">
        <v>0</v>
      </c>
      <c r="G16">
        <v>6.0179999999999998</v>
      </c>
      <c r="H16" s="3">
        <v>4807</v>
      </c>
      <c r="I16">
        <v>3.0000000000000001E-3</v>
      </c>
      <c r="J16" t="s">
        <v>14</v>
      </c>
      <c r="K16" t="s">
        <v>14</v>
      </c>
      <c r="L16" t="s">
        <v>14</v>
      </c>
      <c r="M16" t="s">
        <v>14</v>
      </c>
      <c r="O16">
        <v>56</v>
      </c>
      <c r="P16" t="s">
        <v>42</v>
      </c>
      <c r="Q16" s="2">
        <v>45076.568668981483</v>
      </c>
      <c r="R16">
        <v>149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56</v>
      </c>
      <c r="AD16" t="s">
        <v>74</v>
      </c>
      <c r="AE16" s="2">
        <v>45083.546018518522</v>
      </c>
      <c r="AF16">
        <v>362</v>
      </c>
      <c r="AG16" t="s">
        <v>13</v>
      </c>
      <c r="AH16">
        <v>0</v>
      </c>
      <c r="AI16">
        <v>12.084</v>
      </c>
      <c r="AJ16" s="3">
        <v>76397</v>
      </c>
      <c r="AK16">
        <v>20.201000000000001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1">
        <v>56</v>
      </c>
      <c r="AT16" s="12">
        <f t="shared" si="0"/>
        <v>2.2925594600000014</v>
      </c>
      <c r="AU16" s="13">
        <f t="shared" si="1"/>
        <v>16907.823984191898</v>
      </c>
      <c r="AW16" s="6">
        <f t="shared" si="2"/>
        <v>9.1229640412499986</v>
      </c>
      <c r="AX16" s="15">
        <f t="shared" si="3"/>
        <v>13832.47659400307</v>
      </c>
      <c r="AZ16" s="14">
        <f t="shared" si="4"/>
        <v>10.323095920450001</v>
      </c>
      <c r="BA16" s="16">
        <f t="shared" si="5"/>
        <v>14508.346883837661</v>
      </c>
      <c r="BC16" s="7">
        <f t="shared" si="6"/>
        <v>5.5658475797000007</v>
      </c>
      <c r="BD16" s="8">
        <f t="shared" si="7"/>
        <v>15538.612378938318</v>
      </c>
      <c r="BF16" s="12">
        <f t="shared" si="8"/>
        <v>2.2925594600000014</v>
      </c>
      <c r="BG16" s="13">
        <f t="shared" si="9"/>
        <v>16907.823984191898</v>
      </c>
      <c r="BI16">
        <v>56</v>
      </c>
      <c r="BJ16" t="s">
        <v>74</v>
      </c>
      <c r="BK16" s="2">
        <v>45083.546018518522</v>
      </c>
      <c r="BL16">
        <v>362</v>
      </c>
      <c r="BM16" t="s">
        <v>13</v>
      </c>
      <c r="BN16">
        <v>0</v>
      </c>
      <c r="BO16">
        <v>2.855</v>
      </c>
      <c r="BP16" s="3">
        <v>1038444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57</v>
      </c>
      <c r="B17" t="s">
        <v>75</v>
      </c>
      <c r="C17" s="2">
        <v>45083.56726851852</v>
      </c>
      <c r="D17">
        <v>408</v>
      </c>
      <c r="E17" t="s">
        <v>13</v>
      </c>
      <c r="F17">
        <v>0</v>
      </c>
      <c r="G17">
        <v>6.01</v>
      </c>
      <c r="H17" s="3">
        <v>28889</v>
      </c>
      <c r="I17">
        <v>5.3999999999999999E-2</v>
      </c>
      <c r="J17" t="s">
        <v>14</v>
      </c>
      <c r="K17" t="s">
        <v>14</v>
      </c>
      <c r="L17" t="s">
        <v>14</v>
      </c>
      <c r="M17" t="s">
        <v>14</v>
      </c>
      <c r="O17">
        <v>57</v>
      </c>
      <c r="P17" t="s">
        <v>43</v>
      </c>
      <c r="Q17" s="2">
        <v>45076.589918981481</v>
      </c>
      <c r="R17">
        <v>356</v>
      </c>
      <c r="S17" t="s">
        <v>13</v>
      </c>
      <c r="T17">
        <v>0</v>
      </c>
      <c r="U17" t="s">
        <v>14</v>
      </c>
      <c r="V17" s="3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57</v>
      </c>
      <c r="AD17" t="s">
        <v>75</v>
      </c>
      <c r="AE17" s="2">
        <v>45083.56726851852</v>
      </c>
      <c r="AF17">
        <v>408</v>
      </c>
      <c r="AG17" t="s">
        <v>13</v>
      </c>
      <c r="AH17">
        <v>0</v>
      </c>
      <c r="AI17" t="s">
        <v>14</v>
      </c>
      <c r="AJ17" s="3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1">
        <v>57</v>
      </c>
      <c r="AT17" s="12">
        <f t="shared" si="0"/>
        <v>76.173103295782994</v>
      </c>
      <c r="AU17" s="13" t="e">
        <f t="shared" si="1"/>
        <v>#VALUE!</v>
      </c>
      <c r="AW17" s="6">
        <f t="shared" si="2"/>
        <v>90.529369439199812</v>
      </c>
      <c r="AX17" s="15" t="e">
        <f t="shared" si="3"/>
        <v>#VALUE!</v>
      </c>
      <c r="AZ17" s="14">
        <f t="shared" si="4"/>
        <v>75.610514964591104</v>
      </c>
      <c r="BA17" s="16" t="e">
        <f t="shared" si="5"/>
        <v>#VALUE!</v>
      </c>
      <c r="BC17" s="7">
        <f t="shared" si="6"/>
        <v>65.294155384186666</v>
      </c>
      <c r="BD17" s="8" t="e">
        <f t="shared" si="7"/>
        <v>#VALUE!</v>
      </c>
      <c r="BF17" s="12">
        <f t="shared" si="8"/>
        <v>76.173103295782994</v>
      </c>
      <c r="BG17" s="13" t="e">
        <f t="shared" si="9"/>
        <v>#VALUE!</v>
      </c>
      <c r="BI17">
        <v>57</v>
      </c>
      <c r="BJ17" t="s">
        <v>75</v>
      </c>
      <c r="BK17" s="2">
        <v>45083.56726851852</v>
      </c>
      <c r="BL17">
        <v>408</v>
      </c>
      <c r="BM17" t="s">
        <v>13</v>
      </c>
      <c r="BN17">
        <v>0</v>
      </c>
      <c r="BO17">
        <v>2.863</v>
      </c>
      <c r="BP17" s="3">
        <v>891493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58</v>
      </c>
      <c r="B18" t="s">
        <v>76</v>
      </c>
      <c r="C18" s="2">
        <v>45083.588518518518</v>
      </c>
      <c r="D18">
        <v>183</v>
      </c>
      <c r="E18" t="s">
        <v>13</v>
      </c>
      <c r="F18">
        <v>0</v>
      </c>
      <c r="G18">
        <v>5.9669999999999996</v>
      </c>
      <c r="H18" s="3">
        <v>9511693</v>
      </c>
      <c r="I18">
        <v>20.766999999999999</v>
      </c>
      <c r="J18" t="s">
        <v>14</v>
      </c>
      <c r="K18" t="s">
        <v>14</v>
      </c>
      <c r="L18" t="s">
        <v>14</v>
      </c>
      <c r="M18" t="s">
        <v>14</v>
      </c>
      <c r="O18">
        <v>58</v>
      </c>
      <c r="P18" t="s">
        <v>44</v>
      </c>
      <c r="Q18" s="2">
        <v>45076.611192129632</v>
      </c>
      <c r="R18">
        <v>399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58</v>
      </c>
      <c r="AD18" t="s">
        <v>76</v>
      </c>
      <c r="AE18" s="2">
        <v>45083.588518518518</v>
      </c>
      <c r="AF18">
        <v>183</v>
      </c>
      <c r="AG18" t="s">
        <v>13</v>
      </c>
      <c r="AH18">
        <v>0</v>
      </c>
      <c r="AI18">
        <v>12.087999999999999</v>
      </c>
      <c r="AJ18" s="3">
        <v>61091</v>
      </c>
      <c r="AK18">
        <v>16.239999999999998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1">
        <v>58</v>
      </c>
      <c r="AT18" s="12" t="e">
        <f t="shared" si="0"/>
        <v>#VALUE!</v>
      </c>
      <c r="AU18" s="13">
        <f t="shared" si="1"/>
        <v>13202.5973895071</v>
      </c>
      <c r="AW18" s="6" t="e">
        <f t="shared" si="2"/>
        <v>#VALUE!</v>
      </c>
      <c r="AX18" s="15">
        <f t="shared" si="3"/>
        <v>11126.836837661631</v>
      </c>
      <c r="AZ18" s="14" t="e">
        <f t="shared" si="4"/>
        <v>#VALUE!</v>
      </c>
      <c r="BA18" s="16">
        <f t="shared" si="5"/>
        <v>11616.057086830941</v>
      </c>
      <c r="BC18" s="7" t="e">
        <f t="shared" si="6"/>
        <v>#VALUE!</v>
      </c>
      <c r="BD18" s="8">
        <f t="shared" si="7"/>
        <v>12428.566245628879</v>
      </c>
      <c r="BF18" s="12" t="e">
        <f t="shared" si="8"/>
        <v>#VALUE!</v>
      </c>
      <c r="BG18" s="13">
        <f t="shared" si="9"/>
        <v>13202.5973895071</v>
      </c>
      <c r="BI18">
        <v>58</v>
      </c>
      <c r="BJ18" t="s">
        <v>76</v>
      </c>
      <c r="BK18" s="2">
        <v>45083.588518518518</v>
      </c>
      <c r="BL18">
        <v>183</v>
      </c>
      <c r="BM18" t="s">
        <v>13</v>
      </c>
      <c r="BN18">
        <v>0</v>
      </c>
      <c r="BO18">
        <v>2.8559999999999999</v>
      </c>
      <c r="BP18" s="3">
        <v>735399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59</v>
      </c>
      <c r="B19" t="s">
        <v>77</v>
      </c>
      <c r="C19" s="2">
        <v>45083.609780092593</v>
      </c>
      <c r="D19">
        <v>252</v>
      </c>
      <c r="E19" t="s">
        <v>13</v>
      </c>
      <c r="F19">
        <v>0</v>
      </c>
      <c r="G19">
        <v>6.0110000000000001</v>
      </c>
      <c r="H19" s="3">
        <v>22354</v>
      </c>
      <c r="I19">
        <v>0.04</v>
      </c>
      <c r="J19" t="s">
        <v>14</v>
      </c>
      <c r="K19" t="s">
        <v>14</v>
      </c>
      <c r="L19" t="s">
        <v>14</v>
      </c>
      <c r="M19" t="s">
        <v>14</v>
      </c>
      <c r="O19">
        <v>59</v>
      </c>
      <c r="P19" t="s">
        <v>45</v>
      </c>
      <c r="Q19" s="2">
        <v>45076.632453703707</v>
      </c>
      <c r="R19">
        <v>280</v>
      </c>
      <c r="S19" t="s">
        <v>13</v>
      </c>
      <c r="T19">
        <v>0</v>
      </c>
      <c r="U19">
        <v>5.9619999999999997</v>
      </c>
      <c r="V19" s="3">
        <v>3994</v>
      </c>
      <c r="W19">
        <v>0.995</v>
      </c>
      <c r="X19" t="s">
        <v>14</v>
      </c>
      <c r="Y19" t="s">
        <v>14</v>
      </c>
      <c r="Z19" t="s">
        <v>14</v>
      </c>
      <c r="AA19" t="s">
        <v>14</v>
      </c>
      <c r="AC19">
        <v>59</v>
      </c>
      <c r="AD19" t="s">
        <v>77</v>
      </c>
      <c r="AE19" s="2">
        <v>45083.609780092593</v>
      </c>
      <c r="AF19">
        <v>252</v>
      </c>
      <c r="AG19" t="s">
        <v>13</v>
      </c>
      <c r="AH19">
        <v>0</v>
      </c>
      <c r="AI19">
        <v>12.178000000000001</v>
      </c>
      <c r="AJ19" s="3">
        <v>4013</v>
      </c>
      <c r="AK19">
        <v>0.86699999999999999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1">
        <v>59</v>
      </c>
      <c r="AT19" s="12">
        <f t="shared" si="0"/>
        <v>56.815193024668005</v>
      </c>
      <c r="AU19" s="13">
        <f t="shared" si="1"/>
        <v>950.10688851910004</v>
      </c>
      <c r="AW19" s="6">
        <f t="shared" si="2"/>
        <v>70.276257785880802</v>
      </c>
      <c r="AX19" s="15">
        <f t="shared" si="3"/>
        <v>777.82934131187005</v>
      </c>
      <c r="AZ19" s="14">
        <f t="shared" si="4"/>
        <v>58.431276110895602</v>
      </c>
      <c r="BA19" s="16">
        <f t="shared" si="5"/>
        <v>763.16574621206007</v>
      </c>
      <c r="BC19" s="7">
        <f t="shared" si="6"/>
        <v>49.976946056009353</v>
      </c>
      <c r="BD19" s="8">
        <f t="shared" si="7"/>
        <v>725.3761216071199</v>
      </c>
      <c r="BF19" s="12">
        <f t="shared" si="8"/>
        <v>56.815193024668005</v>
      </c>
      <c r="BG19" s="13">
        <f t="shared" si="9"/>
        <v>950.10688851910004</v>
      </c>
      <c r="BI19">
        <v>59</v>
      </c>
      <c r="BJ19" t="s">
        <v>77</v>
      </c>
      <c r="BK19" s="2">
        <v>45083.609780092593</v>
      </c>
      <c r="BL19">
        <v>252</v>
      </c>
      <c r="BM19" t="s">
        <v>13</v>
      </c>
      <c r="BN19">
        <v>0</v>
      </c>
      <c r="BO19">
        <v>2.8690000000000002</v>
      </c>
      <c r="BP19" s="3">
        <v>795483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60</v>
      </c>
      <c r="B20" t="s">
        <v>78</v>
      </c>
      <c r="C20" s="2">
        <v>45083.631018518521</v>
      </c>
      <c r="D20">
        <v>316</v>
      </c>
      <c r="E20" t="s">
        <v>13</v>
      </c>
      <c r="F20">
        <v>0</v>
      </c>
      <c r="G20">
        <v>6.0430000000000001</v>
      </c>
      <c r="H20" s="3">
        <v>5354</v>
      </c>
      <c r="I20">
        <v>4.0000000000000001E-3</v>
      </c>
      <c r="J20" t="s">
        <v>14</v>
      </c>
      <c r="K20" t="s">
        <v>14</v>
      </c>
      <c r="L20" t="s">
        <v>14</v>
      </c>
      <c r="M20" t="s">
        <v>14</v>
      </c>
      <c r="O20">
        <v>60</v>
      </c>
      <c r="P20" t="s">
        <v>46</v>
      </c>
      <c r="Q20" s="2">
        <v>45076.653703703705</v>
      </c>
      <c r="R20">
        <v>203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60</v>
      </c>
      <c r="AD20" t="s">
        <v>78</v>
      </c>
      <c r="AE20" s="2">
        <v>45083.631018518521</v>
      </c>
      <c r="AF20">
        <v>316</v>
      </c>
      <c r="AG20" t="s">
        <v>13</v>
      </c>
      <c r="AH20">
        <v>0</v>
      </c>
      <c r="AI20">
        <v>12.135999999999999</v>
      </c>
      <c r="AJ20" s="3">
        <v>61074</v>
      </c>
      <c r="AK20">
        <v>16.234999999999999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1">
        <v>60</v>
      </c>
      <c r="AT20" s="12">
        <f t="shared" si="0"/>
        <v>2.6874606400000012</v>
      </c>
      <c r="AU20" s="13">
        <f t="shared" si="1"/>
        <v>13198.4714308316</v>
      </c>
      <c r="AW20" s="6">
        <f t="shared" si="2"/>
        <v>10.720707964999999</v>
      </c>
      <c r="AX20" s="15">
        <f t="shared" si="3"/>
        <v>11123.81539871148</v>
      </c>
      <c r="AZ20" s="14">
        <f t="shared" si="4"/>
        <v>12.092186937800001</v>
      </c>
      <c r="BA20" s="16">
        <f t="shared" si="5"/>
        <v>11612.84045568024</v>
      </c>
      <c r="BC20" s="7">
        <f t="shared" si="6"/>
        <v>6.8301250148000001</v>
      </c>
      <c r="BD20" s="8">
        <f t="shared" si="7"/>
        <v>12425.105345692478</v>
      </c>
      <c r="BF20" s="12">
        <f t="shared" si="8"/>
        <v>2.6874606400000012</v>
      </c>
      <c r="BG20" s="13">
        <f t="shared" si="9"/>
        <v>13198.4714308316</v>
      </c>
      <c r="BI20">
        <v>60</v>
      </c>
      <c r="BJ20" t="s">
        <v>78</v>
      </c>
      <c r="BK20" s="2">
        <v>45083.631018518521</v>
      </c>
      <c r="BL20">
        <v>316</v>
      </c>
      <c r="BM20" t="s">
        <v>13</v>
      </c>
      <c r="BN20">
        <v>0</v>
      </c>
      <c r="BO20">
        <v>2.89</v>
      </c>
      <c r="BP20" s="3">
        <v>853172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61</v>
      </c>
      <c r="B21" t="s">
        <v>79</v>
      </c>
      <c r="C21" s="2">
        <v>45083.652280092596</v>
      </c>
      <c r="D21">
        <v>109</v>
      </c>
      <c r="E21" t="s">
        <v>13</v>
      </c>
      <c r="F21">
        <v>0</v>
      </c>
      <c r="G21">
        <v>6.0129999999999999</v>
      </c>
      <c r="H21" s="3">
        <v>9198</v>
      </c>
      <c r="I21">
        <v>1.2E-2</v>
      </c>
      <c r="J21" t="s">
        <v>14</v>
      </c>
      <c r="K21" t="s">
        <v>14</v>
      </c>
      <c r="L21" t="s">
        <v>14</v>
      </c>
      <c r="M21" t="s">
        <v>14</v>
      </c>
      <c r="O21">
        <v>61</v>
      </c>
      <c r="P21" t="s">
        <v>47</v>
      </c>
      <c r="Q21" s="2">
        <v>45076.674953703703</v>
      </c>
      <c r="R21">
        <v>10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61</v>
      </c>
      <c r="AD21" t="s">
        <v>79</v>
      </c>
      <c r="AE21" s="2">
        <v>45083.652280092596</v>
      </c>
      <c r="AF21">
        <v>109</v>
      </c>
      <c r="AG21" t="s">
        <v>13</v>
      </c>
      <c r="AH21">
        <v>0</v>
      </c>
      <c r="AI21">
        <v>12.15</v>
      </c>
      <c r="AJ21" s="3">
        <v>22608</v>
      </c>
      <c r="AK21">
        <v>5.9859999999999998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1">
        <v>61</v>
      </c>
      <c r="AT21" s="12">
        <f t="shared" si="0"/>
        <v>14.577260159999996</v>
      </c>
      <c r="AU21" s="13">
        <f t="shared" si="1"/>
        <v>5261.5094090495995</v>
      </c>
      <c r="AW21" s="6">
        <f t="shared" si="2"/>
        <v>22.307408084999999</v>
      </c>
      <c r="AX21" s="15">
        <f t="shared" si="3"/>
        <v>4194.2700931507206</v>
      </c>
      <c r="AZ21" s="14">
        <f t="shared" si="4"/>
        <v>23.546198328199996</v>
      </c>
      <c r="BA21" s="16">
        <f t="shared" si="5"/>
        <v>4310.4807617433607</v>
      </c>
      <c r="BC21" s="7">
        <f t="shared" si="6"/>
        <v>18.167255741200002</v>
      </c>
      <c r="BD21" s="8">
        <f t="shared" si="7"/>
        <v>4556.32977513472</v>
      </c>
      <c r="BF21" s="12">
        <f t="shared" si="8"/>
        <v>14.577260159999996</v>
      </c>
      <c r="BG21" s="13">
        <f t="shared" si="9"/>
        <v>5261.5094090495995</v>
      </c>
      <c r="BI21">
        <v>61</v>
      </c>
      <c r="BJ21" t="s">
        <v>79</v>
      </c>
      <c r="BK21" s="2">
        <v>45083.652280092596</v>
      </c>
      <c r="BL21">
        <v>109</v>
      </c>
      <c r="BM21" t="s">
        <v>13</v>
      </c>
      <c r="BN21">
        <v>0</v>
      </c>
      <c r="BO21">
        <v>2.8639999999999999</v>
      </c>
      <c r="BP21" s="3">
        <v>877876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62</v>
      </c>
      <c r="B22" t="s">
        <v>80</v>
      </c>
      <c r="C22" s="2">
        <v>45083.67355324074</v>
      </c>
      <c r="D22">
        <v>327</v>
      </c>
      <c r="E22" t="s">
        <v>13</v>
      </c>
      <c r="F22">
        <v>0</v>
      </c>
      <c r="G22">
        <v>6.0110000000000001</v>
      </c>
      <c r="H22" s="3">
        <v>29553</v>
      </c>
      <c r="I22">
        <v>5.6000000000000001E-2</v>
      </c>
      <c r="J22" t="s">
        <v>14</v>
      </c>
      <c r="K22" t="s">
        <v>14</v>
      </c>
      <c r="L22" t="s">
        <v>14</v>
      </c>
      <c r="M22" t="s">
        <v>14</v>
      </c>
      <c r="O22">
        <v>62</v>
      </c>
      <c r="P22" t="s">
        <v>48</v>
      </c>
      <c r="Q22" s="2">
        <v>45076.696226851855</v>
      </c>
      <c r="R22">
        <v>407</v>
      </c>
      <c r="S22" t="s">
        <v>13</v>
      </c>
      <c r="T22">
        <v>0</v>
      </c>
      <c r="U22">
        <v>5.9210000000000003</v>
      </c>
      <c r="V22" s="3">
        <v>58590</v>
      </c>
      <c r="W22">
        <v>14.956</v>
      </c>
      <c r="X22" t="s">
        <v>14</v>
      </c>
      <c r="Y22" t="s">
        <v>14</v>
      </c>
      <c r="Z22" t="s">
        <v>14</v>
      </c>
      <c r="AA22" t="s">
        <v>14</v>
      </c>
      <c r="AC22">
        <v>62</v>
      </c>
      <c r="AD22" t="s">
        <v>80</v>
      </c>
      <c r="AE22" s="2">
        <v>45083.67355324074</v>
      </c>
      <c r="AF22">
        <v>327</v>
      </c>
      <c r="AG22" t="s">
        <v>13</v>
      </c>
      <c r="AH22">
        <v>0</v>
      </c>
      <c r="AI22" t="s">
        <v>14</v>
      </c>
      <c r="AJ22" s="3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1">
        <v>62</v>
      </c>
      <c r="AT22" s="12">
        <f t="shared" si="0"/>
        <v>78.132459041207014</v>
      </c>
      <c r="AU22" s="13" t="e">
        <f t="shared" si="1"/>
        <v>#VALUE!</v>
      </c>
      <c r="AW22" s="6">
        <f t="shared" si="2"/>
        <v>92.583320399894205</v>
      </c>
      <c r="AX22" s="15" t="e">
        <f t="shared" si="3"/>
        <v>#VALUE!</v>
      </c>
      <c r="AZ22" s="14">
        <f t="shared" si="4"/>
        <v>77.355463381091909</v>
      </c>
      <c r="BA22" s="16" t="e">
        <f t="shared" si="5"/>
        <v>#VALUE!</v>
      </c>
      <c r="BC22" s="7">
        <f t="shared" si="6"/>
        <v>66.850101990183134</v>
      </c>
      <c r="BD22" s="8" t="e">
        <f t="shared" si="7"/>
        <v>#VALUE!</v>
      </c>
      <c r="BF22" s="12">
        <f t="shared" si="8"/>
        <v>78.132459041207014</v>
      </c>
      <c r="BG22" s="13" t="e">
        <f t="shared" si="9"/>
        <v>#VALUE!</v>
      </c>
      <c r="BI22">
        <v>62</v>
      </c>
      <c r="BJ22" t="s">
        <v>80</v>
      </c>
      <c r="BK22" s="2">
        <v>45083.67355324074</v>
      </c>
      <c r="BL22">
        <v>327</v>
      </c>
      <c r="BM22" t="s">
        <v>13</v>
      </c>
      <c r="BN22">
        <v>0</v>
      </c>
      <c r="BO22">
        <v>2.8610000000000002</v>
      </c>
      <c r="BP22" s="3">
        <v>940346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63</v>
      </c>
      <c r="B23" t="s">
        <v>81</v>
      </c>
      <c r="C23" s="2">
        <v>45083.694803240738</v>
      </c>
      <c r="D23">
        <v>277</v>
      </c>
      <c r="E23" t="s">
        <v>13</v>
      </c>
      <c r="F23">
        <v>0</v>
      </c>
      <c r="G23">
        <v>6.0229999999999997</v>
      </c>
      <c r="H23" s="3">
        <v>5184</v>
      </c>
      <c r="I23">
        <v>4.0000000000000001E-3</v>
      </c>
      <c r="J23" t="s">
        <v>14</v>
      </c>
      <c r="K23" t="s">
        <v>14</v>
      </c>
      <c r="L23" t="s">
        <v>14</v>
      </c>
      <c r="M23" t="s">
        <v>14</v>
      </c>
      <c r="O23">
        <v>63</v>
      </c>
      <c r="P23" t="s">
        <v>49</v>
      </c>
      <c r="Q23" s="2">
        <v>45076.717476851853</v>
      </c>
      <c r="R23">
        <v>354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63</v>
      </c>
      <c r="AD23" t="s">
        <v>81</v>
      </c>
      <c r="AE23" s="2">
        <v>45083.694803240738</v>
      </c>
      <c r="AF23">
        <v>277</v>
      </c>
      <c r="AG23" t="s">
        <v>13</v>
      </c>
      <c r="AH23">
        <v>0</v>
      </c>
      <c r="AI23">
        <v>12.108000000000001</v>
      </c>
      <c r="AJ23" s="3">
        <v>71064</v>
      </c>
      <c r="AK23">
        <v>18.827999999999999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1">
        <v>63</v>
      </c>
      <c r="AT23" s="12">
        <f t="shared" si="0"/>
        <v>2.5301222400000007</v>
      </c>
      <c r="AU23" s="13">
        <f t="shared" si="1"/>
        <v>15619.004033273603</v>
      </c>
      <c r="AW23" s="6">
        <f t="shared" si="2"/>
        <v>10.22278944</v>
      </c>
      <c r="AX23" s="15">
        <f t="shared" si="3"/>
        <v>12893.101319134081</v>
      </c>
      <c r="AZ23" s="14">
        <f t="shared" si="4"/>
        <v>11.546092044800002</v>
      </c>
      <c r="BA23" s="16">
        <f t="shared" si="5"/>
        <v>13501.464302519042</v>
      </c>
      <c r="BC23" s="7">
        <f t="shared" si="6"/>
        <v>6.4278928768000014</v>
      </c>
      <c r="BD23" s="8">
        <f t="shared" si="7"/>
        <v>14456.350449710078</v>
      </c>
      <c r="BF23" s="12">
        <f t="shared" si="8"/>
        <v>2.5301222400000007</v>
      </c>
      <c r="BG23" s="13">
        <f t="shared" si="9"/>
        <v>15619.004033273603</v>
      </c>
      <c r="BI23">
        <v>63</v>
      </c>
      <c r="BJ23" t="s">
        <v>81</v>
      </c>
      <c r="BK23" s="2">
        <v>45083.694803240738</v>
      </c>
      <c r="BL23">
        <v>277</v>
      </c>
      <c r="BM23" t="s">
        <v>13</v>
      </c>
      <c r="BN23">
        <v>0</v>
      </c>
      <c r="BO23">
        <v>2.855</v>
      </c>
      <c r="BP23" s="3">
        <v>1188228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64</v>
      </c>
      <c r="B24" t="s">
        <v>82</v>
      </c>
      <c r="C24" s="2">
        <v>45083.716087962966</v>
      </c>
      <c r="D24">
        <v>241</v>
      </c>
      <c r="E24" t="s">
        <v>13</v>
      </c>
      <c r="F24">
        <v>0</v>
      </c>
      <c r="G24">
        <v>6.0170000000000003</v>
      </c>
      <c r="H24" s="3">
        <v>280963</v>
      </c>
      <c r="I24">
        <v>0.59499999999999997</v>
      </c>
      <c r="J24" t="s">
        <v>14</v>
      </c>
      <c r="K24" t="s">
        <v>14</v>
      </c>
      <c r="L24" t="s">
        <v>14</v>
      </c>
      <c r="M24" t="s">
        <v>14</v>
      </c>
      <c r="O24">
        <v>64</v>
      </c>
      <c r="P24" t="s">
        <v>50</v>
      </c>
      <c r="Q24" s="2">
        <v>45076.738703703704</v>
      </c>
      <c r="R24">
        <v>292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64</v>
      </c>
      <c r="AD24" t="s">
        <v>82</v>
      </c>
      <c r="AE24" s="2">
        <v>45083.716087962966</v>
      </c>
      <c r="AF24">
        <v>241</v>
      </c>
      <c r="AG24" t="s">
        <v>13</v>
      </c>
      <c r="AH24">
        <v>0</v>
      </c>
      <c r="AI24">
        <v>12.189</v>
      </c>
      <c r="AJ24" s="3">
        <v>6944</v>
      </c>
      <c r="AK24">
        <v>1.681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1">
        <v>64</v>
      </c>
      <c r="AT24" s="12">
        <f t="shared" si="0"/>
        <v>697.69993214293663</v>
      </c>
      <c r="AU24" s="13">
        <f t="shared" si="1"/>
        <v>1650.6232520704</v>
      </c>
      <c r="AW24" s="6">
        <f t="shared" si="2"/>
        <v>818.54398574542222</v>
      </c>
      <c r="AX24" s="15">
        <f t="shared" si="3"/>
        <v>1319.22088483328</v>
      </c>
      <c r="AZ24" s="14">
        <f t="shared" si="4"/>
        <v>730.38253392908791</v>
      </c>
      <c r="BA24" s="16">
        <f t="shared" si="5"/>
        <v>1323.05075684864</v>
      </c>
      <c r="BC24" s="7">
        <f t="shared" si="6"/>
        <v>650.8732796985006</v>
      </c>
      <c r="BD24" s="8">
        <f t="shared" si="7"/>
        <v>1330.3942476492798</v>
      </c>
      <c r="BF24" s="12">
        <f t="shared" si="8"/>
        <v>697.69993214293663</v>
      </c>
      <c r="BG24" s="13">
        <f t="shared" si="9"/>
        <v>1650.6232520704</v>
      </c>
      <c r="BI24">
        <v>64</v>
      </c>
      <c r="BJ24" t="s">
        <v>82</v>
      </c>
      <c r="BK24" s="2">
        <v>45083.716087962966</v>
      </c>
      <c r="BL24">
        <v>241</v>
      </c>
      <c r="BM24" t="s">
        <v>13</v>
      </c>
      <c r="BN24">
        <v>0</v>
      </c>
      <c r="BO24">
        <v>2.875</v>
      </c>
      <c r="BP24" s="3">
        <v>852029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65</v>
      </c>
      <c r="B25" t="s">
        <v>83</v>
      </c>
      <c r="C25" s="2">
        <v>45083.737361111111</v>
      </c>
      <c r="D25">
        <v>372</v>
      </c>
      <c r="E25" t="s">
        <v>13</v>
      </c>
      <c r="F25">
        <v>0</v>
      </c>
      <c r="G25">
        <v>6.0170000000000003</v>
      </c>
      <c r="H25" s="3">
        <v>289531</v>
      </c>
      <c r="I25">
        <v>0.61399999999999999</v>
      </c>
      <c r="J25" t="s">
        <v>14</v>
      </c>
      <c r="K25" t="s">
        <v>14</v>
      </c>
      <c r="L25" t="s">
        <v>14</v>
      </c>
      <c r="M25" t="s">
        <v>14</v>
      </c>
      <c r="O25">
        <v>65</v>
      </c>
      <c r="P25" t="s">
        <v>51</v>
      </c>
      <c r="Q25" s="2">
        <v>45076.759953703702</v>
      </c>
      <c r="R25">
        <v>406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65</v>
      </c>
      <c r="AD25" t="s">
        <v>83</v>
      </c>
      <c r="AE25" s="2">
        <v>45083.737361111111</v>
      </c>
      <c r="AF25">
        <v>372</v>
      </c>
      <c r="AG25" t="s">
        <v>13</v>
      </c>
      <c r="AH25">
        <v>0</v>
      </c>
      <c r="AI25">
        <v>12.180999999999999</v>
      </c>
      <c r="AJ25" s="3">
        <v>7459</v>
      </c>
      <c r="AK25">
        <v>1.8240000000000001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1">
        <v>65</v>
      </c>
      <c r="AT25" s="12">
        <f t="shared" si="0"/>
        <v>714.23093548072552</v>
      </c>
      <c r="AU25" s="13">
        <f t="shared" si="1"/>
        <v>1772.9001097958999</v>
      </c>
      <c r="AW25" s="6">
        <f t="shared" si="2"/>
        <v>841.46649419183177</v>
      </c>
      <c r="AX25" s="15">
        <f t="shared" si="3"/>
        <v>1414.2362855336298</v>
      </c>
      <c r="AZ25" s="14">
        <f t="shared" si="4"/>
        <v>752.36825562471518</v>
      </c>
      <c r="BA25" s="16">
        <f t="shared" si="5"/>
        <v>1421.3981475669402</v>
      </c>
      <c r="BC25" s="7">
        <f t="shared" si="6"/>
        <v>670.59726477514096</v>
      </c>
      <c r="BD25" s="8">
        <f t="shared" si="7"/>
        <v>1436.6554519008801</v>
      </c>
      <c r="BF25" s="12">
        <f t="shared" si="8"/>
        <v>714.23093548072552</v>
      </c>
      <c r="BG25" s="13">
        <f t="shared" si="9"/>
        <v>1772.9001097958999</v>
      </c>
      <c r="BI25">
        <v>65</v>
      </c>
      <c r="BJ25" t="s">
        <v>83</v>
      </c>
      <c r="BK25" s="2">
        <v>45083.737361111111</v>
      </c>
      <c r="BL25">
        <v>372</v>
      </c>
      <c r="BM25" t="s">
        <v>13</v>
      </c>
      <c r="BN25">
        <v>0</v>
      </c>
      <c r="BO25">
        <v>2.871</v>
      </c>
      <c r="BP25" s="3">
        <v>927571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66</v>
      </c>
      <c r="B26" t="s">
        <v>84</v>
      </c>
      <c r="C26" s="2">
        <v>45083.758599537039</v>
      </c>
      <c r="D26">
        <v>135</v>
      </c>
      <c r="E26" t="s">
        <v>13</v>
      </c>
      <c r="F26">
        <v>0</v>
      </c>
      <c r="G26">
        <v>6.024</v>
      </c>
      <c r="H26" s="3">
        <v>4537</v>
      </c>
      <c r="I26">
        <v>2E-3</v>
      </c>
      <c r="J26" t="s">
        <v>14</v>
      </c>
      <c r="K26" t="s">
        <v>14</v>
      </c>
      <c r="L26" t="s">
        <v>14</v>
      </c>
      <c r="M26" t="s">
        <v>14</v>
      </c>
      <c r="O26">
        <v>66</v>
      </c>
      <c r="P26" t="s">
        <v>52</v>
      </c>
      <c r="Q26" s="2">
        <v>45076.7812037037</v>
      </c>
      <c r="R26">
        <v>400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66</v>
      </c>
      <c r="AD26" t="s">
        <v>84</v>
      </c>
      <c r="AE26" s="2">
        <v>45083.758599537039</v>
      </c>
      <c r="AF26">
        <v>135</v>
      </c>
      <c r="AG26" t="s">
        <v>13</v>
      </c>
      <c r="AH26">
        <v>0</v>
      </c>
      <c r="AI26">
        <v>12.095000000000001</v>
      </c>
      <c r="AJ26" s="3">
        <v>70416</v>
      </c>
      <c r="AK26">
        <v>18.661000000000001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1">
        <v>66</v>
      </c>
      <c r="AT26" s="12">
        <f t="shared" si="0"/>
        <v>2.2167542599999983</v>
      </c>
      <c r="AU26" s="13">
        <f t="shared" si="1"/>
        <v>15462.244106009599</v>
      </c>
      <c r="AW26" s="6">
        <f t="shared" si="2"/>
        <v>8.3390028412499984</v>
      </c>
      <c r="AX26" s="15">
        <f t="shared" si="3"/>
        <v>12778.71681247488</v>
      </c>
      <c r="AZ26" s="14">
        <f t="shared" si="4"/>
        <v>9.4370868164500017</v>
      </c>
      <c r="BA26" s="16">
        <f t="shared" si="5"/>
        <v>13379.057403709441</v>
      </c>
      <c r="BC26" s="7">
        <f t="shared" si="6"/>
        <v>4.9738501157000004</v>
      </c>
      <c r="BD26" s="8">
        <f t="shared" si="7"/>
        <v>14324.748498810879</v>
      </c>
      <c r="BF26" s="12">
        <f t="shared" si="8"/>
        <v>2.2167542599999983</v>
      </c>
      <c r="BG26" s="13">
        <f t="shared" si="9"/>
        <v>15462.244106009599</v>
      </c>
      <c r="BI26">
        <v>66</v>
      </c>
      <c r="BJ26" t="s">
        <v>84</v>
      </c>
      <c r="BK26" s="2">
        <v>45083.758599537039</v>
      </c>
      <c r="BL26">
        <v>135</v>
      </c>
      <c r="BM26" t="s">
        <v>13</v>
      </c>
      <c r="BN26">
        <v>0</v>
      </c>
      <c r="BO26">
        <v>2.8620000000000001</v>
      </c>
      <c r="BP26" s="3">
        <v>966687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67</v>
      </c>
      <c r="B27" t="s">
        <v>85</v>
      </c>
      <c r="C27" s="2">
        <v>45083.77988425926</v>
      </c>
      <c r="D27">
        <v>271</v>
      </c>
      <c r="E27" t="s">
        <v>13</v>
      </c>
      <c r="F27">
        <v>0</v>
      </c>
      <c r="G27">
        <v>6.01</v>
      </c>
      <c r="H27" s="3">
        <v>5986</v>
      </c>
      <c r="I27">
        <v>5.0000000000000001E-3</v>
      </c>
      <c r="J27" t="s">
        <v>14</v>
      </c>
      <c r="K27" t="s">
        <v>14</v>
      </c>
      <c r="L27" t="s">
        <v>14</v>
      </c>
      <c r="M27" t="s">
        <v>14</v>
      </c>
      <c r="O27">
        <v>67</v>
      </c>
      <c r="P27" t="s">
        <v>53</v>
      </c>
      <c r="Q27" s="2">
        <v>45076.802476851852</v>
      </c>
      <c r="R27">
        <v>416</v>
      </c>
      <c r="S27" t="s">
        <v>13</v>
      </c>
      <c r="T27">
        <v>0</v>
      </c>
      <c r="U27">
        <v>5.9370000000000003</v>
      </c>
      <c r="V27" s="3">
        <v>59635</v>
      </c>
      <c r="W27">
        <v>15.221</v>
      </c>
      <c r="X27" t="s">
        <v>14</v>
      </c>
      <c r="Y27" t="s">
        <v>14</v>
      </c>
      <c r="Z27" t="s">
        <v>14</v>
      </c>
      <c r="AA27" t="s">
        <v>14</v>
      </c>
      <c r="AC27">
        <v>67</v>
      </c>
      <c r="AD27" t="s">
        <v>85</v>
      </c>
      <c r="AE27" s="2">
        <v>45083.77988425926</v>
      </c>
      <c r="AF27">
        <v>271</v>
      </c>
      <c r="AG27" t="s">
        <v>13</v>
      </c>
      <c r="AH27">
        <v>0</v>
      </c>
      <c r="AI27">
        <v>12.093</v>
      </c>
      <c r="AJ27" s="3">
        <v>64261</v>
      </c>
      <c r="AK27">
        <v>17.065999999999999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1">
        <v>67</v>
      </c>
      <c r="AT27" s="12">
        <f t="shared" si="0"/>
        <v>3.5460958400000013</v>
      </c>
      <c r="AU27" s="13">
        <f t="shared" si="1"/>
        <v>13971.554126651101</v>
      </c>
      <c r="AW27" s="6">
        <f t="shared" si="2"/>
        <v>12.582564164999999</v>
      </c>
      <c r="AX27" s="15">
        <f t="shared" si="3"/>
        <v>11689.61218388483</v>
      </c>
      <c r="AZ27" s="14">
        <f t="shared" si="4"/>
        <v>14.093002241800001</v>
      </c>
      <c r="BA27" s="16">
        <f t="shared" si="5"/>
        <v>12215.699918272539</v>
      </c>
      <c r="BC27" s="7">
        <f t="shared" si="6"/>
        <v>8.3991294788000008</v>
      </c>
      <c r="BD27" s="8">
        <f t="shared" si="7"/>
        <v>13073.664469392079</v>
      </c>
      <c r="BF27" s="12">
        <f t="shared" si="8"/>
        <v>3.5460958400000013</v>
      </c>
      <c r="BG27" s="13">
        <f t="shared" si="9"/>
        <v>13971.554126651101</v>
      </c>
      <c r="BI27">
        <v>67</v>
      </c>
      <c r="BJ27" t="s">
        <v>85</v>
      </c>
      <c r="BK27" s="2">
        <v>45083.77988425926</v>
      </c>
      <c r="BL27">
        <v>271</v>
      </c>
      <c r="BM27" t="s">
        <v>13</v>
      </c>
      <c r="BN27">
        <v>0</v>
      </c>
      <c r="BO27">
        <v>2.839</v>
      </c>
      <c r="BP27" s="3">
        <v>1132518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68</v>
      </c>
      <c r="B28" t="s">
        <v>86</v>
      </c>
      <c r="C28" s="2">
        <v>45083.801180555558</v>
      </c>
      <c r="D28">
        <v>389</v>
      </c>
      <c r="E28" t="s">
        <v>13</v>
      </c>
      <c r="F28">
        <v>0</v>
      </c>
      <c r="G28">
        <v>6.0030000000000001</v>
      </c>
      <c r="H28" s="3">
        <v>10659</v>
      </c>
      <c r="I28">
        <v>1.4999999999999999E-2</v>
      </c>
      <c r="J28" t="s">
        <v>14</v>
      </c>
      <c r="K28" t="s">
        <v>14</v>
      </c>
      <c r="L28" t="s">
        <v>14</v>
      </c>
      <c r="M28" t="s">
        <v>14</v>
      </c>
      <c r="O28">
        <v>68</v>
      </c>
      <c r="P28" t="s">
        <v>54</v>
      </c>
      <c r="Q28" s="2">
        <v>45076.823738425926</v>
      </c>
      <c r="R28">
        <v>318</v>
      </c>
      <c r="S28" t="s">
        <v>13</v>
      </c>
      <c r="T28">
        <v>0</v>
      </c>
      <c r="U28">
        <v>5.9560000000000004</v>
      </c>
      <c r="V28" s="3">
        <v>4284</v>
      </c>
      <c r="W28">
        <v>1.069</v>
      </c>
      <c r="X28" t="s">
        <v>14</v>
      </c>
      <c r="Y28" t="s">
        <v>14</v>
      </c>
      <c r="Z28" t="s">
        <v>14</v>
      </c>
      <c r="AA28" t="s">
        <v>14</v>
      </c>
      <c r="AC28">
        <v>68</v>
      </c>
      <c r="AD28" t="s">
        <v>86</v>
      </c>
      <c r="AE28" s="2">
        <v>45083.801180555558</v>
      </c>
      <c r="AF28">
        <v>389</v>
      </c>
      <c r="AG28" t="s">
        <v>13</v>
      </c>
      <c r="AH28">
        <v>0</v>
      </c>
      <c r="AI28">
        <v>12.146000000000001</v>
      </c>
      <c r="AJ28" s="3">
        <v>19717</v>
      </c>
      <c r="AK28">
        <v>5.1970000000000001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1">
        <v>68</v>
      </c>
      <c r="AT28" s="12">
        <f t="shared" si="0"/>
        <v>21.836167278863002</v>
      </c>
      <c r="AU28" s="13">
        <f t="shared" si="1"/>
        <v>4611.9145234071002</v>
      </c>
      <c r="AW28" s="6">
        <f t="shared" si="2"/>
        <v>26.875898471249997</v>
      </c>
      <c r="AX28" s="15">
        <f t="shared" si="3"/>
        <v>3665.95932921347</v>
      </c>
      <c r="AZ28" s="14">
        <f t="shared" si="4"/>
        <v>27.661629033427101</v>
      </c>
      <c r="BA28" s="16">
        <f t="shared" si="5"/>
        <v>3759.7111609528602</v>
      </c>
      <c r="BC28" s="7">
        <f t="shared" si="6"/>
        <v>22.548181505808259</v>
      </c>
      <c r="BD28" s="8">
        <f t="shared" si="7"/>
        <v>3961.88274252872</v>
      </c>
      <c r="BF28" s="12">
        <f t="shared" si="8"/>
        <v>21.836167278863002</v>
      </c>
      <c r="BG28" s="13">
        <f t="shared" si="9"/>
        <v>4611.9145234071002</v>
      </c>
      <c r="BI28">
        <v>68</v>
      </c>
      <c r="BJ28" t="s">
        <v>86</v>
      </c>
      <c r="BK28" s="2">
        <v>45083.801180555558</v>
      </c>
      <c r="BL28">
        <v>389</v>
      </c>
      <c r="BM28" t="s">
        <v>13</v>
      </c>
      <c r="BN28">
        <v>0</v>
      </c>
      <c r="BO28">
        <v>2.8479999999999999</v>
      </c>
      <c r="BP28" s="3">
        <v>974830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69</v>
      </c>
      <c r="B29" t="s">
        <v>87</v>
      </c>
      <c r="C29" s="2">
        <v>45083.822453703702</v>
      </c>
      <c r="D29">
        <v>360</v>
      </c>
      <c r="E29" t="s">
        <v>13</v>
      </c>
      <c r="F29">
        <v>0</v>
      </c>
      <c r="G29">
        <v>5.9989999999999997</v>
      </c>
      <c r="H29" s="3">
        <v>36111</v>
      </c>
      <c r="I29">
        <v>7.0000000000000007E-2</v>
      </c>
      <c r="J29" t="s">
        <v>14</v>
      </c>
      <c r="K29" t="s">
        <v>14</v>
      </c>
      <c r="L29" t="s">
        <v>14</v>
      </c>
      <c r="M29" t="s">
        <v>14</v>
      </c>
      <c r="O29">
        <v>69</v>
      </c>
      <c r="P29" t="s">
        <v>55</v>
      </c>
      <c r="Q29" s="2">
        <v>45076.845000000001</v>
      </c>
      <c r="R29">
        <v>274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69</v>
      </c>
      <c r="AD29" t="s">
        <v>87</v>
      </c>
      <c r="AE29" s="2">
        <v>45083.822453703702</v>
      </c>
      <c r="AF29">
        <v>360</v>
      </c>
      <c r="AG29" t="s">
        <v>13</v>
      </c>
      <c r="AH29">
        <v>0</v>
      </c>
      <c r="AI29">
        <v>12.157999999999999</v>
      </c>
      <c r="AJ29" s="3">
        <v>6721</v>
      </c>
      <c r="AK29">
        <v>1.62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1">
        <v>69</v>
      </c>
      <c r="AT29" s="12">
        <f t="shared" si="0"/>
        <v>97.409358185782992</v>
      </c>
      <c r="AU29" s="13">
        <f t="shared" si="1"/>
        <v>1597.6011233198999</v>
      </c>
      <c r="AW29" s="6">
        <f t="shared" si="2"/>
        <v>112.83052267319982</v>
      </c>
      <c r="AX29" s="15">
        <f t="shared" si="3"/>
        <v>1278.0679635404299</v>
      </c>
      <c r="AZ29" s="14">
        <f t="shared" si="4"/>
        <v>94.583730877591108</v>
      </c>
      <c r="BA29" s="16">
        <f t="shared" si="5"/>
        <v>1280.46270586534</v>
      </c>
      <c r="BC29" s="7">
        <f t="shared" si="6"/>
        <v>82.213603491986646</v>
      </c>
      <c r="BD29" s="8">
        <f t="shared" si="7"/>
        <v>1284.3779146176801</v>
      </c>
      <c r="BF29" s="12">
        <f t="shared" si="8"/>
        <v>97.409358185782992</v>
      </c>
      <c r="BG29" s="13">
        <f t="shared" si="9"/>
        <v>1597.6011233198999</v>
      </c>
      <c r="BI29">
        <v>69</v>
      </c>
      <c r="BJ29" t="s">
        <v>87</v>
      </c>
      <c r="BK29" s="2">
        <v>45083.822453703702</v>
      </c>
      <c r="BL29">
        <v>360</v>
      </c>
      <c r="BM29" t="s">
        <v>13</v>
      </c>
      <c r="BN29">
        <v>0</v>
      </c>
      <c r="BO29">
        <v>2.85</v>
      </c>
      <c r="BP29" s="3">
        <v>938412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70</v>
      </c>
      <c r="B30" t="s">
        <v>88</v>
      </c>
      <c r="C30" s="2">
        <v>45083.843715277777</v>
      </c>
      <c r="D30">
        <v>15</v>
      </c>
      <c r="E30" t="s">
        <v>13</v>
      </c>
      <c r="F30">
        <v>0</v>
      </c>
      <c r="G30">
        <v>6.0149999999999997</v>
      </c>
      <c r="H30" s="3">
        <v>31840</v>
      </c>
      <c r="I30">
        <v>6.0999999999999999E-2</v>
      </c>
      <c r="J30" t="s">
        <v>14</v>
      </c>
      <c r="K30" t="s">
        <v>14</v>
      </c>
      <c r="L30" t="s">
        <v>14</v>
      </c>
      <c r="M30" t="s">
        <v>14</v>
      </c>
      <c r="O30">
        <v>70</v>
      </c>
      <c r="P30" t="s">
        <v>56</v>
      </c>
      <c r="Q30" s="2">
        <v>45076.866261574076</v>
      </c>
      <c r="R30">
        <v>311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70</v>
      </c>
      <c r="AD30" t="s">
        <v>88</v>
      </c>
      <c r="AE30" s="2">
        <v>45083.843715277777</v>
      </c>
      <c r="AF30">
        <v>15</v>
      </c>
      <c r="AG30" t="s">
        <v>13</v>
      </c>
      <c r="AH30">
        <v>0</v>
      </c>
      <c r="AI30">
        <v>12.173999999999999</v>
      </c>
      <c r="AJ30" s="3">
        <v>4234</v>
      </c>
      <c r="AK30">
        <v>0.92800000000000005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1">
        <v>70</v>
      </c>
      <c r="AT30" s="12">
        <f t="shared" si="0"/>
        <v>84.870380108800006</v>
      </c>
      <c r="AU30" s="13">
        <f t="shared" si="1"/>
        <v>1003.1996065884</v>
      </c>
      <c r="AW30" s="6">
        <f t="shared" si="2"/>
        <v>99.652188193279997</v>
      </c>
      <c r="AX30" s="15">
        <f t="shared" si="3"/>
        <v>818.68833752588012</v>
      </c>
      <c r="AZ30" s="14">
        <f t="shared" si="4"/>
        <v>83.364733320959999</v>
      </c>
      <c r="BA30" s="16">
        <f t="shared" si="5"/>
        <v>805.39131094744005</v>
      </c>
      <c r="BC30" s="7">
        <f t="shared" si="6"/>
        <v>72.208669707775996</v>
      </c>
      <c r="BD30" s="8">
        <f t="shared" si="7"/>
        <v>771.01030918687991</v>
      </c>
      <c r="BF30" s="12">
        <f t="shared" si="8"/>
        <v>84.870380108800006</v>
      </c>
      <c r="BG30" s="13">
        <f t="shared" si="9"/>
        <v>1003.1996065884</v>
      </c>
      <c r="BI30">
        <v>70</v>
      </c>
      <c r="BJ30" t="s">
        <v>88</v>
      </c>
      <c r="BK30" s="2">
        <v>45083.843715277777</v>
      </c>
      <c r="BL30">
        <v>15</v>
      </c>
      <c r="BM30" t="s">
        <v>13</v>
      </c>
      <c r="BN30">
        <v>0</v>
      </c>
      <c r="BO30">
        <v>2.8660000000000001</v>
      </c>
      <c r="BP30" s="3">
        <v>928251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71</v>
      </c>
      <c r="B31" t="s">
        <v>89</v>
      </c>
      <c r="C31" s="2">
        <v>45083.864965277775</v>
      </c>
      <c r="D31">
        <v>279</v>
      </c>
      <c r="E31" t="s">
        <v>13</v>
      </c>
      <c r="F31">
        <v>0</v>
      </c>
      <c r="G31">
        <v>6.0140000000000002</v>
      </c>
      <c r="H31" s="3">
        <v>40505</v>
      </c>
      <c r="I31">
        <v>7.9000000000000001E-2</v>
      </c>
      <c r="J31" t="s">
        <v>14</v>
      </c>
      <c r="K31" t="s">
        <v>14</v>
      </c>
      <c r="L31" t="s">
        <v>14</v>
      </c>
      <c r="M31" t="s">
        <v>14</v>
      </c>
      <c r="O31">
        <v>71</v>
      </c>
      <c r="P31" t="s">
        <v>57</v>
      </c>
      <c r="Q31" s="2">
        <v>45076.887523148151</v>
      </c>
      <c r="R31">
        <v>140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71</v>
      </c>
      <c r="AD31" t="s">
        <v>89</v>
      </c>
      <c r="AE31" s="2">
        <v>45083.864965277775</v>
      </c>
      <c r="AF31">
        <v>279</v>
      </c>
      <c r="AG31" t="s">
        <v>13</v>
      </c>
      <c r="AH31">
        <v>0</v>
      </c>
      <c r="AI31">
        <v>12.15</v>
      </c>
      <c r="AJ31" s="3">
        <v>27271</v>
      </c>
      <c r="AK31">
        <v>7.2519999999999998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1">
        <v>71</v>
      </c>
      <c r="AT31" s="12">
        <f t="shared" si="0"/>
        <v>110.24940202557499</v>
      </c>
      <c r="AU31" s="13">
        <f t="shared" si="1"/>
        <v>6293.1990361598992</v>
      </c>
      <c r="AW31" s="6">
        <f t="shared" si="2"/>
        <v>126.35730236859501</v>
      </c>
      <c r="AX31" s="15">
        <f t="shared" si="3"/>
        <v>5044.1908839284306</v>
      </c>
      <c r="AZ31" s="14">
        <f t="shared" si="4"/>
        <v>106.1212198074775</v>
      </c>
      <c r="BA31" s="16">
        <f t="shared" si="5"/>
        <v>5198.2645170093401</v>
      </c>
      <c r="BC31" s="7">
        <f t="shared" si="6"/>
        <v>92.503601644286505</v>
      </c>
      <c r="BD31" s="8">
        <f t="shared" si="7"/>
        <v>5514.2362861056799</v>
      </c>
      <c r="BF31" s="12">
        <f t="shared" si="8"/>
        <v>110.24940202557499</v>
      </c>
      <c r="BG31" s="13">
        <f t="shared" si="9"/>
        <v>6293.1990361598992</v>
      </c>
      <c r="BI31">
        <v>71</v>
      </c>
      <c r="BJ31" t="s">
        <v>89</v>
      </c>
      <c r="BK31" s="2">
        <v>45083.864965277775</v>
      </c>
      <c r="BL31">
        <v>279</v>
      </c>
      <c r="BM31" t="s">
        <v>13</v>
      </c>
      <c r="BN31">
        <v>0</v>
      </c>
      <c r="BO31">
        <v>2.8690000000000002</v>
      </c>
      <c r="BP31" s="3">
        <v>855934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72</v>
      </c>
      <c r="B32" t="s">
        <v>90</v>
      </c>
      <c r="C32" s="2">
        <v>45083.886250000003</v>
      </c>
      <c r="D32">
        <v>97</v>
      </c>
      <c r="E32" t="s">
        <v>13</v>
      </c>
      <c r="F32">
        <v>0</v>
      </c>
      <c r="G32">
        <v>6.0229999999999997</v>
      </c>
      <c r="H32" s="3">
        <v>4820</v>
      </c>
      <c r="I32">
        <v>3.0000000000000001E-3</v>
      </c>
      <c r="J32" t="s">
        <v>14</v>
      </c>
      <c r="K32" t="s">
        <v>14</v>
      </c>
      <c r="L32" t="s">
        <v>14</v>
      </c>
      <c r="M32" t="s">
        <v>14</v>
      </c>
      <c r="O32">
        <v>72</v>
      </c>
      <c r="P32" t="s">
        <v>58</v>
      </c>
      <c r="Q32" s="2">
        <v>45076.908773148149</v>
      </c>
      <c r="R32">
        <v>218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72</v>
      </c>
      <c r="AD32" t="s">
        <v>90</v>
      </c>
      <c r="AE32" s="2">
        <v>45083.886250000003</v>
      </c>
      <c r="AF32">
        <v>97</v>
      </c>
      <c r="AG32" t="s">
        <v>13</v>
      </c>
      <c r="AH32">
        <v>0</v>
      </c>
      <c r="AI32">
        <v>12.102</v>
      </c>
      <c r="AJ32" s="3">
        <v>71566</v>
      </c>
      <c r="AK32">
        <v>18.957000000000001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1">
        <v>72</v>
      </c>
      <c r="AT32" s="12">
        <f t="shared" si="0"/>
        <v>2.298195999999999</v>
      </c>
      <c r="AU32" s="13">
        <f t="shared" si="1"/>
        <v>15740.4209826396</v>
      </c>
      <c r="AW32" s="6">
        <f t="shared" si="2"/>
        <v>9.1607884999999989</v>
      </c>
      <c r="AX32" s="15">
        <f t="shared" si="3"/>
        <v>12981.67777081388</v>
      </c>
      <c r="AZ32" s="14">
        <f t="shared" si="4"/>
        <v>10.365542420000001</v>
      </c>
      <c r="BA32" s="16">
        <f t="shared" si="5"/>
        <v>13596.282482291441</v>
      </c>
      <c r="BC32" s="7">
        <f t="shared" si="6"/>
        <v>5.5948857199999997</v>
      </c>
      <c r="BD32" s="8">
        <f t="shared" si="7"/>
        <v>14558.286611074878</v>
      </c>
      <c r="BF32" s="12">
        <f t="shared" si="8"/>
        <v>2.298195999999999</v>
      </c>
      <c r="BG32" s="13">
        <f t="shared" si="9"/>
        <v>15740.4209826396</v>
      </c>
      <c r="BI32">
        <v>72</v>
      </c>
      <c r="BJ32" t="s">
        <v>90</v>
      </c>
      <c r="BK32" s="2">
        <v>45083.886250000003</v>
      </c>
      <c r="BL32">
        <v>97</v>
      </c>
      <c r="BM32" t="s">
        <v>13</v>
      </c>
      <c r="BN32">
        <v>0</v>
      </c>
      <c r="BO32">
        <v>2.863</v>
      </c>
      <c r="BP32" s="3">
        <v>986714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73</v>
      </c>
      <c r="B33" t="s">
        <v>91</v>
      </c>
      <c r="C33" s="2">
        <v>45083.907523148147</v>
      </c>
      <c r="D33">
        <v>409</v>
      </c>
      <c r="E33" t="s">
        <v>13</v>
      </c>
      <c r="F33">
        <v>0</v>
      </c>
      <c r="G33">
        <v>5.9980000000000002</v>
      </c>
      <c r="H33" s="3">
        <v>144378</v>
      </c>
      <c r="I33">
        <v>0.30199999999999999</v>
      </c>
      <c r="J33" t="s">
        <v>14</v>
      </c>
      <c r="K33" t="s">
        <v>14</v>
      </c>
      <c r="L33" t="s">
        <v>14</v>
      </c>
      <c r="M33" t="s">
        <v>14</v>
      </c>
      <c r="O33">
        <v>73</v>
      </c>
      <c r="P33" t="s">
        <v>59</v>
      </c>
      <c r="Q33" s="2">
        <v>45076.93</v>
      </c>
      <c r="R33">
        <v>73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73</v>
      </c>
      <c r="AD33" t="s">
        <v>91</v>
      </c>
      <c r="AE33" s="2">
        <v>45083.907523148147</v>
      </c>
      <c r="AF33">
        <v>409</v>
      </c>
      <c r="AG33" t="s">
        <v>13</v>
      </c>
      <c r="AH33">
        <v>0</v>
      </c>
      <c r="AI33">
        <v>12.061999999999999</v>
      </c>
      <c r="AJ33" s="3">
        <v>95970</v>
      </c>
      <c r="AK33">
        <v>25.175000000000001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1">
        <v>73</v>
      </c>
      <c r="AT33" s="12">
        <f t="shared" si="0"/>
        <v>396.049678143932</v>
      </c>
      <c r="AU33" s="13">
        <f t="shared" si="1"/>
        <v>21618.070147189999</v>
      </c>
      <c r="AW33" s="6">
        <f t="shared" si="2"/>
        <v>436.94780338127919</v>
      </c>
      <c r="AX33" s="15">
        <f t="shared" si="3"/>
        <v>17249.541178707001</v>
      </c>
      <c r="AZ33" s="14">
        <f t="shared" si="4"/>
        <v>377.50476866772442</v>
      </c>
      <c r="BA33" s="16">
        <f t="shared" si="5"/>
        <v>18195.847482966001</v>
      </c>
      <c r="BC33" s="7">
        <f t="shared" si="6"/>
        <v>334.85068714556257</v>
      </c>
      <c r="BD33" s="8">
        <f t="shared" si="7"/>
        <v>19498.253652232001</v>
      </c>
      <c r="BF33" s="12">
        <f t="shared" si="8"/>
        <v>396.049678143932</v>
      </c>
      <c r="BG33" s="13">
        <f t="shared" si="9"/>
        <v>21618.070147189999</v>
      </c>
      <c r="BI33">
        <v>73</v>
      </c>
      <c r="BJ33" t="s">
        <v>91</v>
      </c>
      <c r="BK33" s="2">
        <v>45083.907523148147</v>
      </c>
      <c r="BL33">
        <v>409</v>
      </c>
      <c r="BM33" t="s">
        <v>13</v>
      </c>
      <c r="BN33">
        <v>0</v>
      </c>
      <c r="BO33">
        <v>2.8479999999999999</v>
      </c>
      <c r="BP33" s="3">
        <v>946809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74</v>
      </c>
      <c r="B34" t="s">
        <v>92</v>
      </c>
      <c r="C34" s="2">
        <v>45083.928796296299</v>
      </c>
      <c r="D34">
        <v>96</v>
      </c>
      <c r="E34" t="s">
        <v>13</v>
      </c>
      <c r="F34">
        <v>0</v>
      </c>
      <c r="G34">
        <v>6.0190000000000001</v>
      </c>
      <c r="H34" s="3">
        <v>4639</v>
      </c>
      <c r="I34">
        <v>2E-3</v>
      </c>
      <c r="J34" t="s">
        <v>14</v>
      </c>
      <c r="K34" t="s">
        <v>14</v>
      </c>
      <c r="L34" t="s">
        <v>14</v>
      </c>
      <c r="M34" t="s">
        <v>14</v>
      </c>
      <c r="O34">
        <v>74</v>
      </c>
      <c r="P34" t="s">
        <v>60</v>
      </c>
      <c r="Q34" s="2">
        <v>45076.951238425929</v>
      </c>
      <c r="R34">
        <v>41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74</v>
      </c>
      <c r="AD34" t="s">
        <v>92</v>
      </c>
      <c r="AE34" s="2">
        <v>45083.928796296299</v>
      </c>
      <c r="AF34">
        <v>96</v>
      </c>
      <c r="AG34" t="s">
        <v>13</v>
      </c>
      <c r="AH34">
        <v>0</v>
      </c>
      <c r="AI34">
        <v>12.103</v>
      </c>
      <c r="AJ34" s="3">
        <v>70461</v>
      </c>
      <c r="AK34">
        <v>18.672000000000001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1">
        <v>74</v>
      </c>
      <c r="AT34" s="12">
        <f t="shared" si="0"/>
        <v>2.2361383400000001</v>
      </c>
      <c r="AU34" s="13">
        <f t="shared" si="1"/>
        <v>15473.131321891098</v>
      </c>
      <c r="AW34" s="6">
        <f t="shared" ref="AW34:AW39" si="10">IF(H34&lt;15000,((0.00000002125*H34^2)+(0.002705*H34)+(-4.371)),(IF(H34&lt;700000,((-0.0000000008162*H34^2)+(0.003141*H34)+(0.4702)), ((0.000000003285*V34^2)+(0.1899*V34)+(559.5)))))</f>
        <v>8.6348018212499991</v>
      </c>
      <c r="AX34" s="15">
        <f t="shared" ref="AX34:AX39" si="11">((-0.00000006277*AJ34^2)+(0.1854*AJ34)+(34.83))</f>
        <v>12786.66188425683</v>
      </c>
      <c r="AZ34" s="14">
        <f t="shared" ref="AZ34:AZ39" si="12">IF(H34&lt;10000,((-0.00000005795*H34^2)+(0.003823*H34)+(-6.715)),(IF(H34&lt;700000,((-0.0000000001209*H34^2)+(0.002635*H34)+(-0.4111)), ((-0.00000002007*V34^2)+(0.2564*V34)+(286.1)))))</f>
        <v>9.7727943980499994</v>
      </c>
      <c r="BA34" s="16">
        <f t="shared" ref="BA34:BA39" si="13">(-0.00000001626*AJ34^2)+(0.1912*AJ34)+(-3.858)</f>
        <v>13387.55832400854</v>
      </c>
      <c r="BC34" s="7">
        <f t="shared" ref="BC34:BC39" si="14">IF(H34&lt;10000,((0.0000001453*H34^2)+(0.0008349*H34)+(-1.805)),(IF(H34&lt;700000,((-0.00000000008054*H34^2)+(0.002348*H34)+(-2.47)), ((-0.00000001938*V34^2)+(0.2471*V34)+(226.8)))))</f>
        <v>5.1950037413000008</v>
      </c>
      <c r="BD34" s="8">
        <f t="shared" ref="BD34:BD39" si="15">(-0.00000002552*AJ34^2)+(0.2067*AJ34)+(-103.7)</f>
        <v>14333.888215664079</v>
      </c>
      <c r="BF34" s="12">
        <f t="shared" ref="BF34:BF39" si="16">IF(H34&lt;10000,((H34^2*0.00000054)+(H34*-0.004765)+(12.72)),(IF(H34&lt;200000,((H34^2*-0.000000001577)+(H34*0.003043)+(-10.42)),(IF(H34&lt;8000000,((H34^2*-0.0000000000186)+(H34*0.00194)+(154.1)),((V34^2*-0.00000002)+(V34*0.2565)+(-1032)))))))</f>
        <v>2.2361383400000001</v>
      </c>
      <c r="BG34" s="13">
        <f t="shared" ref="BG34:BG39" si="17">IF(AJ34&lt;45000,((-0.0000004561*AJ34^2)+(0.244*AJ34)+(-21.72)),((-0.0000000409*AJ34^2)+(0.2477*AJ34)+(-1777)))</f>
        <v>15473.131321891098</v>
      </c>
      <c r="BI34">
        <v>74</v>
      </c>
      <c r="BJ34" t="s">
        <v>92</v>
      </c>
      <c r="BK34" s="2">
        <v>45083.928796296299</v>
      </c>
      <c r="BL34">
        <v>96</v>
      </c>
      <c r="BM34" t="s">
        <v>13</v>
      </c>
      <c r="BN34">
        <v>0</v>
      </c>
      <c r="BO34">
        <v>2.863</v>
      </c>
      <c r="BP34" s="3">
        <v>995355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75</v>
      </c>
      <c r="B35" t="s">
        <v>93</v>
      </c>
      <c r="C35" s="2">
        <v>45083.950069444443</v>
      </c>
      <c r="D35">
        <v>69</v>
      </c>
      <c r="E35" t="s">
        <v>13</v>
      </c>
      <c r="F35">
        <v>0</v>
      </c>
      <c r="G35">
        <v>6.0129999999999999</v>
      </c>
      <c r="H35" s="3">
        <v>32750</v>
      </c>
      <c r="I35">
        <v>6.3E-2</v>
      </c>
      <c r="J35" t="s">
        <v>14</v>
      </c>
      <c r="K35" t="s">
        <v>14</v>
      </c>
      <c r="L35" t="s">
        <v>14</v>
      </c>
      <c r="M35" t="s">
        <v>14</v>
      </c>
      <c r="O35">
        <v>75</v>
      </c>
      <c r="P35" t="s">
        <v>61</v>
      </c>
      <c r="Q35" s="2">
        <v>45076.972488425927</v>
      </c>
      <c r="R35">
        <v>159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75</v>
      </c>
      <c r="AD35" t="s">
        <v>93</v>
      </c>
      <c r="AE35" s="2">
        <v>45083.950069444443</v>
      </c>
      <c r="AF35">
        <v>69</v>
      </c>
      <c r="AG35" t="s">
        <v>13</v>
      </c>
      <c r="AH35">
        <v>0</v>
      </c>
      <c r="AI35" t="s">
        <v>14</v>
      </c>
      <c r="AJ35" s="3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1">
        <v>75</v>
      </c>
      <c r="AT35" s="12">
        <f t="shared" ref="AT35:AT39" si="18">IF(H35&lt;10000,((H35^2*0.00000054)+(H35*-0.004765)+(12.72)),(IF(H35&lt;200000,((H35^2*-0.000000001577)+(H35*0.003043)+(-10.42)),(IF(H35&lt;8000000,((H35^2*-0.0000000000186)+(H35*0.00194)+(154.1)),((V35^2*-0.00000002)+(V35*0.2565)+(-1032)))))))</f>
        <v>87.546818937500007</v>
      </c>
      <c r="AU35" s="13" t="e">
        <f t="shared" ref="AU35:AU39" si="19">IF(AJ35&lt;45000,((-0.0000004561*AJ35^2)+(0.244*AJ35)+(-21.72)),((-0.0000000409*AJ35^2)+(0.2477*AJ35)+(-1777)))</f>
        <v>#VALUE!</v>
      </c>
      <c r="AW35" s="6">
        <f t="shared" si="10"/>
        <v>102.4625244875</v>
      </c>
      <c r="AX35" s="15" t="e">
        <f t="shared" si="11"/>
        <v>#VALUE!</v>
      </c>
      <c r="AZ35" s="14">
        <f t="shared" si="12"/>
        <v>85.755477193749996</v>
      </c>
      <c r="BA35" s="16" t="e">
        <f t="shared" si="13"/>
        <v>#VALUE!</v>
      </c>
      <c r="BC35" s="7">
        <f t="shared" si="14"/>
        <v>74.340615816249993</v>
      </c>
      <c r="BD35" s="8" t="e">
        <f t="shared" si="15"/>
        <v>#VALUE!</v>
      </c>
      <c r="BF35" s="12">
        <f t="shared" si="16"/>
        <v>87.546818937500007</v>
      </c>
      <c r="BG35" s="13" t="e">
        <f t="shared" si="17"/>
        <v>#VALUE!</v>
      </c>
      <c r="BI35">
        <v>75</v>
      </c>
      <c r="BJ35" t="s">
        <v>93</v>
      </c>
      <c r="BK35" s="2">
        <v>45083.950069444443</v>
      </c>
      <c r="BL35">
        <v>69</v>
      </c>
      <c r="BM35" t="s">
        <v>13</v>
      </c>
      <c r="BN35">
        <v>0</v>
      </c>
      <c r="BO35">
        <v>2.863</v>
      </c>
      <c r="BP35" s="3">
        <v>959658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76</v>
      </c>
      <c r="B36" t="s">
        <v>94</v>
      </c>
      <c r="C36" s="2">
        <v>45083.971342592595</v>
      </c>
      <c r="D36">
        <v>194</v>
      </c>
      <c r="E36" t="s">
        <v>13</v>
      </c>
      <c r="F36">
        <v>0</v>
      </c>
      <c r="G36">
        <v>5.9989999999999997</v>
      </c>
      <c r="H36" s="3">
        <v>36976</v>
      </c>
      <c r="I36">
        <v>7.1999999999999995E-2</v>
      </c>
      <c r="J36" t="s">
        <v>14</v>
      </c>
      <c r="K36" t="s">
        <v>14</v>
      </c>
      <c r="L36" t="s">
        <v>14</v>
      </c>
      <c r="M36" t="s">
        <v>14</v>
      </c>
      <c r="O36">
        <v>76</v>
      </c>
      <c r="P36" t="s">
        <v>62</v>
      </c>
      <c r="Q36" s="2">
        <v>45076.993750000001</v>
      </c>
      <c r="R36">
        <v>31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76</v>
      </c>
      <c r="AD36" t="s">
        <v>94</v>
      </c>
      <c r="AE36" s="2">
        <v>45083.971342592595</v>
      </c>
      <c r="AF36">
        <v>194</v>
      </c>
      <c r="AG36" t="s">
        <v>13</v>
      </c>
      <c r="AH36">
        <v>0</v>
      </c>
      <c r="AI36">
        <v>12.156000000000001</v>
      </c>
      <c r="AJ36" s="3">
        <v>4564</v>
      </c>
      <c r="AK36">
        <v>1.02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1">
        <v>76</v>
      </c>
      <c r="AT36" s="12">
        <f t="shared" si="18"/>
        <v>99.941854843648002</v>
      </c>
      <c r="AU36" s="13">
        <f t="shared" si="19"/>
        <v>1082.3953932144</v>
      </c>
      <c r="AW36" s="6">
        <f t="shared" si="10"/>
        <v>115.49588730106881</v>
      </c>
      <c r="AX36" s="15">
        <f t="shared" si="11"/>
        <v>879.68809487408009</v>
      </c>
      <c r="AZ36" s="14">
        <f t="shared" si="12"/>
        <v>96.855362548761605</v>
      </c>
      <c r="BA36" s="16">
        <f t="shared" si="13"/>
        <v>868.44010263903999</v>
      </c>
      <c r="BC36" s="7">
        <f t="shared" si="14"/>
        <v>84.239531732648942</v>
      </c>
      <c r="BD36" s="8">
        <f t="shared" si="15"/>
        <v>839.14721595007995</v>
      </c>
      <c r="BF36" s="12">
        <f t="shared" si="16"/>
        <v>99.941854843648002</v>
      </c>
      <c r="BG36" s="13">
        <f t="shared" si="17"/>
        <v>1082.3953932144</v>
      </c>
      <c r="BI36">
        <v>76</v>
      </c>
      <c r="BJ36" t="s">
        <v>94</v>
      </c>
      <c r="BK36" s="2">
        <v>45083.971342592595</v>
      </c>
      <c r="BL36">
        <v>194</v>
      </c>
      <c r="BM36" t="s">
        <v>13</v>
      </c>
      <c r="BN36">
        <v>0</v>
      </c>
      <c r="BO36">
        <v>2.8490000000000002</v>
      </c>
      <c r="BP36" s="3">
        <v>942096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77</v>
      </c>
      <c r="B37" t="s">
        <v>95</v>
      </c>
      <c r="C37" s="2">
        <v>45083.992615740739</v>
      </c>
      <c r="D37">
        <v>127</v>
      </c>
      <c r="E37" t="s">
        <v>13</v>
      </c>
      <c r="F37">
        <v>0</v>
      </c>
      <c r="G37">
        <v>6.0149999999999997</v>
      </c>
      <c r="H37" s="3">
        <v>131644</v>
      </c>
      <c r="I37">
        <v>0.27500000000000002</v>
      </c>
      <c r="J37" t="s">
        <v>14</v>
      </c>
      <c r="K37" t="s">
        <v>14</v>
      </c>
      <c r="L37" t="s">
        <v>14</v>
      </c>
      <c r="M37" t="s">
        <v>14</v>
      </c>
      <c r="O37">
        <v>77</v>
      </c>
      <c r="P37" t="s">
        <v>63</v>
      </c>
      <c r="Q37" s="2">
        <v>45077.014999999999</v>
      </c>
      <c r="R37">
        <v>390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77</v>
      </c>
      <c r="AD37" t="s">
        <v>95</v>
      </c>
      <c r="AE37" s="2">
        <v>45083.992615740739</v>
      </c>
      <c r="AF37">
        <v>127</v>
      </c>
      <c r="AG37" t="s">
        <v>13</v>
      </c>
      <c r="AH37">
        <v>0</v>
      </c>
      <c r="AI37">
        <v>12.087</v>
      </c>
      <c r="AJ37" s="3">
        <v>89678</v>
      </c>
      <c r="AK37">
        <v>23.587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1">
        <v>77</v>
      </c>
      <c r="AT37" s="12">
        <f t="shared" si="18"/>
        <v>362.84305690532796</v>
      </c>
      <c r="AU37" s="13">
        <f t="shared" si="19"/>
        <v>20107.316923324401</v>
      </c>
      <c r="AW37" s="6">
        <f t="shared" si="10"/>
        <v>399.81914149887677</v>
      </c>
      <c r="AX37" s="15">
        <f t="shared" si="11"/>
        <v>16156.325840955322</v>
      </c>
      <c r="AZ37" s="14">
        <f t="shared" si="12"/>
        <v>344.37562574321765</v>
      </c>
      <c r="BA37" s="16">
        <f t="shared" si="13"/>
        <v>17011.810343698162</v>
      </c>
      <c r="BC37" s="7">
        <f t="shared" si="14"/>
        <v>305.23434230404251</v>
      </c>
      <c r="BD37" s="8">
        <f t="shared" si="15"/>
        <v>18227.507093184318</v>
      </c>
      <c r="BF37" s="12">
        <f t="shared" si="16"/>
        <v>362.84305690532796</v>
      </c>
      <c r="BG37" s="13">
        <f t="shared" si="17"/>
        <v>20107.316923324401</v>
      </c>
      <c r="BI37">
        <v>77</v>
      </c>
      <c r="BJ37" t="s">
        <v>95</v>
      </c>
      <c r="BK37" s="2">
        <v>45083.992615740739</v>
      </c>
      <c r="BL37">
        <v>127</v>
      </c>
      <c r="BM37" t="s">
        <v>13</v>
      </c>
      <c r="BN37">
        <v>0</v>
      </c>
      <c r="BO37">
        <v>2.8740000000000001</v>
      </c>
      <c r="BP37" s="3">
        <v>801634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78</v>
      </c>
      <c r="B38" t="s">
        <v>96</v>
      </c>
      <c r="C38" s="2">
        <v>45084.013865740744</v>
      </c>
      <c r="D38">
        <v>235</v>
      </c>
      <c r="E38" t="s">
        <v>13</v>
      </c>
      <c r="F38">
        <v>0</v>
      </c>
      <c r="G38">
        <v>5.9850000000000003</v>
      </c>
      <c r="H38" s="3">
        <v>9657132</v>
      </c>
      <c r="I38">
        <v>21.091000000000001</v>
      </c>
      <c r="J38" t="s">
        <v>14</v>
      </c>
      <c r="K38" t="s">
        <v>14</v>
      </c>
      <c r="L38" t="s">
        <v>14</v>
      </c>
      <c r="M38" t="s">
        <v>14</v>
      </c>
      <c r="O38">
        <v>78</v>
      </c>
      <c r="P38" t="s">
        <v>64</v>
      </c>
      <c r="Q38" s="2">
        <v>45077.036249999997</v>
      </c>
      <c r="R38">
        <v>379</v>
      </c>
      <c r="S38" t="s">
        <v>13</v>
      </c>
      <c r="T38">
        <v>0</v>
      </c>
      <c r="U38" t="s">
        <v>14</v>
      </c>
      <c r="V38" s="3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78</v>
      </c>
      <c r="AD38" t="s">
        <v>96</v>
      </c>
      <c r="AE38" s="2">
        <v>45084.013865740744</v>
      </c>
      <c r="AF38">
        <v>235</v>
      </c>
      <c r="AG38" t="s">
        <v>13</v>
      </c>
      <c r="AH38">
        <v>0</v>
      </c>
      <c r="AI38">
        <v>12.115</v>
      </c>
      <c r="AJ38" s="3">
        <v>61607</v>
      </c>
      <c r="AK38">
        <v>16.373999999999999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1">
        <v>78</v>
      </c>
      <c r="AT38" s="12" t="e">
        <f t="shared" si="18"/>
        <v>#VALUE!</v>
      </c>
      <c r="AU38" s="13">
        <f t="shared" si="19"/>
        <v>13327.821121835901</v>
      </c>
      <c r="AW38" s="6" t="e">
        <f t="shared" si="10"/>
        <v>#VALUE!</v>
      </c>
      <c r="AX38" s="15">
        <f t="shared" si="11"/>
        <v>11218.529132876271</v>
      </c>
      <c r="AZ38" s="14" t="e">
        <f t="shared" si="12"/>
        <v>#VALUE!</v>
      </c>
      <c r="BA38" s="16">
        <f t="shared" si="13"/>
        <v>11713.686830979261</v>
      </c>
      <c r="BC38" s="7" t="e">
        <f t="shared" si="14"/>
        <v>#VALUE!</v>
      </c>
      <c r="BD38" s="8">
        <f t="shared" si="15"/>
        <v>12533.607719101519</v>
      </c>
      <c r="BF38" s="12" t="e">
        <f t="shared" si="16"/>
        <v>#VALUE!</v>
      </c>
      <c r="BG38" s="13">
        <f t="shared" si="17"/>
        <v>13327.821121835901</v>
      </c>
      <c r="BI38">
        <v>78</v>
      </c>
      <c r="BJ38" t="s">
        <v>96</v>
      </c>
      <c r="BK38" s="2">
        <v>45084.013865740744</v>
      </c>
      <c r="BL38">
        <v>235</v>
      </c>
      <c r="BM38" t="s">
        <v>13</v>
      </c>
      <c r="BN38">
        <v>0</v>
      </c>
      <c r="BO38">
        <v>2.8759999999999999</v>
      </c>
      <c r="BP38" s="3">
        <v>696835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79</v>
      </c>
      <c r="B39" t="s">
        <v>97</v>
      </c>
      <c r="C39" s="2">
        <v>45084.035092592596</v>
      </c>
      <c r="D39">
        <v>12</v>
      </c>
      <c r="E39" t="s">
        <v>13</v>
      </c>
      <c r="F39">
        <v>0</v>
      </c>
      <c r="G39">
        <v>6.0149999999999997</v>
      </c>
      <c r="H39" s="3">
        <v>25568</v>
      </c>
      <c r="I39">
        <v>4.7E-2</v>
      </c>
      <c r="J39" t="s">
        <v>14</v>
      </c>
      <c r="K39" t="s">
        <v>14</v>
      </c>
      <c r="L39" t="s">
        <v>14</v>
      </c>
      <c r="M39" t="s">
        <v>14</v>
      </c>
      <c r="O39">
        <v>79</v>
      </c>
      <c r="P39" t="s">
        <v>65</v>
      </c>
      <c r="Q39" s="2">
        <v>45077.057523148149</v>
      </c>
      <c r="R39">
        <v>120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79</v>
      </c>
      <c r="AD39" t="s">
        <v>97</v>
      </c>
      <c r="AE39" s="2">
        <v>45084.035092592596</v>
      </c>
      <c r="AF39">
        <v>12</v>
      </c>
      <c r="AG39" t="s">
        <v>13</v>
      </c>
      <c r="AH39">
        <v>0</v>
      </c>
      <c r="AI39">
        <v>12.183999999999999</v>
      </c>
      <c r="AJ39" s="3">
        <v>4475</v>
      </c>
      <c r="AK39">
        <v>0.995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1">
        <v>79</v>
      </c>
      <c r="AT39" s="12">
        <f t="shared" si="18"/>
        <v>66.352503421952008</v>
      </c>
      <c r="AU39" s="13">
        <f t="shared" si="19"/>
        <v>1061.0463124374999</v>
      </c>
      <c r="AW39" s="6">
        <f t="shared" si="10"/>
        <v>80.245719594291202</v>
      </c>
      <c r="AX39" s="15">
        <f t="shared" si="11"/>
        <v>863.23799151875016</v>
      </c>
      <c r="AZ39" s="14">
        <f t="shared" si="12"/>
        <v>66.881544934758395</v>
      </c>
      <c r="BA39" s="16">
        <f t="shared" si="13"/>
        <v>851.43638333750005</v>
      </c>
      <c r="BC39" s="7">
        <f t="shared" si="14"/>
        <v>57.511013179863035</v>
      </c>
      <c r="BD39" s="8">
        <f t="shared" si="15"/>
        <v>820.77144604999989</v>
      </c>
      <c r="BF39" s="12">
        <f t="shared" si="16"/>
        <v>66.352503421952008</v>
      </c>
      <c r="BG39" s="13">
        <f t="shared" si="17"/>
        <v>1061.0463124374999</v>
      </c>
      <c r="BI39">
        <v>79</v>
      </c>
      <c r="BJ39" t="s">
        <v>97</v>
      </c>
      <c r="BK39" s="2">
        <v>45084.035092592596</v>
      </c>
      <c r="BL39">
        <v>12</v>
      </c>
      <c r="BM39" t="s">
        <v>13</v>
      </c>
      <c r="BN39">
        <v>0</v>
      </c>
      <c r="BO39">
        <v>2.871</v>
      </c>
      <c r="BP39" s="3">
        <v>819210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2023-06-07T18:54:49Z</dcterms:modified>
</cp:coreProperties>
</file>