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38E226C6-6B17-4D55-BB33-6978A299BEEC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</calcChain>
</file>

<file path=xl/sharedStrings.xml><?xml version="1.0" encoding="utf-8"?>
<sst xmlns="http://schemas.openxmlformats.org/spreadsheetml/2006/main" count="886" uniqueCount="67">
  <si>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</si>
  <si>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</si>
  <si>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</si>
  <si>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</si>
  <si>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</si>
  <si>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</si>
  <si>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</si>
  <si>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</si>
  <si>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</si>
  <si>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</si>
  <si>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</si>
  <si>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</si>
  <si>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</si>
  <si>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</si>
  <si>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</si>
  <si>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</si>
  <si>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</si>
  <si>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</si>
  <si>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</si>
  <si>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</si>
  <si>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</si>
  <si>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</si>
  <si>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</si>
  <si>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</si>
  <si>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</si>
  <si>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</si>
  <si>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</si>
  <si>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</si>
  <si>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</si>
  <si>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</si>
  <si>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</si>
  <si>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</si>
  <si>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 xml:space="preserve">QC reference tank </t>
  </si>
  <si>
    <t>QC outside air</t>
  </si>
  <si>
    <t xml:space="preserve">QC spiked air </t>
  </si>
  <si>
    <t>BRN06sep23_001.gcd</t>
  </si>
  <si>
    <t>BRN06sep23_002.gcd</t>
  </si>
  <si>
    <t>BRN06sep23_003.gcd</t>
  </si>
  <si>
    <t>BRN06sep23_004.gcd</t>
  </si>
  <si>
    <t>BRN06sep23_005.gcd</t>
  </si>
  <si>
    <t>BRN06sep23_006.gcd</t>
  </si>
  <si>
    <t>BRN06sep23_007.gcd</t>
  </si>
  <si>
    <t>BRN06sep23_008.gcd</t>
  </si>
  <si>
    <t>BRN06sep23_009.gcd</t>
  </si>
  <si>
    <t>BRN06sep23_010.gcd</t>
  </si>
  <si>
    <t>BRN06sep23_011.gcd</t>
  </si>
  <si>
    <t>BRN06sep23_012.gcd</t>
  </si>
  <si>
    <t>BRN06sep23_013.gcd</t>
  </si>
  <si>
    <t>BRN06sep23_014.gcd</t>
  </si>
  <si>
    <t>BRN06sep23_015.gcd</t>
  </si>
  <si>
    <t>BRN06sep23_016.gcd</t>
  </si>
  <si>
    <t>BRN06sep23_017.gcd</t>
  </si>
  <si>
    <t>BRN06sep23_018.gcd</t>
  </si>
  <si>
    <t>BRN06sep23_019.gcd</t>
  </si>
  <si>
    <t>BRN06sep23_020.gcd</t>
  </si>
  <si>
    <t>BRN06sep23_021.gcd</t>
  </si>
  <si>
    <t>BRN06sep23_022.gcd</t>
  </si>
  <si>
    <t>BRN06sep23_023.gcd</t>
  </si>
  <si>
    <t>BRN06sep23_024.gcd</t>
  </si>
  <si>
    <t>BRN06sep23_025.gcd</t>
  </si>
  <si>
    <t>BRN06sep23_026.gcd</t>
  </si>
  <si>
    <t>BRN06sep23_027.gcd</t>
  </si>
  <si>
    <t>BRN06sep23_028.gcd</t>
  </si>
  <si>
    <t>BRN06sep23_029.gcd</t>
  </si>
  <si>
    <t>BRN06sep23_030.gcd</t>
  </si>
  <si>
    <t>BRN06sep23_031.gcd</t>
  </si>
  <si>
    <t>CO2 pk not quite swamped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</si>
</sst>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topLeftCell="AA1" workbookViewId="0">
      <selection activeCell="AM41" sqref="AM41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35</v>
      </c>
      <c r="C9" s="2">
        <v>45175.519537037035</v>
      </c>
      <c r="D9" t="s">
        <v>33</v>
      </c>
      <c r="E9" t="s">
        <v>13</v>
      </c>
      <c r="F9">
        <v>0</v>
      </c>
      <c r="G9">
        <v>6.08</v>
      </c>
      <c r="H9" s="3">
        <v>2151</v>
      </c>
      <c r="I9">
        <v>-3.0000000000000001E-3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35</v>
      </c>
      <c r="Q9" s="2">
        <v>45175.519537037035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35</v>
      </c>
      <c r="AE9" s="2">
        <v>45175.519537037035</v>
      </c>
      <c r="AF9" t="s">
        <v>33</v>
      </c>
      <c r="AG9" t="s">
        <v>13</v>
      </c>
      <c r="AH9">
        <v>0</v>
      </c>
      <c r="AI9">
        <v>12.228</v>
      </c>
      <c r="AJ9" s="3">
        <v>4001</v>
      </c>
      <c r="AK9">
        <v>0.86399999999999999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7" si="0">IF(H9&lt;10000,((H9^2*0.00000054)+(H9*-0.004765)+(12.72)),(IF(H9&lt;200000,((H9^2*-0.000000001577)+(H9*0.003043)+(-10.42)),(IF(H9&lt;8000000,((H9^2*-0.0000000000186)+(H9*0.00194)+(154.1)),((V9^2*-0.00000002)+(V9*0.2565)+(-1032)))))))</f>
        <v>4.9689575399999999</v>
      </c>
      <c r="AU9" s="13">
        <f t="shared" ref="AU9:AU37" si="1">IF(AJ9&lt;45000,((-0.0000004561*AJ9^2)+(0.244*AJ9)+(-21.72)),((-0.0000000409*AJ9^2)+(0.2477*AJ9)+(-1777)))</f>
        <v>947.22275074389995</v>
      </c>
      <c r="AW9" s="6">
        <f t="shared" ref="AW9:AW35" si="2">IF(H9&lt;15000,((0.00000002125*H9^2)+(0.002705*H9)+(-4.371)),(IF(H9&lt;700000,((-0.0000000008162*H9^2)+(0.003141*H9)+(0.4702)), ((0.000000003285*V9^2)+(0.1899*V9)+(559.5)))))</f>
        <v>1.5457745212499994</v>
      </c>
      <c r="AX9" s="15">
        <f t="shared" ref="AX9:AX35" si="3">((-0.00000006277*AJ9^2)+(0.1854*AJ9)+(34.83))</f>
        <v>775.61057777722999</v>
      </c>
      <c r="AZ9" s="14">
        <f t="shared" ref="AZ9:AZ35" si="4">IF(H9&lt;10000,((-0.00000005795*H9^2)+(0.003823*H9)+(-6.715)),(IF(H9&lt;700000,((-0.0000000001209*H9^2)+(0.002635*H9)+(-0.4111)), ((-0.00000002007*V9^2)+(0.2564*V9)+(286.1)))))</f>
        <v>1.2401498820500008</v>
      </c>
      <c r="BA9" s="16">
        <f t="shared" ref="BA9:BA35" si="5">(-0.00000001626*AJ9^2)+(0.1912*AJ9)+(-3.858)</f>
        <v>760.87290990374015</v>
      </c>
      <c r="BC9" s="7">
        <f t="shared" ref="BC9:BC35" si="6">IF(H9&lt;10000,((0.0000001453*H9^2)+(0.0008349*H9)+(-1.805)),(IF(H9&lt;700000,((-0.00000000008054*H9^2)+(0.002348*H9)+(-2.47)), ((-0.00000001938*V9^2)+(0.2471*V9)+(226.8)))))</f>
        <v>0.66314408530000013</v>
      </c>
      <c r="BD9" s="8">
        <f t="shared" ref="BD9:BD35" si="7">(-0.00000002552*AJ9^2)+(0.2067*AJ9)+(-103.7)</f>
        <v>722.89817581447994</v>
      </c>
      <c r="BF9" s="12">
        <f t="shared" ref="BF9:BF36" si="8">IF(H9&lt;10000,((H9^2*0.00000054)+(H9*-0.004765)+(12.72)),(IF(H9&lt;200000,((H9^2*-0.000000001577)+(H9*0.003043)+(-10.42)),(IF(H9&lt;8000000,((H9^2*-0.0000000000186)+(H9*0.00194)+(154.1)),((V9^2*-0.00000002)+(V9*0.2565)+(-1032)))))))</f>
        <v>4.9689575399999999</v>
      </c>
      <c r="BG9" s="13">
        <f t="shared" ref="BG9:BG36" si="9">IF(AJ9&lt;45000,((-0.0000004561*AJ9^2)+(0.244*AJ9)+(-21.72)),((-0.0000000409*AJ9^2)+(0.2477*AJ9)+(-1777)))</f>
        <v>947.22275074389995</v>
      </c>
      <c r="BI9">
        <v>49</v>
      </c>
      <c r="BJ9" t="s">
        <v>35</v>
      </c>
      <c r="BK9" s="2">
        <v>45175.519537037035</v>
      </c>
      <c r="BL9" t="s">
        <v>33</v>
      </c>
      <c r="BM9" t="s">
        <v>13</v>
      </c>
      <c r="BN9">
        <v>0</v>
      </c>
      <c r="BO9">
        <v>2.6949999999999998</v>
      </c>
      <c r="BP9" s="3">
        <v>5367183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36</v>
      </c>
      <c r="C10" s="2">
        <v>45175.540810185186</v>
      </c>
      <c r="D10" t="s">
        <v>34</v>
      </c>
      <c r="E10" t="s">
        <v>13</v>
      </c>
      <c r="F10">
        <v>0</v>
      </c>
      <c r="G10">
        <v>6.0060000000000002</v>
      </c>
      <c r="H10" s="3">
        <v>9597</v>
      </c>
      <c r="I10">
        <v>1.2999999999999999E-2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36</v>
      </c>
      <c r="Q10" s="2">
        <v>45175.540810185186</v>
      </c>
      <c r="R10" t="s">
        <v>34</v>
      </c>
      <c r="S10" t="s">
        <v>13</v>
      </c>
      <c r="T10">
        <v>0</v>
      </c>
      <c r="U10" t="s">
        <v>14</v>
      </c>
      <c r="V10" s="3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36</v>
      </c>
      <c r="AE10" s="2">
        <v>45175.540810185186</v>
      </c>
      <c r="AF10" t="s">
        <v>34</v>
      </c>
      <c r="AG10" t="s">
        <v>13</v>
      </c>
      <c r="AH10">
        <v>0</v>
      </c>
      <c r="AI10">
        <v>12.183</v>
      </c>
      <c r="AJ10" s="3">
        <v>2074</v>
      </c>
      <c r="AK10">
        <v>0.32600000000000001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16.725595859999999</v>
      </c>
      <c r="AU10" s="13">
        <f t="shared" si="1"/>
        <v>482.37409679639995</v>
      </c>
      <c r="AW10" s="6">
        <f t="shared" si="2"/>
        <v>23.546061191249997</v>
      </c>
      <c r="AX10" s="15">
        <f t="shared" si="3"/>
        <v>419.07959635148001</v>
      </c>
      <c r="AZ10" s="14">
        <f t="shared" si="4"/>
        <v>24.636996398450002</v>
      </c>
      <c r="BA10" s="16">
        <f t="shared" si="5"/>
        <v>392.62085800024005</v>
      </c>
      <c r="BC10" s="7">
        <f t="shared" si="6"/>
        <v>19.590015327700002</v>
      </c>
      <c r="BD10" s="8">
        <f t="shared" si="7"/>
        <v>324.88602633247996</v>
      </c>
      <c r="BF10" s="12">
        <f t="shared" si="8"/>
        <v>16.725595859999999</v>
      </c>
      <c r="BG10" s="13">
        <f t="shared" si="9"/>
        <v>482.37409679639995</v>
      </c>
      <c r="BI10">
        <v>50</v>
      </c>
      <c r="BJ10" t="s">
        <v>36</v>
      </c>
      <c r="BK10" s="2">
        <v>45175.540810185186</v>
      </c>
      <c r="BL10" t="s">
        <v>34</v>
      </c>
      <c r="BM10" t="s">
        <v>13</v>
      </c>
      <c r="BN10">
        <v>0</v>
      </c>
      <c r="BO10">
        <v>2.6949999999999998</v>
      </c>
      <c r="BP10" s="3">
        <v>5293621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37</v>
      </c>
      <c r="C11" s="2">
        <v>45175.562106481484</v>
      </c>
      <c r="D11" t="s">
        <v>32</v>
      </c>
      <c r="E11" t="s">
        <v>13</v>
      </c>
      <c r="F11">
        <v>0</v>
      </c>
      <c r="G11">
        <v>6.0460000000000003</v>
      </c>
      <c r="H11" s="3">
        <v>3853</v>
      </c>
      <c r="I11">
        <v>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37</v>
      </c>
      <c r="Q11" s="2">
        <v>45175.562106481484</v>
      </c>
      <c r="R11" t="s">
        <v>32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37</v>
      </c>
      <c r="AE11" s="2">
        <v>45175.562106481484</v>
      </c>
      <c r="AF11" t="s">
        <v>32</v>
      </c>
      <c r="AG11" t="s">
        <v>13</v>
      </c>
      <c r="AH11">
        <v>0</v>
      </c>
      <c r="AI11">
        <v>12.192</v>
      </c>
      <c r="AJ11" s="3">
        <v>2059</v>
      </c>
      <c r="AK11">
        <v>0.32200000000000001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2.3770838600000008</v>
      </c>
      <c r="AU11" s="13">
        <f t="shared" si="1"/>
        <v>478.74237271590005</v>
      </c>
      <c r="AW11" s="6">
        <f t="shared" si="2"/>
        <v>6.3668341912499979</v>
      </c>
      <c r="AX11" s="15">
        <f t="shared" si="3"/>
        <v>416.30248777763001</v>
      </c>
      <c r="AZ11" s="14">
        <f t="shared" si="4"/>
        <v>7.1547159584499997</v>
      </c>
      <c r="BA11" s="16">
        <f t="shared" si="5"/>
        <v>389.75386603894003</v>
      </c>
      <c r="BC11" s="7">
        <f t="shared" si="6"/>
        <v>3.5689366876999999</v>
      </c>
      <c r="BD11" s="8">
        <f t="shared" si="7"/>
        <v>321.78710844488</v>
      </c>
      <c r="BF11" s="12">
        <f t="shared" si="8"/>
        <v>2.3770838600000008</v>
      </c>
      <c r="BG11" s="13">
        <f t="shared" si="9"/>
        <v>478.74237271590005</v>
      </c>
      <c r="BI11">
        <v>51</v>
      </c>
      <c r="BJ11" t="s">
        <v>37</v>
      </c>
      <c r="BK11" s="2">
        <v>45175.562106481484</v>
      </c>
      <c r="BL11" t="s">
        <v>32</v>
      </c>
      <c r="BM11" t="s">
        <v>13</v>
      </c>
      <c r="BN11">
        <v>0</v>
      </c>
      <c r="BO11">
        <v>2.6949999999999998</v>
      </c>
      <c r="BP11" s="3">
        <v>5410167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45175.583402777775</v>
      </c>
      <c r="D12">
        <v>135</v>
      </c>
      <c r="E12" t="s">
        <v>13</v>
      </c>
      <c r="F12">
        <v>0</v>
      </c>
      <c r="G12">
        <v>6.0469999999999997</v>
      </c>
      <c r="H12" s="3">
        <v>3707</v>
      </c>
      <c r="I12">
        <v>0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45175.583402777775</v>
      </c>
      <c r="R12">
        <v>135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45175.583402777775</v>
      </c>
      <c r="AF12">
        <v>135</v>
      </c>
      <c r="AG12" t="s">
        <v>13</v>
      </c>
      <c r="AH12">
        <v>0</v>
      </c>
      <c r="AI12">
        <v>11.997999999999999</v>
      </c>
      <c r="AJ12" s="3">
        <v>182734</v>
      </c>
      <c r="AK12">
        <v>46.142000000000003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2.4767434599999998</v>
      </c>
      <c r="AU12" s="13">
        <f t="shared" si="1"/>
        <v>42120.4906664796</v>
      </c>
      <c r="AW12" s="6">
        <f t="shared" si="2"/>
        <v>5.9484492912500002</v>
      </c>
      <c r="AX12" s="15">
        <f t="shared" si="3"/>
        <v>31817.715664765881</v>
      </c>
      <c r="AZ12" s="14">
        <f t="shared" si="4"/>
        <v>6.6605208504500002</v>
      </c>
      <c r="BA12" s="16">
        <f t="shared" si="5"/>
        <v>34391.933518067439</v>
      </c>
      <c r="BC12" s="7">
        <f t="shared" si="6"/>
        <v>3.2866649597000004</v>
      </c>
      <c r="BD12" s="8">
        <f t="shared" si="7"/>
        <v>36815.26123942688</v>
      </c>
      <c r="BF12" s="12">
        <f t="shared" si="8"/>
        <v>2.4767434599999998</v>
      </c>
      <c r="BG12" s="13">
        <f t="shared" si="9"/>
        <v>42120.4906664796</v>
      </c>
      <c r="BI12">
        <v>52</v>
      </c>
      <c r="BJ12" t="s">
        <v>38</v>
      </c>
      <c r="BK12" s="2">
        <v>45175.583402777775</v>
      </c>
      <c r="BL12">
        <v>135</v>
      </c>
      <c r="BM12" t="s">
        <v>13</v>
      </c>
      <c r="BN12">
        <v>0</v>
      </c>
      <c r="BO12">
        <v>2.88</v>
      </c>
      <c r="BP12" s="3">
        <v>655870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39</v>
      </c>
      <c r="C13" s="2">
        <v>45175.604733796295</v>
      </c>
      <c r="D13">
        <v>148</v>
      </c>
      <c r="E13" t="s">
        <v>13</v>
      </c>
      <c r="F13">
        <v>0</v>
      </c>
      <c r="G13">
        <v>6.024</v>
      </c>
      <c r="H13" s="3">
        <v>13901</v>
      </c>
      <c r="I13">
        <v>2.1999999999999999E-2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45175.604733796295</v>
      </c>
      <c r="R13">
        <v>148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45175.604733796295</v>
      </c>
      <c r="AF13">
        <v>148</v>
      </c>
      <c r="AG13" t="s">
        <v>13</v>
      </c>
      <c r="AH13">
        <v>0</v>
      </c>
      <c r="AI13">
        <v>12.175000000000001</v>
      </c>
      <c r="AJ13" s="3">
        <v>6452</v>
      </c>
      <c r="AK13">
        <v>1.5449999999999999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31.576006987823</v>
      </c>
      <c r="AU13" s="13">
        <f t="shared" si="1"/>
        <v>1533.5813305455999</v>
      </c>
      <c r="AW13" s="6">
        <f t="shared" si="2"/>
        <v>37.337508271249995</v>
      </c>
      <c r="AX13" s="15">
        <f t="shared" si="3"/>
        <v>1228.4177913579199</v>
      </c>
      <c r="AZ13" s="14">
        <f t="shared" si="4"/>
        <v>36.194672549859106</v>
      </c>
      <c r="BA13" s="16">
        <f t="shared" si="5"/>
        <v>1229.0875237769601</v>
      </c>
      <c r="BC13" s="7">
        <f t="shared" si="6"/>
        <v>30.153984627507462</v>
      </c>
      <c r="BD13" s="8">
        <f t="shared" si="7"/>
        <v>1228.86604568192</v>
      </c>
      <c r="BF13" s="12">
        <f t="shared" si="8"/>
        <v>31.576006987823</v>
      </c>
      <c r="BG13" s="13">
        <f t="shared" si="9"/>
        <v>1533.5813305455999</v>
      </c>
      <c r="BI13">
        <v>53</v>
      </c>
      <c r="BJ13" t="s">
        <v>39</v>
      </c>
      <c r="BK13" s="2">
        <v>45175.604733796295</v>
      </c>
      <c r="BL13">
        <v>148</v>
      </c>
      <c r="BM13" t="s">
        <v>13</v>
      </c>
      <c r="BN13">
        <v>0</v>
      </c>
      <c r="BO13">
        <v>2.8780000000000001</v>
      </c>
      <c r="BP13" s="3">
        <v>728618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40</v>
      </c>
      <c r="C14" s="2">
        <v>45175.62604166667</v>
      </c>
      <c r="D14">
        <v>80</v>
      </c>
      <c r="E14" t="s">
        <v>13</v>
      </c>
      <c r="F14">
        <v>0</v>
      </c>
      <c r="G14">
        <v>6.12</v>
      </c>
      <c r="H14" s="3">
        <v>2312</v>
      </c>
      <c r="I14">
        <v>-3.0000000000000001E-3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40</v>
      </c>
      <c r="Q14" s="2">
        <v>45175.62604166667</v>
      </c>
      <c r="R14">
        <v>80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40</v>
      </c>
      <c r="AE14" s="2">
        <v>45175.62604166667</v>
      </c>
      <c r="AF14">
        <v>80</v>
      </c>
      <c r="AG14" t="s">
        <v>13</v>
      </c>
      <c r="AH14">
        <v>0</v>
      </c>
      <c r="AI14">
        <v>11.999000000000001</v>
      </c>
      <c r="AJ14" s="3">
        <v>203261</v>
      </c>
      <c r="AK14">
        <v>50.872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4.5898057599999991</v>
      </c>
      <c r="AU14" s="13">
        <f t="shared" si="1"/>
        <v>46880.964804451098</v>
      </c>
      <c r="AW14" s="6">
        <f t="shared" si="2"/>
        <v>1.9965485599999999</v>
      </c>
      <c r="AX14" s="15">
        <f t="shared" si="3"/>
        <v>35126.074708224834</v>
      </c>
      <c r="AZ14" s="14">
        <f t="shared" si="4"/>
        <v>1.8140133151999986</v>
      </c>
      <c r="BA14" s="16">
        <f t="shared" si="5"/>
        <v>38187.862745192542</v>
      </c>
      <c r="BC14" s="7">
        <f t="shared" si="6"/>
        <v>0.90196728320000008</v>
      </c>
      <c r="BD14" s="8">
        <f t="shared" si="7"/>
        <v>40855.989029232085</v>
      </c>
      <c r="BF14" s="12">
        <f t="shared" si="8"/>
        <v>4.5898057599999991</v>
      </c>
      <c r="BG14" s="13">
        <f t="shared" si="9"/>
        <v>46880.964804451098</v>
      </c>
      <c r="BI14">
        <v>54</v>
      </c>
      <c r="BJ14" t="s">
        <v>40</v>
      </c>
      <c r="BK14" s="2">
        <v>45175.62604166667</v>
      </c>
      <c r="BL14">
        <v>80</v>
      </c>
      <c r="BM14" t="s">
        <v>13</v>
      </c>
      <c r="BN14">
        <v>0</v>
      </c>
      <c r="BO14">
        <v>2.8849999999999998</v>
      </c>
      <c r="BP14" s="3">
        <v>769395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45175.647372685184</v>
      </c>
      <c r="D15">
        <v>321</v>
      </c>
      <c r="E15" t="s">
        <v>13</v>
      </c>
      <c r="F15">
        <v>0</v>
      </c>
      <c r="G15">
        <v>6.024</v>
      </c>
      <c r="H15" s="3">
        <v>14951</v>
      </c>
      <c r="I15">
        <v>2.5000000000000001E-2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45175.647372685184</v>
      </c>
      <c r="R15">
        <v>321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45175.647372685184</v>
      </c>
      <c r="AF15">
        <v>321</v>
      </c>
      <c r="AG15" t="s">
        <v>13</v>
      </c>
      <c r="AH15">
        <v>0</v>
      </c>
      <c r="AI15">
        <v>12.186999999999999</v>
      </c>
      <c r="AJ15" s="3">
        <v>3100</v>
      </c>
      <c r="AK15">
        <v>0.61299999999999999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34.723382403622999</v>
      </c>
      <c r="AU15" s="13">
        <f t="shared" si="1"/>
        <v>730.29687899999999</v>
      </c>
      <c r="AW15" s="6">
        <f t="shared" si="2"/>
        <v>40.821518521249999</v>
      </c>
      <c r="AX15" s="15">
        <f t="shared" si="3"/>
        <v>608.9667803000001</v>
      </c>
      <c r="AZ15" s="14">
        <f t="shared" si="4"/>
        <v>38.9577599327191</v>
      </c>
      <c r="BA15" s="16">
        <f t="shared" si="5"/>
        <v>588.70574140000008</v>
      </c>
      <c r="BC15" s="7">
        <f t="shared" si="6"/>
        <v>32.61694470042346</v>
      </c>
      <c r="BD15" s="8">
        <f t="shared" si="7"/>
        <v>536.82475279999994</v>
      </c>
      <c r="BF15" s="12">
        <f t="shared" si="8"/>
        <v>34.723382403622999</v>
      </c>
      <c r="BG15" s="13">
        <f t="shared" si="9"/>
        <v>730.29687899999999</v>
      </c>
      <c r="BI15">
        <v>55</v>
      </c>
      <c r="BJ15" t="s">
        <v>41</v>
      </c>
      <c r="BK15" s="2">
        <v>45175.647372685184</v>
      </c>
      <c r="BL15">
        <v>321</v>
      </c>
      <c r="BM15" t="s">
        <v>13</v>
      </c>
      <c r="BN15">
        <v>0</v>
      </c>
      <c r="BO15">
        <v>2.867</v>
      </c>
      <c r="BP15" s="3">
        <v>962617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45175.66878472222</v>
      </c>
      <c r="D16">
        <v>197</v>
      </c>
      <c r="E16" t="s">
        <v>13</v>
      </c>
      <c r="F16">
        <v>0</v>
      </c>
      <c r="G16">
        <v>6.0839999999999996</v>
      </c>
      <c r="H16" s="3">
        <v>2358</v>
      </c>
      <c r="I16">
        <v>-2E-3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45175.66878472222</v>
      </c>
      <c r="R16">
        <v>197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45175.66878472222</v>
      </c>
      <c r="AF16">
        <v>197</v>
      </c>
      <c r="AG16" t="s">
        <v>13</v>
      </c>
      <c r="AH16">
        <v>0</v>
      </c>
      <c r="AI16">
        <v>12</v>
      </c>
      <c r="AJ16" s="3">
        <v>186377</v>
      </c>
      <c r="AK16">
        <v>46.987000000000002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4.4866185600000001</v>
      </c>
      <c r="AU16" s="13">
        <f t="shared" si="1"/>
        <v>42967.864707323904</v>
      </c>
      <c r="AW16" s="6">
        <f t="shared" si="2"/>
        <v>2.1255434849999988</v>
      </c>
      <c r="AX16" s="15">
        <f t="shared" si="3"/>
        <v>32408.722842682673</v>
      </c>
      <c r="AZ16" s="14">
        <f t="shared" si="4"/>
        <v>1.9774224961999991</v>
      </c>
      <c r="BA16" s="16">
        <f t="shared" si="5"/>
        <v>35066.610761542463</v>
      </c>
      <c r="BC16" s="7">
        <f t="shared" si="6"/>
        <v>0.97158602919999981</v>
      </c>
      <c r="BD16" s="8">
        <f t="shared" si="7"/>
        <v>37533.953325987924</v>
      </c>
      <c r="BF16" s="12">
        <f t="shared" si="8"/>
        <v>4.4866185600000001</v>
      </c>
      <c r="BG16" s="13">
        <f t="shared" si="9"/>
        <v>42967.864707323904</v>
      </c>
      <c r="BI16">
        <v>56</v>
      </c>
      <c r="BJ16" t="s">
        <v>42</v>
      </c>
      <c r="BK16" s="2">
        <v>45175.66878472222</v>
      </c>
      <c r="BL16">
        <v>197</v>
      </c>
      <c r="BM16" t="s">
        <v>13</v>
      </c>
      <c r="BN16">
        <v>0</v>
      </c>
      <c r="BO16">
        <v>2.8759999999999999</v>
      </c>
      <c r="BP16" s="3">
        <v>775968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45175.690069444441</v>
      </c>
      <c r="D17">
        <v>311</v>
      </c>
      <c r="E17" t="s">
        <v>13</v>
      </c>
      <c r="F17">
        <v>0</v>
      </c>
      <c r="G17">
        <v>5.8949999999999996</v>
      </c>
      <c r="H17" s="3">
        <v>29465694</v>
      </c>
      <c r="I17">
        <v>67.135000000000005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45175.690069444441</v>
      </c>
      <c r="R17">
        <v>311</v>
      </c>
      <c r="S17" t="s">
        <v>13</v>
      </c>
      <c r="T17">
        <v>0</v>
      </c>
      <c r="U17">
        <v>5.8719999999999999</v>
      </c>
      <c r="V17" s="3">
        <v>319940</v>
      </c>
      <c r="W17">
        <v>79.58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45175.690069444441</v>
      </c>
      <c r="AF17">
        <v>311</v>
      </c>
      <c r="AG17" t="s">
        <v>13</v>
      </c>
      <c r="AH17">
        <v>0</v>
      </c>
      <c r="AI17">
        <v>12.12</v>
      </c>
      <c r="AJ17" s="3">
        <v>54702</v>
      </c>
      <c r="AK17">
        <v>14.568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78985.377928000002</v>
      </c>
      <c r="AU17" s="13">
        <f t="shared" si="1"/>
        <v>11650.299969916401</v>
      </c>
      <c r="AW17" s="6">
        <f t="shared" si="2"/>
        <v>61652.36386782601</v>
      </c>
      <c r="AX17" s="15">
        <f t="shared" si="3"/>
        <v>9988.7535763729193</v>
      </c>
      <c r="AZ17" s="14">
        <f t="shared" si="4"/>
        <v>80264.318615748009</v>
      </c>
      <c r="BA17" s="16">
        <f t="shared" si="5"/>
        <v>10406.50945884696</v>
      </c>
      <c r="BC17" s="7">
        <f t="shared" si="6"/>
        <v>77300.206122232004</v>
      </c>
      <c r="BD17" s="8">
        <f t="shared" si="7"/>
        <v>11126.839679321918</v>
      </c>
      <c r="BF17" s="12">
        <f t="shared" si="8"/>
        <v>78985.377928000002</v>
      </c>
      <c r="BG17" s="13">
        <f t="shared" si="9"/>
        <v>11650.299969916401</v>
      </c>
      <c r="BI17">
        <v>57</v>
      </c>
      <c r="BJ17" t="s">
        <v>43</v>
      </c>
      <c r="BK17" s="2">
        <v>45175.690069444441</v>
      </c>
      <c r="BL17">
        <v>311</v>
      </c>
      <c r="BM17" t="s">
        <v>13</v>
      </c>
      <c r="BN17">
        <v>0</v>
      </c>
      <c r="BO17">
        <v>2.8879999999999999</v>
      </c>
      <c r="BP17" s="3">
        <v>546340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45175.711377314816</v>
      </c>
      <c r="D18">
        <v>319</v>
      </c>
      <c r="E18" t="s">
        <v>13</v>
      </c>
      <c r="F18">
        <v>0</v>
      </c>
      <c r="G18">
        <v>6.0010000000000003</v>
      </c>
      <c r="H18" s="3">
        <v>4820149</v>
      </c>
      <c r="I18">
        <v>10.423999999999999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45175.711377314816</v>
      </c>
      <c r="R18">
        <v>319</v>
      </c>
      <c r="S18" t="s">
        <v>13</v>
      </c>
      <c r="T18">
        <v>0</v>
      </c>
      <c r="U18">
        <v>5.9560000000000004</v>
      </c>
      <c r="V18" s="3">
        <v>40819</v>
      </c>
      <c r="W18">
        <v>10.43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45175.711377314816</v>
      </c>
      <c r="AF18">
        <v>319</v>
      </c>
      <c r="AG18" t="s">
        <v>13</v>
      </c>
      <c r="AH18">
        <v>0</v>
      </c>
      <c r="AI18">
        <v>12.1</v>
      </c>
      <c r="AJ18" s="3">
        <v>84832</v>
      </c>
      <c r="AK18">
        <v>22.356000000000002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9073.0397032910623</v>
      </c>
      <c r="AU18" s="13">
        <f t="shared" si="1"/>
        <v>18941.550849638399</v>
      </c>
      <c r="AW18" s="6">
        <f t="shared" si="2"/>
        <v>8316.5015366498847</v>
      </c>
      <c r="AX18" s="15">
        <f t="shared" si="3"/>
        <v>15310.96048957952</v>
      </c>
      <c r="AZ18" s="14">
        <f t="shared" si="4"/>
        <v>10718.651151426731</v>
      </c>
      <c r="BA18" s="16">
        <f t="shared" si="5"/>
        <v>16099.005826677761</v>
      </c>
      <c r="BC18" s="7">
        <f t="shared" si="6"/>
        <v>10280.884123051817</v>
      </c>
      <c r="BD18" s="8">
        <f t="shared" si="7"/>
        <v>17247.420530923519</v>
      </c>
      <c r="BF18" s="12">
        <f t="shared" si="8"/>
        <v>9073.0397032910623</v>
      </c>
      <c r="BG18" s="13">
        <f t="shared" si="9"/>
        <v>18941.550849638399</v>
      </c>
      <c r="BI18">
        <v>58</v>
      </c>
      <c r="BJ18" t="s">
        <v>44</v>
      </c>
      <c r="BK18" s="2">
        <v>45175.711377314816</v>
      </c>
      <c r="BL18">
        <v>319</v>
      </c>
      <c r="BM18" t="s">
        <v>13</v>
      </c>
      <c r="BN18">
        <v>0</v>
      </c>
      <c r="BO18">
        <v>2.887</v>
      </c>
      <c r="BP18" s="3">
        <v>602725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45175.732719907406</v>
      </c>
      <c r="D19">
        <v>382</v>
      </c>
      <c r="E19" t="s">
        <v>13</v>
      </c>
      <c r="F19">
        <v>0</v>
      </c>
      <c r="G19">
        <v>6.0019999999999998</v>
      </c>
      <c r="H19" s="3">
        <v>16627</v>
      </c>
      <c r="I19">
        <v>2.8000000000000001E-2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45175.732719907406</v>
      </c>
      <c r="R19">
        <v>382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45175.732719907406</v>
      </c>
      <c r="AF19">
        <v>382</v>
      </c>
      <c r="AG19" t="s">
        <v>13</v>
      </c>
      <c r="AH19">
        <v>0</v>
      </c>
      <c r="AI19">
        <v>12.172000000000001</v>
      </c>
      <c r="AJ19" s="3">
        <v>3032</v>
      </c>
      <c r="AK19">
        <v>0.59399999999999997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39.739988107567001</v>
      </c>
      <c r="AU19" s="13">
        <f t="shared" si="1"/>
        <v>713.89506175359998</v>
      </c>
      <c r="AW19" s="6">
        <f t="shared" si="2"/>
        <v>52.469962691310201</v>
      </c>
      <c r="AX19" s="15">
        <f t="shared" si="3"/>
        <v>596.38575388352001</v>
      </c>
      <c r="AZ19" s="14">
        <f t="shared" si="4"/>
        <v>43.367621333103905</v>
      </c>
      <c r="BA19" s="16">
        <f t="shared" si="5"/>
        <v>575.71092142975999</v>
      </c>
      <c r="BC19" s="7">
        <f t="shared" si="6"/>
        <v>36.547930142830339</v>
      </c>
      <c r="BD19" s="8">
        <f t="shared" si="7"/>
        <v>522.77979402751987</v>
      </c>
      <c r="BF19" s="12">
        <f t="shared" si="8"/>
        <v>39.739988107567001</v>
      </c>
      <c r="BG19" s="13">
        <f t="shared" si="9"/>
        <v>713.89506175359998</v>
      </c>
      <c r="BI19">
        <v>59</v>
      </c>
      <c r="BJ19" t="s">
        <v>45</v>
      </c>
      <c r="BK19" s="2">
        <v>45175.732719907406</v>
      </c>
      <c r="BL19">
        <v>382</v>
      </c>
      <c r="BM19" t="s">
        <v>13</v>
      </c>
      <c r="BN19">
        <v>0</v>
      </c>
      <c r="BO19">
        <v>2.8540000000000001</v>
      </c>
      <c r="BP19" s="3">
        <v>795705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46</v>
      </c>
      <c r="C20" s="2">
        <v>45175.754062499997</v>
      </c>
      <c r="D20">
        <v>299</v>
      </c>
      <c r="E20" t="s">
        <v>13</v>
      </c>
      <c r="F20">
        <v>0</v>
      </c>
      <c r="G20">
        <v>6.0049999999999999</v>
      </c>
      <c r="H20" s="3">
        <v>10662</v>
      </c>
      <c r="I20">
        <v>1.4999999999999999E-2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46</v>
      </c>
      <c r="Q20" s="2">
        <v>45175.754062499997</v>
      </c>
      <c r="R20">
        <v>299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46</v>
      </c>
      <c r="AE20" s="2">
        <v>45175.754062499997</v>
      </c>
      <c r="AF20">
        <v>299</v>
      </c>
      <c r="AG20" t="s">
        <v>13</v>
      </c>
      <c r="AH20">
        <v>0</v>
      </c>
      <c r="AI20">
        <v>11.968999999999999</v>
      </c>
      <c r="AJ20" s="3">
        <v>198985</v>
      </c>
      <c r="AK20">
        <v>49.893000000000001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21.845195409211996</v>
      </c>
      <c r="AU20" s="13">
        <f t="shared" si="1"/>
        <v>45892.147763797497</v>
      </c>
      <c r="AW20" s="6">
        <f t="shared" si="2"/>
        <v>26.885372685</v>
      </c>
      <c r="AX20" s="15">
        <f t="shared" si="3"/>
        <v>34441.268952776758</v>
      </c>
      <c r="AZ20" s="14">
        <f t="shared" si="4"/>
        <v>27.669526300300401</v>
      </c>
      <c r="BA20" s="16">
        <f t="shared" si="5"/>
        <v>37398.258808541497</v>
      </c>
      <c r="BC20" s="7">
        <f t="shared" si="6"/>
        <v>22.55522035422824</v>
      </c>
      <c r="BD20" s="8">
        <f t="shared" si="7"/>
        <v>40016.034328658003</v>
      </c>
      <c r="BF20" s="12">
        <f t="shared" si="8"/>
        <v>21.845195409211996</v>
      </c>
      <c r="BG20" s="13">
        <f t="shared" si="9"/>
        <v>45892.147763797497</v>
      </c>
      <c r="BI20">
        <v>60</v>
      </c>
      <c r="BJ20" t="s">
        <v>46</v>
      </c>
      <c r="BK20" s="2">
        <v>45175.754062499997</v>
      </c>
      <c r="BL20">
        <v>299</v>
      </c>
      <c r="BM20" t="s">
        <v>13</v>
      </c>
      <c r="BN20">
        <v>0</v>
      </c>
      <c r="BO20">
        <v>2.851</v>
      </c>
      <c r="BP20" s="3">
        <v>856875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47</v>
      </c>
      <c r="C21" s="2">
        <v>45175.775405092594</v>
      </c>
      <c r="D21">
        <v>237</v>
      </c>
      <c r="E21" t="s">
        <v>13</v>
      </c>
      <c r="F21">
        <v>0</v>
      </c>
      <c r="G21">
        <v>5.9980000000000002</v>
      </c>
      <c r="H21" s="3">
        <v>5341597</v>
      </c>
      <c r="I21">
        <v>11.564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47</v>
      </c>
      <c r="Q21" s="2">
        <v>45175.775405092594</v>
      </c>
      <c r="R21">
        <v>237</v>
      </c>
      <c r="S21" t="s">
        <v>13</v>
      </c>
      <c r="T21">
        <v>0</v>
      </c>
      <c r="U21">
        <v>5.9539999999999997</v>
      </c>
      <c r="V21" s="3">
        <v>44755</v>
      </c>
      <c r="W21">
        <v>11.433999999999999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47</v>
      </c>
      <c r="AE21" s="2">
        <v>45175.775405092594</v>
      </c>
      <c r="AF21">
        <v>237</v>
      </c>
      <c r="AG21" t="s">
        <v>13</v>
      </c>
      <c r="AH21">
        <v>0</v>
      </c>
      <c r="AI21">
        <v>12.099</v>
      </c>
      <c r="AJ21" s="3">
        <v>82523</v>
      </c>
      <c r="AK21">
        <v>21.768000000000001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9986.0907317063939</v>
      </c>
      <c r="AU21" s="13">
        <f t="shared" si="1"/>
        <v>18385.416237863901</v>
      </c>
      <c r="AW21" s="6">
        <f t="shared" si="2"/>
        <v>9065.0543879321249</v>
      </c>
      <c r="AX21" s="15">
        <f t="shared" si="3"/>
        <v>14907.127642144671</v>
      </c>
      <c r="AZ21" s="14">
        <f t="shared" si="4"/>
        <v>11721.081588798252</v>
      </c>
      <c r="BA21" s="16">
        <f t="shared" si="5"/>
        <v>15663.80825969846</v>
      </c>
      <c r="BC21" s="7">
        <f t="shared" si="6"/>
        <v>11246.942165715498</v>
      </c>
      <c r="BD21" s="8">
        <f t="shared" si="7"/>
        <v>16780.011738099918</v>
      </c>
      <c r="BF21" s="12">
        <f t="shared" si="8"/>
        <v>9986.0907317063939</v>
      </c>
      <c r="BG21" s="13">
        <f t="shared" si="9"/>
        <v>18385.416237863901</v>
      </c>
      <c r="BI21">
        <v>61</v>
      </c>
      <c r="BJ21" t="s">
        <v>47</v>
      </c>
      <c r="BK21" s="2">
        <v>45175.775405092594</v>
      </c>
      <c r="BL21">
        <v>237</v>
      </c>
      <c r="BM21" t="s">
        <v>13</v>
      </c>
      <c r="BN21">
        <v>0</v>
      </c>
      <c r="BO21">
        <v>2.8820000000000001</v>
      </c>
      <c r="BP21" s="3">
        <v>661339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48</v>
      </c>
      <c r="C22" s="2">
        <v>45175.796747685185</v>
      </c>
      <c r="D22">
        <v>284</v>
      </c>
      <c r="E22" t="s">
        <v>13</v>
      </c>
      <c r="F22">
        <v>0</v>
      </c>
      <c r="G22">
        <v>6.01</v>
      </c>
      <c r="H22" s="3">
        <v>10313</v>
      </c>
      <c r="I22">
        <v>1.4999999999999999E-2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48</v>
      </c>
      <c r="Q22" s="2">
        <v>45175.796747685185</v>
      </c>
      <c r="R22">
        <v>284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48</v>
      </c>
      <c r="AE22" s="2">
        <v>45175.796747685185</v>
      </c>
      <c r="AF22">
        <v>284</v>
      </c>
      <c r="AG22" t="s">
        <v>13</v>
      </c>
      <c r="AH22">
        <v>0</v>
      </c>
      <c r="AI22">
        <v>12.167</v>
      </c>
      <c r="AJ22" s="3">
        <v>6144</v>
      </c>
      <c r="AK22">
        <v>1.4590000000000001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20.794732482886999</v>
      </c>
      <c r="AU22" s="13">
        <f t="shared" si="1"/>
        <v>1460.1988015104</v>
      </c>
      <c r="AW22" s="6">
        <f t="shared" si="2"/>
        <v>25.785771841249996</v>
      </c>
      <c r="AX22" s="15">
        <f t="shared" si="3"/>
        <v>1171.5581118412799</v>
      </c>
      <c r="AZ22" s="14">
        <f t="shared" si="4"/>
        <v>26.750796321547899</v>
      </c>
      <c r="BA22" s="16">
        <f t="shared" si="5"/>
        <v>1170.26100555264</v>
      </c>
      <c r="BC22" s="7">
        <f t="shared" si="6"/>
        <v>21.736357929176741</v>
      </c>
      <c r="BD22" s="8">
        <f t="shared" si="7"/>
        <v>1165.3014522572798</v>
      </c>
      <c r="BF22" s="12">
        <f t="shared" si="8"/>
        <v>20.794732482886999</v>
      </c>
      <c r="BG22" s="13">
        <f t="shared" si="9"/>
        <v>1460.1988015104</v>
      </c>
      <c r="BI22">
        <v>62</v>
      </c>
      <c r="BJ22" t="s">
        <v>48</v>
      </c>
      <c r="BK22" s="2">
        <v>45175.796747685185</v>
      </c>
      <c r="BL22">
        <v>284</v>
      </c>
      <c r="BM22" t="s">
        <v>13</v>
      </c>
      <c r="BN22">
        <v>0</v>
      </c>
      <c r="BO22">
        <v>2.855</v>
      </c>
      <c r="BP22" s="3">
        <v>834121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49</v>
      </c>
      <c r="C23" s="2">
        <v>45175.818043981482</v>
      </c>
      <c r="D23">
        <v>141</v>
      </c>
      <c r="E23" t="s">
        <v>13</v>
      </c>
      <c r="F23">
        <v>0</v>
      </c>
      <c r="G23">
        <v>6.0179999999999998</v>
      </c>
      <c r="H23" s="3">
        <v>131417</v>
      </c>
      <c r="I23">
        <v>0.27400000000000002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49</v>
      </c>
      <c r="Q23" s="2">
        <v>45175.818043981482</v>
      </c>
      <c r="R23">
        <v>141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49</v>
      </c>
      <c r="AE23" s="2">
        <v>45175.818043981482</v>
      </c>
      <c r="AF23">
        <v>141</v>
      </c>
      <c r="AG23" t="s">
        <v>13</v>
      </c>
      <c r="AH23">
        <v>0</v>
      </c>
      <c r="AI23">
        <v>12.101000000000001</v>
      </c>
      <c r="AJ23" s="3">
        <v>84773</v>
      </c>
      <c r="AK23">
        <v>22.341999999999999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362.24646621904697</v>
      </c>
      <c r="AU23" s="13">
        <f t="shared" si="1"/>
        <v>18927.3458234639</v>
      </c>
      <c r="AW23" s="6">
        <f t="shared" si="2"/>
        <v>399.1548737569982</v>
      </c>
      <c r="AX23" s="15">
        <f t="shared" si="3"/>
        <v>15300.650009824671</v>
      </c>
      <c r="AZ23" s="14">
        <f t="shared" si="4"/>
        <v>343.78470026821992</v>
      </c>
      <c r="BA23" s="16">
        <f t="shared" si="5"/>
        <v>16087.887735538461</v>
      </c>
      <c r="BC23" s="7">
        <f t="shared" si="6"/>
        <v>304.70615573781993</v>
      </c>
      <c r="BD23" s="8">
        <f t="shared" si="7"/>
        <v>17235.480601779916</v>
      </c>
      <c r="BF23" s="12">
        <f t="shared" si="8"/>
        <v>362.24646621904697</v>
      </c>
      <c r="BG23" s="13">
        <f t="shared" si="9"/>
        <v>18927.3458234639</v>
      </c>
      <c r="BI23">
        <v>63</v>
      </c>
      <c r="BJ23" t="s">
        <v>49</v>
      </c>
      <c r="BK23" s="2">
        <v>45175.818043981482</v>
      </c>
      <c r="BL23">
        <v>141</v>
      </c>
      <c r="BM23" t="s">
        <v>13</v>
      </c>
      <c r="BN23">
        <v>0</v>
      </c>
      <c r="BO23">
        <v>2.883</v>
      </c>
      <c r="BP23" s="3">
        <v>690501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45175.839363425926</v>
      </c>
      <c r="D24">
        <v>125</v>
      </c>
      <c r="E24" t="s">
        <v>13</v>
      </c>
      <c r="F24">
        <v>0</v>
      </c>
      <c r="G24">
        <v>6.0270000000000001</v>
      </c>
      <c r="H24" s="3">
        <v>13753</v>
      </c>
      <c r="I24">
        <v>2.1999999999999999E-2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45175.839363425926</v>
      </c>
      <c r="R24">
        <v>125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45175.839363425926</v>
      </c>
      <c r="AF24">
        <v>125</v>
      </c>
      <c r="AG24" t="s">
        <v>13</v>
      </c>
      <c r="AH24">
        <v>0</v>
      </c>
      <c r="AI24">
        <v>12.183</v>
      </c>
      <c r="AJ24" s="3">
        <v>3035</v>
      </c>
      <c r="AK24">
        <v>0.59399999999999997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31.132097320806999</v>
      </c>
      <c r="AU24" s="13">
        <f t="shared" si="1"/>
        <v>714.61876027749997</v>
      </c>
      <c r="AW24" s="6">
        <f t="shared" si="2"/>
        <v>36.850196441249999</v>
      </c>
      <c r="AX24" s="15">
        <f t="shared" si="3"/>
        <v>596.94081140675007</v>
      </c>
      <c r="AZ24" s="14">
        <f t="shared" si="4"/>
        <v>35.805187368411907</v>
      </c>
      <c r="BA24" s="16">
        <f t="shared" si="5"/>
        <v>576.28422548150013</v>
      </c>
      <c r="BC24" s="7">
        <f t="shared" si="6"/>
        <v>29.806810260975141</v>
      </c>
      <c r="BD24" s="8">
        <f t="shared" si="7"/>
        <v>523.39942953799994</v>
      </c>
      <c r="BF24" s="12">
        <f t="shared" si="8"/>
        <v>31.132097320806999</v>
      </c>
      <c r="BG24" s="13">
        <f t="shared" si="9"/>
        <v>714.61876027749997</v>
      </c>
      <c r="BI24">
        <v>64</v>
      </c>
      <c r="BJ24" t="s">
        <v>50</v>
      </c>
      <c r="BK24" s="2">
        <v>45175.839363425926</v>
      </c>
      <c r="BL24">
        <v>125</v>
      </c>
      <c r="BM24" t="s">
        <v>13</v>
      </c>
      <c r="BN24">
        <v>0</v>
      </c>
      <c r="BO24">
        <v>2.88</v>
      </c>
      <c r="BP24" s="3">
        <v>796454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51</v>
      </c>
      <c r="C25" s="2">
        <v>45175.860694444447</v>
      </c>
      <c r="D25">
        <v>414</v>
      </c>
      <c r="E25" t="s">
        <v>13</v>
      </c>
      <c r="F25">
        <v>0</v>
      </c>
      <c r="G25">
        <v>6.0110000000000001</v>
      </c>
      <c r="H25" s="3">
        <v>7072</v>
      </c>
      <c r="I25">
        <v>8.0000000000000002E-3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51</v>
      </c>
      <c r="Q25" s="2">
        <v>45175.860694444447</v>
      </c>
      <c r="R25">
        <v>414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51</v>
      </c>
      <c r="AE25" s="2">
        <v>45175.860694444447</v>
      </c>
      <c r="AF25">
        <v>414</v>
      </c>
      <c r="AG25" t="s">
        <v>13</v>
      </c>
      <c r="AH25">
        <v>0</v>
      </c>
      <c r="AI25">
        <v>12.166</v>
      </c>
      <c r="AJ25" s="3">
        <v>6505</v>
      </c>
      <c r="AK25">
        <v>1.56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6.029039359999997</v>
      </c>
      <c r="AU25" s="13">
        <f t="shared" si="1"/>
        <v>1546.2001170975</v>
      </c>
      <c r="AW25" s="6">
        <f t="shared" si="2"/>
        <v>15.82154016</v>
      </c>
      <c r="AX25" s="15">
        <f t="shared" si="3"/>
        <v>1238.2008858807499</v>
      </c>
      <c r="AZ25" s="14">
        <f t="shared" si="4"/>
        <v>17.422991987200003</v>
      </c>
      <c r="BA25" s="16">
        <f t="shared" si="5"/>
        <v>1239.2099576935002</v>
      </c>
      <c r="BC25" s="7">
        <f t="shared" si="6"/>
        <v>11.3663284352</v>
      </c>
      <c r="BD25" s="8">
        <f t="shared" si="7"/>
        <v>1239.8036205619999</v>
      </c>
      <c r="BF25" s="12">
        <f t="shared" si="8"/>
        <v>6.029039359999997</v>
      </c>
      <c r="BG25" s="13">
        <f t="shared" si="9"/>
        <v>1546.2001170975</v>
      </c>
      <c r="BI25">
        <v>65</v>
      </c>
      <c r="BJ25" t="s">
        <v>51</v>
      </c>
      <c r="BK25" s="2">
        <v>45175.860694444447</v>
      </c>
      <c r="BL25">
        <v>414</v>
      </c>
      <c r="BM25" t="s">
        <v>13</v>
      </c>
      <c r="BN25">
        <v>0</v>
      </c>
      <c r="BO25">
        <v>2.8570000000000002</v>
      </c>
      <c r="BP25" s="3">
        <v>800703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52</v>
      </c>
      <c r="C26" s="2">
        <v>45175.882037037038</v>
      </c>
      <c r="D26">
        <v>69</v>
      </c>
      <c r="E26" t="s">
        <v>13</v>
      </c>
      <c r="F26">
        <v>0</v>
      </c>
      <c r="G26">
        <v>6.0289999999999999</v>
      </c>
      <c r="H26" s="3">
        <v>10599</v>
      </c>
      <c r="I26">
        <v>1.4999999999999999E-2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52</v>
      </c>
      <c r="Q26" s="2">
        <v>45175.882037037038</v>
      </c>
      <c r="R26">
        <v>69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52</v>
      </c>
      <c r="AE26" s="2">
        <v>45175.882037037038</v>
      </c>
      <c r="AF26">
        <v>69</v>
      </c>
      <c r="AG26" t="s">
        <v>13</v>
      </c>
      <c r="AH26">
        <v>0</v>
      </c>
      <c r="AI26">
        <v>12.2</v>
      </c>
      <c r="AJ26" s="3">
        <v>44603</v>
      </c>
      <c r="AK26">
        <v>11.9</v>
      </c>
      <c r="AL26" t="s">
        <v>14</v>
      </c>
      <c r="AM26" t="s">
        <v>14</v>
      </c>
      <c r="AN26" t="s">
        <v>14</v>
      </c>
      <c r="AO26" t="s">
        <v>14</v>
      </c>
      <c r="AQ26">
        <v>2</v>
      </c>
      <c r="AR26" t="s">
        <v>66</v>
      </c>
      <c r="AS26" s="11">
        <v>66</v>
      </c>
      <c r="AT26" s="12">
        <f t="shared" si="0"/>
        <v>21.655598710823</v>
      </c>
      <c r="AU26" s="13">
        <f t="shared" si="1"/>
        <v>9954.0340675350999</v>
      </c>
      <c r="AW26" s="6">
        <f t="shared" si="2"/>
        <v>26.686494521249998</v>
      </c>
      <c r="AX26" s="15">
        <f t="shared" si="3"/>
        <v>8179.3498289830713</v>
      </c>
      <c r="AZ26" s="14">
        <f t="shared" si="4"/>
        <v>27.503683238959102</v>
      </c>
      <c r="BA26" s="16">
        <f t="shared" si="5"/>
        <v>8491.8875070776594</v>
      </c>
      <c r="BC26" s="7">
        <f t="shared" si="6"/>
        <v>22.407404232967458</v>
      </c>
      <c r="BD26" s="8">
        <f t="shared" si="7"/>
        <v>9064.9699074183191</v>
      </c>
      <c r="BF26" s="12">
        <f t="shared" si="8"/>
        <v>21.655598710823</v>
      </c>
      <c r="BG26" s="13">
        <f t="shared" si="9"/>
        <v>9954.0340675350999</v>
      </c>
      <c r="BI26">
        <v>66</v>
      </c>
      <c r="BJ26" t="s">
        <v>52</v>
      </c>
      <c r="BK26" s="2">
        <v>45175.882037037038</v>
      </c>
      <c r="BL26">
        <v>69</v>
      </c>
      <c r="BM26" t="s">
        <v>13</v>
      </c>
      <c r="BN26">
        <v>0</v>
      </c>
      <c r="BO26">
        <v>2.8839999999999999</v>
      </c>
      <c r="BP26" s="3">
        <v>704865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53</v>
      </c>
      <c r="C27" s="2">
        <v>45175.903344907405</v>
      </c>
      <c r="D27">
        <v>223</v>
      </c>
      <c r="E27" t="s">
        <v>13</v>
      </c>
      <c r="F27">
        <v>0</v>
      </c>
      <c r="G27">
        <v>5.883</v>
      </c>
      <c r="H27" s="3">
        <v>33855424</v>
      </c>
      <c r="I27">
        <v>77.921999999999997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53</v>
      </c>
      <c r="Q27" s="2">
        <v>45175.903344907405</v>
      </c>
      <c r="R27">
        <v>223</v>
      </c>
      <c r="S27" t="s">
        <v>13</v>
      </c>
      <c r="T27">
        <v>0</v>
      </c>
      <c r="U27">
        <v>5.8630000000000004</v>
      </c>
      <c r="V27" s="3">
        <v>386832</v>
      </c>
      <c r="W27">
        <v>95.578999999999994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53</v>
      </c>
      <c r="AE27" s="2">
        <v>45175.903344907405</v>
      </c>
      <c r="AF27">
        <v>223</v>
      </c>
      <c r="AG27" t="s">
        <v>13</v>
      </c>
      <c r="AH27">
        <v>0</v>
      </c>
      <c r="AI27">
        <v>12.12</v>
      </c>
      <c r="AJ27" s="3">
        <v>64124</v>
      </c>
      <c r="AK27">
        <v>17.03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95197.628075519999</v>
      </c>
      <c r="AU27" s="13">
        <f t="shared" si="1"/>
        <v>13938.3386063216</v>
      </c>
      <c r="AW27" s="6">
        <f t="shared" si="2"/>
        <v>74510.460902595849</v>
      </c>
      <c r="AX27" s="15">
        <f t="shared" si="3"/>
        <v>11665.316429408482</v>
      </c>
      <c r="AZ27" s="14">
        <f t="shared" si="4"/>
        <v>96466.570145784339</v>
      </c>
      <c r="BA27" s="16">
        <f t="shared" si="5"/>
        <v>12189.791511266241</v>
      </c>
      <c r="BC27" s="7">
        <f t="shared" si="6"/>
        <v>92912.98345317888</v>
      </c>
      <c r="BD27" s="8">
        <f t="shared" si="7"/>
        <v>13045.79543416448</v>
      </c>
      <c r="BF27" s="12">
        <f t="shared" si="8"/>
        <v>95197.628075519999</v>
      </c>
      <c r="BG27" s="13">
        <f t="shared" si="9"/>
        <v>13938.3386063216</v>
      </c>
      <c r="BI27">
        <v>67</v>
      </c>
      <c r="BJ27" t="s">
        <v>53</v>
      </c>
      <c r="BK27" s="2">
        <v>45175.903344907405</v>
      </c>
      <c r="BL27">
        <v>223</v>
      </c>
      <c r="BM27" t="s">
        <v>13</v>
      </c>
      <c r="BN27">
        <v>0</v>
      </c>
      <c r="BO27">
        <v>2.8919999999999999</v>
      </c>
      <c r="BP27" s="3">
        <v>682989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54</v>
      </c>
      <c r="C28" s="2">
        <v>45175.924641203703</v>
      </c>
      <c r="D28">
        <v>172</v>
      </c>
      <c r="E28" t="s">
        <v>13</v>
      </c>
      <c r="F28">
        <v>0</v>
      </c>
      <c r="G28">
        <v>6.03</v>
      </c>
      <c r="H28" s="3">
        <v>17725</v>
      </c>
      <c r="I28">
        <v>3.1E-2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54</v>
      </c>
      <c r="Q28" s="2">
        <v>45175.924641203703</v>
      </c>
      <c r="R28">
        <v>172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54</v>
      </c>
      <c r="AE28" s="2">
        <v>45175.924641203703</v>
      </c>
      <c r="AF28">
        <v>172</v>
      </c>
      <c r="AG28" t="s">
        <v>13</v>
      </c>
      <c r="AH28">
        <v>0</v>
      </c>
      <c r="AI28">
        <v>12.196</v>
      </c>
      <c r="AJ28" s="3">
        <v>3192</v>
      </c>
      <c r="AK28">
        <v>0.63800000000000001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43.021720039375005</v>
      </c>
      <c r="AU28" s="13">
        <f t="shared" si="1"/>
        <v>752.48085912959993</v>
      </c>
      <c r="AW28" s="6">
        <f t="shared" si="2"/>
        <v>55.887994854874997</v>
      </c>
      <c r="AX28" s="15">
        <f t="shared" si="3"/>
        <v>625.98724500672017</v>
      </c>
      <c r="AZ28" s="14">
        <f t="shared" si="4"/>
        <v>46.256291166937508</v>
      </c>
      <c r="BA28" s="16">
        <f t="shared" si="5"/>
        <v>606.28672907136013</v>
      </c>
      <c r="BC28" s="7">
        <f t="shared" si="6"/>
        <v>39.122996295162501</v>
      </c>
      <c r="BD28" s="8">
        <f t="shared" si="7"/>
        <v>555.82638019071987</v>
      </c>
      <c r="BF28" s="12">
        <f t="shared" si="8"/>
        <v>43.021720039375005</v>
      </c>
      <c r="BG28" s="13">
        <f t="shared" si="9"/>
        <v>752.48085912959993</v>
      </c>
      <c r="BI28">
        <v>68</v>
      </c>
      <c r="BJ28" t="s">
        <v>54</v>
      </c>
      <c r="BK28" s="2">
        <v>45175.924641203703</v>
      </c>
      <c r="BL28">
        <v>172</v>
      </c>
      <c r="BM28" t="s">
        <v>13</v>
      </c>
      <c r="BN28">
        <v>0</v>
      </c>
      <c r="BO28">
        <v>2.8740000000000001</v>
      </c>
      <c r="BP28" s="3">
        <v>975757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55</v>
      </c>
      <c r="C29" s="2">
        <v>45175.945937500001</v>
      </c>
      <c r="D29">
        <v>400</v>
      </c>
      <c r="E29" t="s">
        <v>13</v>
      </c>
      <c r="F29">
        <v>0</v>
      </c>
      <c r="G29">
        <v>6.0190000000000001</v>
      </c>
      <c r="H29" s="3">
        <v>151199</v>
      </c>
      <c r="I29">
        <v>0.317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55</v>
      </c>
      <c r="Q29" s="2">
        <v>45175.945937500001</v>
      </c>
      <c r="R29">
        <v>400</v>
      </c>
      <c r="S29" t="s">
        <v>13</v>
      </c>
      <c r="T29">
        <v>0</v>
      </c>
      <c r="U29">
        <v>5.9790000000000001</v>
      </c>
      <c r="V29" s="3">
        <v>1549</v>
      </c>
      <c r="W29">
        <v>0.36599999999999999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55</v>
      </c>
      <c r="AE29" s="2">
        <v>45175.945937500001</v>
      </c>
      <c r="AF29">
        <v>400</v>
      </c>
      <c r="AG29" t="s">
        <v>13</v>
      </c>
      <c r="AH29">
        <v>0</v>
      </c>
      <c r="AI29">
        <v>12.101000000000001</v>
      </c>
      <c r="AJ29" s="3">
        <v>81441</v>
      </c>
      <c r="AK29">
        <v>21.492000000000001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413.62654300322299</v>
      </c>
      <c r="AU29" s="13">
        <f t="shared" si="1"/>
        <v>18124.660867927101</v>
      </c>
      <c r="AW29" s="6">
        <f t="shared" si="2"/>
        <v>456.72699849006381</v>
      </c>
      <c r="AX29" s="15">
        <f t="shared" si="3"/>
        <v>14717.66080808763</v>
      </c>
      <c r="AZ29" s="14">
        <f t="shared" si="4"/>
        <v>395.23435346403915</v>
      </c>
      <c r="BA29" s="16">
        <f t="shared" si="5"/>
        <v>15459.81453081894</v>
      </c>
      <c r="BC29" s="7">
        <f t="shared" si="6"/>
        <v>350.70401597761543</v>
      </c>
      <c r="BD29" s="8">
        <f t="shared" si="7"/>
        <v>16560.889817004878</v>
      </c>
      <c r="BF29" s="12">
        <f t="shared" si="8"/>
        <v>413.62654300322299</v>
      </c>
      <c r="BG29" s="13">
        <f t="shared" si="9"/>
        <v>18124.660867927101</v>
      </c>
      <c r="BI29">
        <v>69</v>
      </c>
      <c r="BJ29" t="s">
        <v>55</v>
      </c>
      <c r="BK29" s="2">
        <v>45175.945937500001</v>
      </c>
      <c r="BL29">
        <v>400</v>
      </c>
      <c r="BM29" t="s">
        <v>13</v>
      </c>
      <c r="BN29">
        <v>0</v>
      </c>
      <c r="BO29">
        <v>2.88</v>
      </c>
      <c r="BP29" s="3">
        <v>776723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56</v>
      </c>
      <c r="C30" s="2">
        <v>45175.967256944445</v>
      </c>
      <c r="D30">
        <v>392</v>
      </c>
      <c r="E30" t="s">
        <v>13</v>
      </c>
      <c r="F30">
        <v>0</v>
      </c>
      <c r="G30">
        <v>6.0270000000000001</v>
      </c>
      <c r="H30" s="3">
        <v>17327</v>
      </c>
      <c r="I30">
        <v>0.03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56</v>
      </c>
      <c r="Q30" s="2">
        <v>45175.967256944445</v>
      </c>
      <c r="R30">
        <v>392</v>
      </c>
      <c r="S30" t="s">
        <v>13</v>
      </c>
      <c r="T30">
        <v>0</v>
      </c>
      <c r="U30" t="s">
        <v>14</v>
      </c>
      <c r="V30" s="3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56</v>
      </c>
      <c r="AE30" s="2">
        <v>45175.967256944445</v>
      </c>
      <c r="AF30">
        <v>392</v>
      </c>
      <c r="AG30" t="s">
        <v>13</v>
      </c>
      <c r="AH30">
        <v>0</v>
      </c>
      <c r="AI30">
        <v>12.179</v>
      </c>
      <c r="AJ30" s="3">
        <v>7007</v>
      </c>
      <c r="AK30">
        <v>1.6990000000000001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41.832606286967</v>
      </c>
      <c r="AU30" s="13">
        <f t="shared" si="1"/>
        <v>1665.5943798510998</v>
      </c>
      <c r="AW30" s="6">
        <f t="shared" si="2"/>
        <v>54.649263412950198</v>
      </c>
      <c r="AX30" s="15">
        <f t="shared" si="3"/>
        <v>1330.8459154642699</v>
      </c>
      <c r="AZ30" s="14">
        <f t="shared" si="4"/>
        <v>45.209247806083908</v>
      </c>
      <c r="BA30" s="16">
        <f t="shared" si="5"/>
        <v>1335.08206572326</v>
      </c>
      <c r="BC30" s="7">
        <f t="shared" si="6"/>
        <v>38.189615884218334</v>
      </c>
      <c r="BD30" s="8">
        <f t="shared" si="7"/>
        <v>1343.3939177895199</v>
      </c>
      <c r="BF30" s="12">
        <f t="shared" si="8"/>
        <v>41.832606286967</v>
      </c>
      <c r="BG30" s="13">
        <f t="shared" si="9"/>
        <v>1665.5943798510998</v>
      </c>
      <c r="BI30">
        <v>70</v>
      </c>
      <c r="BJ30" t="s">
        <v>56</v>
      </c>
      <c r="BK30" s="2">
        <v>45175.967256944445</v>
      </c>
      <c r="BL30">
        <v>392</v>
      </c>
      <c r="BM30" t="s">
        <v>13</v>
      </c>
      <c r="BN30">
        <v>0</v>
      </c>
      <c r="BO30">
        <v>2.8849999999999998</v>
      </c>
      <c r="BP30" s="3">
        <v>699982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57</v>
      </c>
      <c r="C31" s="2">
        <v>45175.988587962966</v>
      </c>
      <c r="D31">
        <v>393</v>
      </c>
      <c r="E31" t="s">
        <v>13</v>
      </c>
      <c r="F31">
        <v>0</v>
      </c>
      <c r="G31">
        <v>5.99</v>
      </c>
      <c r="H31" s="3">
        <v>2202355</v>
      </c>
      <c r="I31">
        <v>4.7350000000000003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57</v>
      </c>
      <c r="Q31" s="2">
        <v>45175.988587962966</v>
      </c>
      <c r="R31">
        <v>393</v>
      </c>
      <c r="S31" t="s">
        <v>13</v>
      </c>
      <c r="T31">
        <v>0</v>
      </c>
      <c r="U31">
        <v>5.9409999999999998</v>
      </c>
      <c r="V31" s="3">
        <v>20686</v>
      </c>
      <c r="W31">
        <v>5.2809999999999997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57</v>
      </c>
      <c r="AE31" s="2">
        <v>45175.988587962966</v>
      </c>
      <c r="AF31">
        <v>393</v>
      </c>
      <c r="AG31" t="s">
        <v>13</v>
      </c>
      <c r="AH31">
        <v>0</v>
      </c>
      <c r="AI31">
        <v>12.038</v>
      </c>
      <c r="AJ31" s="3">
        <v>115408</v>
      </c>
      <c r="AK31">
        <v>30.02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4336.4518636439352</v>
      </c>
      <c r="AU31" s="13">
        <f t="shared" si="1"/>
        <v>26264.814235622402</v>
      </c>
      <c r="AW31" s="6">
        <f t="shared" si="2"/>
        <v>4489.17708630786</v>
      </c>
      <c r="AX31" s="15">
        <f t="shared" si="3"/>
        <v>20595.439164254723</v>
      </c>
      <c r="AZ31" s="14">
        <f t="shared" si="4"/>
        <v>5581.4022343382803</v>
      </c>
      <c r="BA31" s="16">
        <f t="shared" si="5"/>
        <v>21845.584554895362</v>
      </c>
      <c r="BC31" s="7">
        <f t="shared" si="6"/>
        <v>5330.0176926495196</v>
      </c>
      <c r="BD31" s="8">
        <f t="shared" si="7"/>
        <v>23411.232555038718</v>
      </c>
      <c r="BF31" s="12">
        <f t="shared" si="8"/>
        <v>4336.4518636439352</v>
      </c>
      <c r="BG31" s="13">
        <f t="shared" si="9"/>
        <v>26264.814235622402</v>
      </c>
      <c r="BI31">
        <v>71</v>
      </c>
      <c r="BJ31" t="s">
        <v>57</v>
      </c>
      <c r="BK31" s="2">
        <v>45175.988587962966</v>
      </c>
      <c r="BL31">
        <v>393</v>
      </c>
      <c r="BM31" t="s">
        <v>13</v>
      </c>
      <c r="BN31">
        <v>0</v>
      </c>
      <c r="BO31">
        <v>2.847</v>
      </c>
      <c r="BP31" s="3">
        <v>949035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58</v>
      </c>
      <c r="C32" s="2">
        <v>45176.009942129633</v>
      </c>
      <c r="D32">
        <v>293</v>
      </c>
      <c r="E32" t="s">
        <v>13</v>
      </c>
      <c r="F32">
        <v>0</v>
      </c>
      <c r="G32">
        <v>6.0439999999999996</v>
      </c>
      <c r="H32" s="3">
        <v>3738</v>
      </c>
      <c r="I32">
        <v>1E-3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58</v>
      </c>
      <c r="Q32" s="2">
        <v>45176.009942129633</v>
      </c>
      <c r="R32">
        <v>293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58</v>
      </c>
      <c r="AE32" s="2">
        <v>45176.009942129633</v>
      </c>
      <c r="AF32">
        <v>293</v>
      </c>
      <c r="AG32" t="s">
        <v>13</v>
      </c>
      <c r="AH32">
        <v>0</v>
      </c>
      <c r="AI32">
        <v>11.965999999999999</v>
      </c>
      <c r="AJ32" s="3">
        <v>198269</v>
      </c>
      <c r="AK32">
        <v>49.728999999999999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2.4536577600000005</v>
      </c>
      <c r="AU32" s="13">
        <f t="shared" si="1"/>
        <v>45726.427908835096</v>
      </c>
      <c r="AW32" s="6">
        <f t="shared" si="2"/>
        <v>6.0372086849999995</v>
      </c>
      <c r="AX32" s="15">
        <f t="shared" si="3"/>
        <v>34326.376466420028</v>
      </c>
      <c r="AZ32" s="14">
        <f t="shared" si="4"/>
        <v>6.7656592801999995</v>
      </c>
      <c r="BA32" s="16">
        <f t="shared" si="5"/>
        <v>37265.984503170141</v>
      </c>
      <c r="BC32" s="7">
        <f t="shared" si="6"/>
        <v>3.3460813732000005</v>
      </c>
      <c r="BD32" s="8">
        <f t="shared" si="7"/>
        <v>39875.295880867277</v>
      </c>
      <c r="BF32" s="12">
        <f t="shared" si="8"/>
        <v>2.4536577600000005</v>
      </c>
      <c r="BG32" s="13">
        <f t="shared" si="9"/>
        <v>45726.427908835096</v>
      </c>
      <c r="BI32">
        <v>72</v>
      </c>
      <c r="BJ32" t="s">
        <v>58</v>
      </c>
      <c r="BK32" s="2">
        <v>45176.009942129633</v>
      </c>
      <c r="BL32">
        <v>293</v>
      </c>
      <c r="BM32" t="s">
        <v>13</v>
      </c>
      <c r="BN32">
        <v>0</v>
      </c>
      <c r="BO32">
        <v>2.8530000000000002</v>
      </c>
      <c r="BP32" s="3">
        <v>870925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59</v>
      </c>
      <c r="C33" s="2">
        <v>45176.031273148146</v>
      </c>
      <c r="D33">
        <v>257</v>
      </c>
      <c r="E33" t="s">
        <v>13</v>
      </c>
      <c r="F33">
        <v>0</v>
      </c>
      <c r="G33">
        <v>6.02</v>
      </c>
      <c r="H33" s="3">
        <v>280381</v>
      </c>
      <c r="I33">
        <v>0.59399999999999997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59</v>
      </c>
      <c r="Q33" s="2">
        <v>45176.031273148146</v>
      </c>
      <c r="R33">
        <v>257</v>
      </c>
      <c r="S33" t="s">
        <v>13</v>
      </c>
      <c r="T33">
        <v>0</v>
      </c>
      <c r="U33">
        <v>5.9669999999999996</v>
      </c>
      <c r="V33" s="3">
        <v>2122</v>
      </c>
      <c r="W33">
        <v>0.51300000000000001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59</v>
      </c>
      <c r="AE33" s="2">
        <v>45176.031273148146</v>
      </c>
      <c r="AF33">
        <v>257</v>
      </c>
      <c r="AG33" t="s">
        <v>13</v>
      </c>
      <c r="AH33">
        <v>0</v>
      </c>
      <c r="AI33">
        <v>12.023</v>
      </c>
      <c r="AJ33" s="3">
        <v>167731</v>
      </c>
      <c r="AK33">
        <v>42.631999999999998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0"/>
        <v>696.57692880400543</v>
      </c>
      <c r="AU33" s="13">
        <f t="shared" si="1"/>
        <v>38619.300846035097</v>
      </c>
      <c r="AW33" s="6">
        <f t="shared" si="2"/>
        <v>816.98257808759183</v>
      </c>
      <c r="AX33" s="15">
        <f t="shared" si="3"/>
        <v>29366.205781580033</v>
      </c>
      <c r="AZ33" s="14">
        <f t="shared" si="4"/>
        <v>728.88846222603513</v>
      </c>
      <c r="BA33" s="16">
        <f t="shared" si="5"/>
        <v>31608.855427250139</v>
      </c>
      <c r="BC33" s="7">
        <f t="shared" si="6"/>
        <v>649.53305629433294</v>
      </c>
      <c r="BD33" s="8">
        <f t="shared" si="7"/>
        <v>33848.325973027284</v>
      </c>
      <c r="BF33" s="12">
        <f t="shared" si="8"/>
        <v>696.57692880400543</v>
      </c>
      <c r="BG33" s="13">
        <f t="shared" si="9"/>
        <v>38619.300846035097</v>
      </c>
      <c r="BI33">
        <v>73</v>
      </c>
      <c r="BJ33" t="s">
        <v>59</v>
      </c>
      <c r="BK33" s="2">
        <v>45176.031273148146</v>
      </c>
      <c r="BL33">
        <v>257</v>
      </c>
      <c r="BM33" t="s">
        <v>13</v>
      </c>
      <c r="BN33">
        <v>0</v>
      </c>
      <c r="BO33">
        <v>2.8780000000000001</v>
      </c>
      <c r="BP33" s="3">
        <v>830645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60</v>
      </c>
      <c r="C34" s="2">
        <v>45176.05259259259</v>
      </c>
      <c r="D34">
        <v>153</v>
      </c>
      <c r="E34" t="s">
        <v>13</v>
      </c>
      <c r="F34">
        <v>0</v>
      </c>
      <c r="G34">
        <v>6.0309999999999997</v>
      </c>
      <c r="H34" s="3">
        <v>12816</v>
      </c>
      <c r="I34">
        <v>0.02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60</v>
      </c>
      <c r="Q34" s="2">
        <v>45176.05259259259</v>
      </c>
      <c r="R34">
        <v>153</v>
      </c>
      <c r="S34" t="s">
        <v>13</v>
      </c>
      <c r="T34">
        <v>0</v>
      </c>
      <c r="U34" t="s">
        <v>14</v>
      </c>
      <c r="V34" s="3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60</v>
      </c>
      <c r="AE34" s="2">
        <v>45176.05259259259</v>
      </c>
      <c r="AF34">
        <v>153</v>
      </c>
      <c r="AG34" t="s">
        <v>13</v>
      </c>
      <c r="AH34">
        <v>0</v>
      </c>
      <c r="AI34">
        <v>12.196999999999999</v>
      </c>
      <c r="AJ34" s="3">
        <v>3233</v>
      </c>
      <c r="AK34">
        <v>0.65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0"/>
        <v>28.320065977087999</v>
      </c>
      <c r="AU34" s="13">
        <f t="shared" si="1"/>
        <v>762.3647109870999</v>
      </c>
      <c r="AW34" s="6">
        <f t="shared" si="2"/>
        <v>33.786589439999993</v>
      </c>
      <c r="AX34" s="15">
        <f t="shared" si="3"/>
        <v>633.57210981947003</v>
      </c>
      <c r="AZ34" s="14">
        <f t="shared" si="4"/>
        <v>33.339202192409608</v>
      </c>
      <c r="BA34" s="16">
        <f t="shared" si="5"/>
        <v>614.12164578086015</v>
      </c>
      <c r="BC34" s="7">
        <f t="shared" si="6"/>
        <v>27.608739316597759</v>
      </c>
      <c r="BD34" s="8">
        <f t="shared" si="7"/>
        <v>564.29435758471993</v>
      </c>
      <c r="BF34" s="12">
        <f t="shared" si="8"/>
        <v>28.320065977087999</v>
      </c>
      <c r="BG34" s="13">
        <f t="shared" si="9"/>
        <v>762.3647109870999</v>
      </c>
      <c r="BI34">
        <v>74</v>
      </c>
      <c r="BJ34" t="s">
        <v>60</v>
      </c>
      <c r="BK34" s="2">
        <v>45176.05259259259</v>
      </c>
      <c r="BL34">
        <v>153</v>
      </c>
      <c r="BM34" t="s">
        <v>13</v>
      </c>
      <c r="BN34">
        <v>0</v>
      </c>
      <c r="BO34">
        <v>2.8820000000000001</v>
      </c>
      <c r="BP34" s="3">
        <v>812675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61</v>
      </c>
      <c r="C35" s="2">
        <v>45176.073935185188</v>
      </c>
      <c r="D35">
        <v>315</v>
      </c>
      <c r="E35" t="s">
        <v>13</v>
      </c>
      <c r="F35">
        <v>0</v>
      </c>
      <c r="G35">
        <v>6</v>
      </c>
      <c r="H35" s="3">
        <v>382707</v>
      </c>
      <c r="I35">
        <v>0.81399999999999995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61</v>
      </c>
      <c r="Q35" s="2">
        <v>45176.073935185188</v>
      </c>
      <c r="R35">
        <v>315</v>
      </c>
      <c r="S35" t="s">
        <v>13</v>
      </c>
      <c r="T35">
        <v>0</v>
      </c>
      <c r="U35">
        <v>5.9509999999999996</v>
      </c>
      <c r="V35" s="3">
        <v>3101</v>
      </c>
      <c r="W35">
        <v>0.76500000000000001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61</v>
      </c>
      <c r="AE35" s="2">
        <v>45176.073935185188</v>
      </c>
      <c r="AF35">
        <v>315</v>
      </c>
      <c r="AG35" t="s">
        <v>13</v>
      </c>
      <c r="AH35">
        <v>0</v>
      </c>
      <c r="AI35">
        <v>12.157999999999999</v>
      </c>
      <c r="AJ35" s="3">
        <v>8967</v>
      </c>
      <c r="AK35">
        <v>2.242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si="0"/>
        <v>893.82733755000868</v>
      </c>
      <c r="AU35" s="13">
        <f t="shared" si="1"/>
        <v>2129.5543267071002</v>
      </c>
      <c r="AW35" s="6">
        <f t="shared" si="2"/>
        <v>1083.0084414256462</v>
      </c>
      <c r="AX35" s="15">
        <f t="shared" si="3"/>
        <v>1692.2646470234699</v>
      </c>
      <c r="AZ35" s="14">
        <f t="shared" si="4"/>
        <v>990.3142690750559</v>
      </c>
      <c r="BA35" s="16">
        <f t="shared" si="5"/>
        <v>1709.3249807328602</v>
      </c>
      <c r="BC35" s="7">
        <f t="shared" si="6"/>
        <v>884.32977326224147</v>
      </c>
      <c r="BD35" s="8">
        <f t="shared" si="7"/>
        <v>1747.72691108872</v>
      </c>
      <c r="BF35" s="12">
        <f t="shared" si="8"/>
        <v>893.82733755000868</v>
      </c>
      <c r="BG35" s="13">
        <f t="shared" si="9"/>
        <v>2129.5543267071002</v>
      </c>
      <c r="BI35">
        <v>75</v>
      </c>
      <c r="BJ35" t="s">
        <v>61</v>
      </c>
      <c r="BK35" s="2">
        <v>45176.073935185188</v>
      </c>
      <c r="BL35">
        <v>315</v>
      </c>
      <c r="BM35" t="s">
        <v>13</v>
      </c>
      <c r="BN35">
        <v>0</v>
      </c>
      <c r="BO35">
        <v>2.8319999999999999</v>
      </c>
      <c r="BP35" s="3">
        <v>1379467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62</v>
      </c>
      <c r="C36" s="2">
        <v>45176.095254629632</v>
      </c>
      <c r="D36">
        <v>387</v>
      </c>
      <c r="E36" t="s">
        <v>13</v>
      </c>
      <c r="F36">
        <v>0</v>
      </c>
      <c r="G36">
        <v>6.0179999999999998</v>
      </c>
      <c r="H36" s="3">
        <v>268687</v>
      </c>
      <c r="I36">
        <v>0.56899999999999995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62</v>
      </c>
      <c r="Q36" s="2">
        <v>45176.095254629632</v>
      </c>
      <c r="R36">
        <v>387</v>
      </c>
      <c r="S36" t="s">
        <v>13</v>
      </c>
      <c r="T36">
        <v>0</v>
      </c>
      <c r="U36">
        <v>5.9790000000000001</v>
      </c>
      <c r="V36" s="3">
        <v>2112</v>
      </c>
      <c r="W36">
        <v>0.51100000000000001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62</v>
      </c>
      <c r="AE36" s="2">
        <v>45176.095254629632</v>
      </c>
      <c r="AF36">
        <v>387</v>
      </c>
      <c r="AG36" t="s">
        <v>13</v>
      </c>
      <c r="AH36">
        <v>0</v>
      </c>
      <c r="AI36">
        <v>12.016999999999999</v>
      </c>
      <c r="AJ36" s="3">
        <v>174649</v>
      </c>
      <c r="AK36">
        <v>44.256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0"/>
        <v>674.0099957061766</v>
      </c>
      <c r="AU36" s="13">
        <f t="shared" si="1"/>
        <v>40236.014326079101</v>
      </c>
      <c r="AW36" s="6">
        <f t="shared" ref="AW36:AW39" si="10">IF(H36&lt;15000,((0.00000002125*H36^2)+(0.002705*H36)+(-4.371)),(IF(H36&lt;700000,((-0.0000000008162*H36^2)+(0.003141*H36)+(0.4702)), ((0.000000003285*V36^2)+(0.1899*V36)+(559.5)))))</f>
        <v>785.49238202050219</v>
      </c>
      <c r="AX36" s="15">
        <f t="shared" ref="AX36:AX39" si="11">((-0.00000006277*AJ36^2)+(0.1854*AJ36)+(34.83))</f>
        <v>30500.126911173233</v>
      </c>
      <c r="AZ36" s="14">
        <f t="shared" ref="AZ36:AZ39" si="12">IF(H36&lt;10000,((-0.00000005795*H36^2)+(0.003823*H36)+(-6.715)),(IF(H36&lt;700000,((-0.0000000001209*H36^2)+(0.002635*H36)+(-0.4111)), ((-0.00000002007*V36^2)+(0.2564*V36)+(286.1)))))</f>
        <v>698.85104709014797</v>
      </c>
      <c r="BA36" s="16">
        <f t="shared" ref="BA36:BA39" si="13">(-0.00000001626*AJ36^2)+(0.1912*AJ36)+(-3.858)</f>
        <v>32893.063837751739</v>
      </c>
      <c r="BC36" s="7">
        <f t="shared" ref="BC36:BC39" si="14">IF(H36&lt;10000,((0.0000001453*H36^2)+(0.0008349*H36)+(-1.805)),(IF(H36&lt;700000,((-0.00000000008054*H36^2)+(0.002348*H36)+(-2.47)), ((-0.00000001938*V36^2)+(0.2471*V36)+(226.8)))))</f>
        <v>622.59267562233674</v>
      </c>
      <c r="BD36" s="8">
        <f t="shared" ref="BD36:BD39" si="15">(-0.00000002552*AJ36^2)+(0.2067*AJ36)+(-103.7)</f>
        <v>35217.830287910481</v>
      </c>
      <c r="BF36" s="12">
        <f t="shared" si="8"/>
        <v>674.0099957061766</v>
      </c>
      <c r="BG36" s="13">
        <f t="shared" si="9"/>
        <v>40236.014326079101</v>
      </c>
      <c r="BI36">
        <v>76</v>
      </c>
      <c r="BJ36" t="s">
        <v>62</v>
      </c>
      <c r="BK36" s="2">
        <v>45176.095254629632</v>
      </c>
      <c r="BL36">
        <v>387</v>
      </c>
      <c r="BM36" t="s">
        <v>13</v>
      </c>
      <c r="BN36">
        <v>0</v>
      </c>
      <c r="BO36">
        <v>2.8809999999999998</v>
      </c>
      <c r="BP36" s="3">
        <v>747647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63</v>
      </c>
      <c r="C37" s="2">
        <v>45176.116562499999</v>
      </c>
      <c r="D37">
        <v>341</v>
      </c>
      <c r="E37" t="s">
        <v>13</v>
      </c>
      <c r="F37">
        <v>0</v>
      </c>
      <c r="G37">
        <v>6.0110000000000001</v>
      </c>
      <c r="H37" s="3">
        <v>2425801</v>
      </c>
      <c r="I37">
        <v>5.218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63</v>
      </c>
      <c r="Q37" s="2">
        <v>45176.116562499999</v>
      </c>
      <c r="R37">
        <v>341</v>
      </c>
      <c r="S37" t="s">
        <v>13</v>
      </c>
      <c r="T37">
        <v>0</v>
      </c>
      <c r="U37">
        <v>5.9660000000000002</v>
      </c>
      <c r="V37" s="3">
        <v>20312</v>
      </c>
      <c r="W37">
        <v>5.1849999999999996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63</v>
      </c>
      <c r="AE37" s="2">
        <v>45176.116562499999</v>
      </c>
      <c r="AF37">
        <v>341</v>
      </c>
      <c r="AG37" t="s">
        <v>13</v>
      </c>
      <c r="AH37">
        <v>0</v>
      </c>
      <c r="AI37">
        <v>12.066000000000001</v>
      </c>
      <c r="AJ37" s="3">
        <v>116883</v>
      </c>
      <c r="AK37">
        <v>30.384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si="0"/>
        <v>4750.7020448562225</v>
      </c>
      <c r="AU37" s="13">
        <f t="shared" si="1"/>
        <v>26616.1582003199</v>
      </c>
      <c r="AW37" s="6">
        <f t="shared" si="10"/>
        <v>4418.1041165750403</v>
      </c>
      <c r="AX37" s="15">
        <f t="shared" si="11"/>
        <v>20847.397327801475</v>
      </c>
      <c r="AZ37" s="14">
        <f t="shared" si="12"/>
        <v>5485.81637270592</v>
      </c>
      <c r="BA37" s="16">
        <f t="shared" si="13"/>
        <v>22122.03340369686</v>
      </c>
      <c r="BC37" s="7">
        <f t="shared" si="14"/>
        <v>5237.89945107328</v>
      </c>
      <c r="BD37" s="8">
        <f t="shared" si="15"/>
        <v>23707.371157216716</v>
      </c>
      <c r="BF37" s="12">
        <f t="shared" ref="BF37:BF39" si="16">IF(H37&lt;10000,((H37^2*0.00000054)+(H37*-0.004765)+(12.72)),(IF(H37&lt;200000,((H37^2*-0.000000001577)+(H37*0.003043)+(-10.42)),(IF(H37&lt;8000000,((H37^2*-0.0000000000186)+(H37*0.00194)+(154.1)),((V37^2*-0.00000002)+(V37*0.2565)+(-1032)))))))</f>
        <v>4750.7020448562225</v>
      </c>
      <c r="BG37" s="13">
        <f t="shared" ref="BG37:BG39" si="17">IF(AJ37&lt;45000,((-0.0000004561*AJ37^2)+(0.244*AJ37)+(-21.72)),((-0.0000000409*AJ37^2)+(0.2477*AJ37)+(-1777)))</f>
        <v>26616.1582003199</v>
      </c>
      <c r="BI37">
        <v>77</v>
      </c>
      <c r="BJ37" t="s">
        <v>63</v>
      </c>
      <c r="BK37" s="2">
        <v>45176.116562499999</v>
      </c>
      <c r="BL37">
        <v>341</v>
      </c>
      <c r="BM37" t="s">
        <v>13</v>
      </c>
      <c r="BN37">
        <v>0</v>
      </c>
      <c r="BO37">
        <v>2.883</v>
      </c>
      <c r="BP37" s="3">
        <v>717440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64</v>
      </c>
      <c r="C38" s="2">
        <v>45176.137870370374</v>
      </c>
      <c r="D38">
        <v>230</v>
      </c>
      <c r="E38" t="s">
        <v>13</v>
      </c>
      <c r="F38">
        <v>0</v>
      </c>
      <c r="G38">
        <v>6.0350000000000001</v>
      </c>
      <c r="H38" s="3">
        <v>5869</v>
      </c>
      <c r="I38">
        <v>5.0000000000000001E-3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64</v>
      </c>
      <c r="Q38" s="2">
        <v>45176.137870370374</v>
      </c>
      <c r="R38">
        <v>230</v>
      </c>
      <c r="S38" t="s">
        <v>13</v>
      </c>
      <c r="T38">
        <v>0</v>
      </c>
      <c r="U38" t="s">
        <v>14</v>
      </c>
      <c r="V38" s="3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64</v>
      </c>
      <c r="AE38" s="2">
        <v>45176.137870370374</v>
      </c>
      <c r="AF38">
        <v>230</v>
      </c>
      <c r="AG38" t="s">
        <v>13</v>
      </c>
      <c r="AH38">
        <v>0</v>
      </c>
      <c r="AI38">
        <v>12.006</v>
      </c>
      <c r="AJ38" s="3">
        <v>181708</v>
      </c>
      <c r="AK38">
        <v>45.902999999999999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78</v>
      </c>
      <c r="AT38" s="12">
        <f t="shared" ref="AT38:AT39" si="18">IF(H38&lt;10000,((H38^2*0.00000054)+(H38*-0.004765)+(12.72)),(IF(H38&lt;200000,((H38^2*-0.000000001577)+(H38*0.003043)+(-10.42)),(IF(H38&lt;8000000,((H38^2*-0.0000000000186)+(H38*0.00194)+(154.1)),((V38^2*-0.00000002)+(V38*0.2565)+(-1032)))))))</f>
        <v>3.3546019400000002</v>
      </c>
      <c r="AU38" s="13">
        <f t="shared" ref="AU38:AU39" si="19">IF(AJ38&lt;45000,((-0.0000004561*AJ38^2)+(0.244*AJ38)+(-21.72)),((-0.0000000409*AJ38^2)+(0.2477*AJ38)+(-1777)))</f>
        <v>41881.643691902405</v>
      </c>
      <c r="AW38" s="6">
        <f t="shared" si="10"/>
        <v>12.236604671250001</v>
      </c>
      <c r="AX38" s="15">
        <f t="shared" si="11"/>
        <v>31650.966065738725</v>
      </c>
      <c r="AZ38" s="14">
        <f t="shared" si="12"/>
        <v>13.726089920050001</v>
      </c>
      <c r="BA38" s="16">
        <f t="shared" si="13"/>
        <v>34201.842216487363</v>
      </c>
      <c r="BC38" s="7">
        <f t="shared" si="14"/>
        <v>8.0999099933000007</v>
      </c>
      <c r="BD38" s="8">
        <f t="shared" si="15"/>
        <v>36612.729413822723</v>
      </c>
      <c r="BF38" s="12">
        <f t="shared" si="16"/>
        <v>3.3546019400000002</v>
      </c>
      <c r="BG38" s="13">
        <f t="shared" si="17"/>
        <v>41881.643691902405</v>
      </c>
      <c r="BI38">
        <v>78</v>
      </c>
      <c r="BJ38" t="s">
        <v>64</v>
      </c>
      <c r="BK38" s="2">
        <v>45176.137870370374</v>
      </c>
      <c r="BL38">
        <v>230</v>
      </c>
      <c r="BM38" t="s">
        <v>13</v>
      </c>
      <c r="BN38">
        <v>0</v>
      </c>
      <c r="BO38">
        <v>2.879</v>
      </c>
      <c r="BP38" s="3">
        <v>809136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79</v>
      </c>
      <c r="B39" t="s">
        <v>65</v>
      </c>
      <c r="C39" s="2">
        <v>45176.159201388888</v>
      </c>
      <c r="D39">
        <v>111</v>
      </c>
      <c r="E39" t="s">
        <v>13</v>
      </c>
      <c r="F39">
        <v>0</v>
      </c>
      <c r="G39">
        <v>6.0220000000000002</v>
      </c>
      <c r="H39" s="3">
        <v>444743</v>
      </c>
      <c r="I39">
        <v>0.94699999999999995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65</v>
      </c>
      <c r="Q39" s="2">
        <v>45176.159201388888</v>
      </c>
      <c r="R39">
        <v>111</v>
      </c>
      <c r="S39" t="s">
        <v>13</v>
      </c>
      <c r="T39">
        <v>0</v>
      </c>
      <c r="U39">
        <v>5.9720000000000004</v>
      </c>
      <c r="V39" s="3">
        <v>4092</v>
      </c>
      <c r="W39">
        <v>1.02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65</v>
      </c>
      <c r="AE39" s="2">
        <v>45176.159201388888</v>
      </c>
      <c r="AF39">
        <v>111</v>
      </c>
      <c r="AG39" t="s">
        <v>13</v>
      </c>
      <c r="AH39">
        <v>0</v>
      </c>
      <c r="AI39">
        <v>12.182</v>
      </c>
      <c r="AJ39" s="3">
        <v>13167</v>
      </c>
      <c r="AK39">
        <v>3.4009999999999998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1">
        <v>79</v>
      </c>
      <c r="AT39" s="12">
        <f t="shared" si="18"/>
        <v>1013.2224081494886</v>
      </c>
      <c r="AU39" s="13">
        <f t="shared" si="19"/>
        <v>3111.9539936271003</v>
      </c>
      <c r="AW39" s="6">
        <f t="shared" si="10"/>
        <v>1235.9665935168064</v>
      </c>
      <c r="AX39" s="15">
        <f t="shared" si="11"/>
        <v>2465.1093720674703</v>
      </c>
      <c r="AZ39" s="14">
        <f t="shared" si="12"/>
        <v>1147.5731279716758</v>
      </c>
      <c r="BA39" s="16">
        <f t="shared" si="13"/>
        <v>2510.8534056048597</v>
      </c>
      <c r="BC39" s="7">
        <f t="shared" si="14"/>
        <v>1025.8560470946136</v>
      </c>
      <c r="BD39" s="8">
        <f t="shared" si="15"/>
        <v>2613.4945004327201</v>
      </c>
      <c r="BF39" s="12">
        <f t="shared" si="16"/>
        <v>1013.2224081494886</v>
      </c>
      <c r="BG39" s="13">
        <f t="shared" si="17"/>
        <v>3111.9539936271003</v>
      </c>
      <c r="BI39">
        <v>79</v>
      </c>
      <c r="BJ39" t="s">
        <v>65</v>
      </c>
      <c r="BK39" s="2">
        <v>45176.159201388888</v>
      </c>
      <c r="BL39">
        <v>111</v>
      </c>
      <c r="BM39" t="s">
        <v>13</v>
      </c>
      <c r="BN39">
        <v>0</v>
      </c>
      <c r="BO39">
        <v>2.863</v>
      </c>
      <c r="BP39" s="3">
        <v>1210268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2023-09-20T13:09:01Z</dcterms:modified>
</cp:coreProperties>
</file>