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3 season misc analyses\GC 2023\"/>
    </mc:Choice>
  </mc:AlternateContent>
  <xr:revisionPtr revIDLastSave="0" documentId="13_ncr:1_{667FB4AF-2093-44DC-B711-5C95FA32A1DD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serum CH4 CO2" sheetId="1" r:id="rId1"/>
  </sheets>
  <calcPr calcId="191029"/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</calcChain>
</file>

<file path=xl/sharedStrings.xml><?xml version="1.0" encoding="utf-8"?>
<sst xmlns="http://schemas.openxmlformats.org/spreadsheetml/2006/main" count="910" uniqueCount="67">
  <si>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</si>
  <si>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</si>
  <si>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</si>
  <si>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</si>
  <si>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</si>
  <si>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</si>
  <si>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</si>
  <si>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</si>
  <si>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</si>
  <si>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</si>
  <si>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</si>
  <si>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</si>
  <si>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</si>
  <si>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</si>
  <si>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</si>
  <si>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</si>
  <si>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</si>
  <si>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</si>
  <si>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</si>
  <si>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</si>
  <si>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</si>
  <si>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</si>
  <si>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</si>
  <si>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</si>
  <si>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</si>
  <si>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</si>
  <si>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</si>
  <si>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</si>
  <si>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2020 ranged CAL Measured headspace CH4  in ppm from GC in ppm</t>
  </si>
  <si>
    <t>2020 CAL Measured headspace CO2 in ppm from GC in ppm</t>
  </si>
  <si>
    <t>2021 ranged CAL Measured headspace CH4  in ppm from GC in ppm</t>
  </si>
  <si>
    <t>2021 CAL Measured headspace CO2 in ppm from GC in ppm</t>
  </si>
  <si>
    <t>QC spiked air new batch</t>
  </si>
  <si>
    <t xml:space="preserve">QC reference tank </t>
  </si>
  <si>
    <t>BRN27jun23_001.gcd</t>
  </si>
  <si>
    <t>QC outside air old</t>
  </si>
  <si>
    <t>BRN27jun23_002.gcd</t>
  </si>
  <si>
    <t>BRN27jun23_003.gcd</t>
  </si>
  <si>
    <t>BRN27jun23_004.gcd</t>
  </si>
  <si>
    <t>284 compromised w big air bubble</t>
  </si>
  <si>
    <t>BRN27jun23_005.gcd</t>
  </si>
  <si>
    <t>BRN27jun23_006.gcd</t>
  </si>
  <si>
    <t>BRN27jun23_007.gcd</t>
  </si>
  <si>
    <t>BRN27jun23_008.gcd</t>
  </si>
  <si>
    <t>BRN27jun23_009.gcd</t>
  </si>
  <si>
    <t>BRN27jun23_010.gcd</t>
  </si>
  <si>
    <t>BRN27jun23_011.gcd</t>
  </si>
  <si>
    <t>BRN27jun23_012.gcd</t>
  </si>
  <si>
    <t>BRN27jun23_013.gcd</t>
  </si>
  <si>
    <t>BRN27jun23_014.gcd</t>
  </si>
  <si>
    <t>BRN27jun23_015.gcd</t>
  </si>
  <si>
    <t>BRN27jun23_016.gcd</t>
  </si>
  <si>
    <t>BRN27jun23_017.gcd</t>
  </si>
  <si>
    <t>BRN27jun23_018.gcd</t>
  </si>
  <si>
    <t>BRN27jun23_019.gcd</t>
  </si>
  <si>
    <t>BRN27jun23_020.gcd</t>
  </si>
  <si>
    <t>BRN27jun23_021.gcd</t>
  </si>
  <si>
    <t>BRN27jun23_022.gcd</t>
  </si>
  <si>
    <t>BRN27jun23_023.gcd</t>
  </si>
  <si>
    <t>BRN27jun23_024.gcd</t>
  </si>
  <si>
    <t>BRN27jun23_025.gcd</t>
  </si>
  <si>
    <t>BRN27jun23_026.gcd</t>
  </si>
  <si>
    <t>BRN27jun23_027.gcd</t>
  </si>
  <si>
    <t>BRN27jun23_028.gcd</t>
  </si>
  <si>
    <t>BRN27jun23_029.gcd</t>
  </si>
  <si>
    <t>BRN27jun23_030.gcd</t>
  </si>
  <si>
    <t>BRN27jun23_031.gcd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</si>
</sst>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1" fontId="0" fillId="33" borderId="0" xfId="0" applyNumberFormat="1" applyFill="1"/>
    <xf numFmtId="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9"/>
  <sheetViews>
    <sheetView tabSelected="1" workbookViewId="0">
      <selection activeCell="AD24" sqref="AD24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10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30</v>
      </c>
      <c r="BA8" s="5" t="s">
        <v>31</v>
      </c>
      <c r="BC8" s="5" t="s">
        <v>26</v>
      </c>
      <c r="BD8" s="5" t="s">
        <v>27</v>
      </c>
      <c r="BF8" s="5" t="s">
        <v>23</v>
      </c>
      <c r="BG8" s="5" t="s">
        <v>24</v>
      </c>
      <c r="BH8" s="9"/>
      <c r="BI8" s="9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49</v>
      </c>
      <c r="B9" t="s">
        <v>34</v>
      </c>
      <c r="C9" s="2">
        <v>45104.427372685182</v>
      </c>
      <c r="D9" t="s">
        <v>35</v>
      </c>
      <c r="E9" t="s">
        <v>13</v>
      </c>
      <c r="F9">
        <v>0</v>
      </c>
      <c r="G9">
        <v>6.0609999999999999</v>
      </c>
      <c r="H9" s="3">
        <v>1866</v>
      </c>
      <c r="I9">
        <v>-3.0000000000000001E-3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34</v>
      </c>
      <c r="Q9" s="2">
        <v>45104.427372685182</v>
      </c>
      <c r="R9" t="s">
        <v>35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34</v>
      </c>
      <c r="AE9" s="2">
        <v>45104.427372685182</v>
      </c>
      <c r="AF9" t="s">
        <v>35</v>
      </c>
      <c r="AG9" t="s">
        <v>13</v>
      </c>
      <c r="AH9">
        <v>0</v>
      </c>
      <c r="AI9">
        <v>12.206</v>
      </c>
      <c r="AJ9" s="3">
        <v>3148</v>
      </c>
      <c r="AK9">
        <v>0.626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1">
        <v>49</v>
      </c>
      <c r="AT9" s="12">
        <f t="shared" ref="AT9:AT37" si="0">IF(H9&lt;10000,((H9^2*0.00000054)+(H9*-0.004765)+(12.72)),(IF(H9&lt;200000,((H9^2*-0.000000001577)+(H9*0.003043)+(-10.42)),(IF(H9&lt;8000000,((H9^2*-0.0000000000186)+(H9*0.00194)+(154.1)),((V9^2*-0.00000002)+(V9*0.2565)+(-1032)))))))</f>
        <v>5.7087662399999992</v>
      </c>
      <c r="AU9" s="13">
        <f t="shared" ref="AU9:AU37" si="1">IF(AJ9&lt;45000,((-0.0000004561*AJ9^2)+(0.244*AJ9)+(-21.72)),((-0.0000000409*AJ9^2)+(0.2477*AJ9)+(-1777)))</f>
        <v>741.87209278559999</v>
      </c>
      <c r="AW9" s="6">
        <f t="shared" ref="AW9:AW34" si="2">IF(H9&lt;15000,((0.00000002125*H9^2)+(0.002705*H9)+(-4.371)),(IF(H9&lt;700000,((-0.0000000008162*H9^2)+(0.003141*H9)+(0.4702)), ((0.000000003285*V9^2)+(0.1899*V9)+(559.5)))))</f>
        <v>0.75052156499999967</v>
      </c>
      <c r="AX9" s="15">
        <f t="shared" ref="AX9:AX34" si="3">((-0.00000006277*AJ9^2)+(0.1854*AJ9)+(34.83))</f>
        <v>617.84715532592008</v>
      </c>
      <c r="AZ9" s="14">
        <f t="shared" ref="AZ9:AZ34" si="4">IF(H9&lt;10000,((-0.00000005795*H9^2)+(0.003823*H9)+(-6.715)),(IF(H9&lt;700000,((-0.0000000001209*H9^2)+(0.002635*H9)+(-0.4111)), ((-0.00000002007*V9^2)+(0.2564*V9)+(286.1)))))</f>
        <v>0.21693864980000033</v>
      </c>
      <c r="BA9" s="16">
        <f t="shared" ref="BA9:BA34" si="5">(-0.00000001626*AJ9^2)+(0.1912*AJ9)+(-3.858)</f>
        <v>597.87846496096006</v>
      </c>
      <c r="BC9" s="7">
        <f t="shared" ref="BC9:BC34" si="6">IF(H9&lt;10000,((0.0000001453*H9^2)+(0.0008349*H9)+(-1.805)),(IF(H9&lt;700000,((-0.00000000008054*H9^2)+(0.002348*H9)+(-2.47)), ((-0.00000001938*V9^2)+(0.2471*V9)+(226.8)))))</f>
        <v>0.25885160680000019</v>
      </c>
      <c r="BD9" s="8">
        <f t="shared" ref="BD9:BD34" si="7">(-0.00000002552*AJ9^2)+(0.2067*AJ9)+(-103.7)</f>
        <v>546.73869924991993</v>
      </c>
      <c r="BF9" s="12">
        <f t="shared" ref="BF9:BF36" si="8">IF(H9&lt;10000,((H9^2*0.00000054)+(H9*-0.004765)+(12.72)),(IF(H9&lt;200000,((H9^2*-0.000000001577)+(H9*0.003043)+(-10.42)),(IF(H9&lt;8000000,((H9^2*-0.0000000000186)+(H9*0.00194)+(154.1)),((V9^2*-0.00000002)+(V9*0.2565)+(-1032)))))))</f>
        <v>5.7087662399999992</v>
      </c>
      <c r="BG9" s="13">
        <f t="shared" ref="BG9:BG36" si="9">IF(AJ9&lt;45000,((-0.0000004561*AJ9^2)+(0.244*AJ9)+(-21.72)),((-0.0000000409*AJ9^2)+(0.2477*AJ9)+(-1777)))</f>
        <v>741.87209278559999</v>
      </c>
      <c r="BI9">
        <v>49</v>
      </c>
      <c r="BJ9" t="s">
        <v>34</v>
      </c>
      <c r="BK9" s="2">
        <v>45104.427372685182</v>
      </c>
      <c r="BL9" t="s">
        <v>35</v>
      </c>
      <c r="BM9" t="s">
        <v>13</v>
      </c>
      <c r="BN9">
        <v>0</v>
      </c>
      <c r="BO9">
        <v>2.7090000000000001</v>
      </c>
      <c r="BP9" s="3">
        <v>4936866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50</v>
      </c>
      <c r="B10" t="s">
        <v>36</v>
      </c>
      <c r="C10" s="2">
        <v>45104.448599537034</v>
      </c>
      <c r="D10" t="s">
        <v>32</v>
      </c>
      <c r="E10" t="s">
        <v>13</v>
      </c>
      <c r="F10">
        <v>0</v>
      </c>
      <c r="G10">
        <v>6.0330000000000004</v>
      </c>
      <c r="H10" s="3">
        <v>1163145</v>
      </c>
      <c r="I10">
        <v>2.492</v>
      </c>
      <c r="J10" t="s">
        <v>14</v>
      </c>
      <c r="K10" t="s">
        <v>14</v>
      </c>
      <c r="L10" t="s">
        <v>14</v>
      </c>
      <c r="M10" t="s">
        <v>14</v>
      </c>
      <c r="O10">
        <v>50</v>
      </c>
      <c r="P10" t="s">
        <v>36</v>
      </c>
      <c r="Q10" s="2">
        <v>45104.448599537034</v>
      </c>
      <c r="R10" t="s">
        <v>32</v>
      </c>
      <c r="S10" t="s">
        <v>13</v>
      </c>
      <c r="T10">
        <v>0</v>
      </c>
      <c r="U10">
        <v>5.9880000000000004</v>
      </c>
      <c r="V10" s="3">
        <v>9611</v>
      </c>
      <c r="W10">
        <v>2.4390000000000001</v>
      </c>
      <c r="X10" t="s">
        <v>14</v>
      </c>
      <c r="Y10" t="s">
        <v>14</v>
      </c>
      <c r="Z10" t="s">
        <v>14</v>
      </c>
      <c r="AA10" t="s">
        <v>14</v>
      </c>
      <c r="AC10">
        <v>50</v>
      </c>
      <c r="AD10" t="s">
        <v>36</v>
      </c>
      <c r="AE10" s="2">
        <v>45104.448599537034</v>
      </c>
      <c r="AF10" t="s">
        <v>32</v>
      </c>
      <c r="AG10" t="s">
        <v>13</v>
      </c>
      <c r="AH10">
        <v>0</v>
      </c>
      <c r="AI10">
        <v>12.215</v>
      </c>
      <c r="AJ10" s="3">
        <v>5953</v>
      </c>
      <c r="AK10">
        <v>1.4059999999999999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1">
        <v>50</v>
      </c>
      <c r="AT10" s="12">
        <f t="shared" si="0"/>
        <v>2385.437242986935</v>
      </c>
      <c r="AU10" s="13">
        <f t="shared" si="1"/>
        <v>1414.6486328750998</v>
      </c>
      <c r="AW10" s="6">
        <f t="shared" si="2"/>
        <v>2384.932339789485</v>
      </c>
      <c r="AX10" s="15">
        <f t="shared" si="3"/>
        <v>1136.2917436210701</v>
      </c>
      <c r="AZ10" s="14">
        <f t="shared" si="4"/>
        <v>2748.50650758753</v>
      </c>
      <c r="BA10" s="16">
        <f t="shared" si="5"/>
        <v>1133.7793747216601</v>
      </c>
      <c r="BC10" s="7">
        <f t="shared" si="6"/>
        <v>2599.8879437990199</v>
      </c>
      <c r="BD10" s="8">
        <f t="shared" si="7"/>
        <v>1125.8807169063198</v>
      </c>
      <c r="BF10" s="12">
        <f t="shared" si="8"/>
        <v>2385.437242986935</v>
      </c>
      <c r="BG10" s="13">
        <f t="shared" si="9"/>
        <v>1414.6486328750998</v>
      </c>
      <c r="BI10">
        <v>50</v>
      </c>
      <c r="BJ10" t="s">
        <v>36</v>
      </c>
      <c r="BK10" s="2">
        <v>45104.448599537034</v>
      </c>
      <c r="BL10" t="s">
        <v>32</v>
      </c>
      <c r="BM10" t="s">
        <v>13</v>
      </c>
      <c r="BN10">
        <v>0</v>
      </c>
      <c r="BO10">
        <v>2.734</v>
      </c>
      <c r="BP10" s="3">
        <v>5512871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51</v>
      </c>
      <c r="B11" t="s">
        <v>37</v>
      </c>
      <c r="C11" s="2">
        <v>45104.469849537039</v>
      </c>
      <c r="D11" t="s">
        <v>33</v>
      </c>
      <c r="E11" t="s">
        <v>13</v>
      </c>
      <c r="F11">
        <v>0</v>
      </c>
      <c r="G11">
        <v>6.0350000000000001</v>
      </c>
      <c r="H11" s="3">
        <v>3000</v>
      </c>
      <c r="I11">
        <v>-1E-3</v>
      </c>
      <c r="J11" t="s">
        <v>14</v>
      </c>
      <c r="K11" t="s">
        <v>14</v>
      </c>
      <c r="L11" t="s">
        <v>14</v>
      </c>
      <c r="M11" t="s">
        <v>14</v>
      </c>
      <c r="O11">
        <v>51</v>
      </c>
      <c r="P11" t="s">
        <v>37</v>
      </c>
      <c r="Q11" s="2">
        <v>45104.469849537039</v>
      </c>
      <c r="R11" t="s">
        <v>33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51</v>
      </c>
      <c r="AD11" t="s">
        <v>37</v>
      </c>
      <c r="AE11" s="2">
        <v>45104.469849537039</v>
      </c>
      <c r="AF11" t="s">
        <v>33</v>
      </c>
      <c r="AG11" t="s">
        <v>13</v>
      </c>
      <c r="AH11">
        <v>0</v>
      </c>
      <c r="AI11">
        <v>12.196</v>
      </c>
      <c r="AJ11" s="3">
        <v>1641</v>
      </c>
      <c r="AK11">
        <v>0.20599999999999999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1">
        <v>51</v>
      </c>
      <c r="AT11" s="12">
        <f t="shared" si="0"/>
        <v>3.2850000000000019</v>
      </c>
      <c r="AU11" s="13">
        <f t="shared" si="1"/>
        <v>377.45577697589999</v>
      </c>
      <c r="AW11" s="6">
        <f t="shared" si="2"/>
        <v>3.9352499999999999</v>
      </c>
      <c r="AX11" s="15">
        <f t="shared" si="3"/>
        <v>338.90236785962998</v>
      </c>
      <c r="AZ11" s="14">
        <f t="shared" si="4"/>
        <v>4.23245</v>
      </c>
      <c r="BA11" s="16">
        <f t="shared" si="5"/>
        <v>309.85741375494001</v>
      </c>
      <c r="BC11" s="7">
        <f t="shared" si="6"/>
        <v>2.0073999999999996</v>
      </c>
      <c r="BD11" s="8">
        <f t="shared" si="7"/>
        <v>235.42597767688</v>
      </c>
      <c r="BF11" s="12">
        <f t="shared" si="8"/>
        <v>3.2850000000000019</v>
      </c>
      <c r="BG11" s="13">
        <f t="shared" si="9"/>
        <v>377.45577697589999</v>
      </c>
      <c r="BI11">
        <v>51</v>
      </c>
      <c r="BJ11" t="s">
        <v>37</v>
      </c>
      <c r="BK11" s="2">
        <v>45104.469849537039</v>
      </c>
      <c r="BL11" t="s">
        <v>33</v>
      </c>
      <c r="BM11" t="s">
        <v>13</v>
      </c>
      <c r="BN11">
        <v>0</v>
      </c>
      <c r="BO11">
        <v>2.7189999999999999</v>
      </c>
      <c r="BP11" s="3">
        <v>5019397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52</v>
      </c>
      <c r="B12" t="s">
        <v>38</v>
      </c>
      <c r="C12" s="2">
        <v>45104.49113425926</v>
      </c>
      <c r="D12" t="s">
        <v>39</v>
      </c>
      <c r="E12" t="s">
        <v>13</v>
      </c>
      <c r="F12">
        <v>0</v>
      </c>
      <c r="G12">
        <v>5.9930000000000003</v>
      </c>
      <c r="H12" s="3">
        <v>132526</v>
      </c>
      <c r="I12">
        <v>0.27700000000000002</v>
      </c>
      <c r="J12" t="s">
        <v>14</v>
      </c>
      <c r="K12" t="s">
        <v>14</v>
      </c>
      <c r="L12" t="s">
        <v>14</v>
      </c>
      <c r="M12" t="s">
        <v>14</v>
      </c>
      <c r="O12">
        <v>52</v>
      </c>
      <c r="P12" t="s">
        <v>38</v>
      </c>
      <c r="Q12" s="2">
        <v>45104.49113425926</v>
      </c>
      <c r="R12" t="s">
        <v>39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52</v>
      </c>
      <c r="AD12" t="s">
        <v>38</v>
      </c>
      <c r="AE12" s="2">
        <v>45104.49113425926</v>
      </c>
      <c r="AF12" t="s">
        <v>39</v>
      </c>
      <c r="AG12" t="s">
        <v>13</v>
      </c>
      <c r="AH12">
        <v>0</v>
      </c>
      <c r="AI12">
        <v>12.065</v>
      </c>
      <c r="AJ12" s="3">
        <v>85137</v>
      </c>
      <c r="AK12">
        <v>22.434000000000001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1">
        <v>52</v>
      </c>
      <c r="AT12" s="12">
        <f t="shared" si="0"/>
        <v>365.15954515394805</v>
      </c>
      <c r="AU12" s="13">
        <f t="shared" si="1"/>
        <v>19014.979071347901</v>
      </c>
      <c r="AW12" s="6">
        <f t="shared" si="2"/>
        <v>402.39933058024877</v>
      </c>
      <c r="AX12" s="15">
        <f t="shared" si="3"/>
        <v>15364.25345856987</v>
      </c>
      <c r="AZ12" s="14">
        <f t="shared" si="4"/>
        <v>346.67152629227166</v>
      </c>
      <c r="BA12" s="16">
        <f t="shared" si="5"/>
        <v>16156.478899416061</v>
      </c>
      <c r="BC12" s="7">
        <f t="shared" si="6"/>
        <v>307.28651264995494</v>
      </c>
      <c r="BD12" s="8">
        <f t="shared" si="7"/>
        <v>17309.141060215119</v>
      </c>
      <c r="BF12" s="12">
        <f t="shared" si="8"/>
        <v>365.15954515394805</v>
      </c>
      <c r="BG12" s="13">
        <f t="shared" si="9"/>
        <v>19014.979071347901</v>
      </c>
      <c r="BI12">
        <v>52</v>
      </c>
      <c r="BJ12" t="s">
        <v>38</v>
      </c>
      <c r="BK12" s="2">
        <v>45104.49113425926</v>
      </c>
      <c r="BL12" t="s">
        <v>39</v>
      </c>
      <c r="BM12" t="s">
        <v>13</v>
      </c>
      <c r="BN12">
        <v>0</v>
      </c>
      <c r="BO12">
        <v>2.8130000000000002</v>
      </c>
      <c r="BP12" s="3">
        <v>1619575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53</v>
      </c>
      <c r="B13" t="s">
        <v>40</v>
      </c>
      <c r="C13" s="2">
        <v>45104.512395833335</v>
      </c>
      <c r="D13">
        <v>318</v>
      </c>
      <c r="E13" t="s">
        <v>13</v>
      </c>
      <c r="F13">
        <v>0</v>
      </c>
      <c r="G13">
        <v>6.02</v>
      </c>
      <c r="H13" s="3">
        <v>2933</v>
      </c>
      <c r="I13">
        <v>-1E-3</v>
      </c>
      <c r="J13" t="s">
        <v>14</v>
      </c>
      <c r="K13" t="s">
        <v>14</v>
      </c>
      <c r="L13" t="s">
        <v>14</v>
      </c>
      <c r="M13" t="s">
        <v>14</v>
      </c>
      <c r="O13">
        <v>53</v>
      </c>
      <c r="P13" t="s">
        <v>40</v>
      </c>
      <c r="Q13" s="2">
        <v>45104.512395833335</v>
      </c>
      <c r="R13">
        <v>318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53</v>
      </c>
      <c r="AD13" t="s">
        <v>40</v>
      </c>
      <c r="AE13" s="2">
        <v>45104.512395833335</v>
      </c>
      <c r="AF13">
        <v>318</v>
      </c>
      <c r="AG13" t="s">
        <v>13</v>
      </c>
      <c r="AH13">
        <v>0</v>
      </c>
      <c r="AI13">
        <v>12.048999999999999</v>
      </c>
      <c r="AJ13" s="3">
        <v>96720</v>
      </c>
      <c r="AK13">
        <v>25.364000000000001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1">
        <v>53</v>
      </c>
      <c r="AT13" s="12">
        <f t="shared" si="0"/>
        <v>3.3895990600000001</v>
      </c>
      <c r="AU13" s="13">
        <f t="shared" si="1"/>
        <v>21797.934381440002</v>
      </c>
      <c r="AW13" s="6">
        <f t="shared" si="2"/>
        <v>3.7455678912499994</v>
      </c>
      <c r="AX13" s="15">
        <f t="shared" si="3"/>
        <v>17379.519815232004</v>
      </c>
      <c r="AZ13" s="14">
        <f t="shared" si="4"/>
        <v>3.9993447624500007</v>
      </c>
      <c r="BA13" s="16">
        <f t="shared" si="5"/>
        <v>18336.897628416002</v>
      </c>
      <c r="BC13" s="7">
        <f t="shared" si="6"/>
        <v>1.8937033516999999</v>
      </c>
      <c r="BD13" s="8">
        <f t="shared" si="7"/>
        <v>19649.590565631999</v>
      </c>
      <c r="BF13" s="12">
        <f t="shared" si="8"/>
        <v>3.3895990600000001</v>
      </c>
      <c r="BG13" s="13">
        <f t="shared" si="9"/>
        <v>21797.934381440002</v>
      </c>
      <c r="BI13">
        <v>53</v>
      </c>
      <c r="BJ13" t="s">
        <v>40</v>
      </c>
      <c r="BK13" s="2">
        <v>45104.512395833335</v>
      </c>
      <c r="BL13">
        <v>318</v>
      </c>
      <c r="BM13" t="s">
        <v>13</v>
      </c>
      <c r="BN13">
        <v>0</v>
      </c>
      <c r="BO13">
        <v>2.85</v>
      </c>
      <c r="BP13" s="3">
        <v>870342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54</v>
      </c>
      <c r="B14" t="s">
        <v>41</v>
      </c>
      <c r="C14" s="2">
        <v>45104.533680555556</v>
      </c>
      <c r="D14">
        <v>57</v>
      </c>
      <c r="E14" t="s">
        <v>13</v>
      </c>
      <c r="F14">
        <v>0</v>
      </c>
      <c r="G14">
        <v>5.9729999999999999</v>
      </c>
      <c r="H14" s="3">
        <v>11794915</v>
      </c>
      <c r="I14">
        <v>25.872</v>
      </c>
      <c r="J14" t="s">
        <v>14</v>
      </c>
      <c r="K14" t="s">
        <v>14</v>
      </c>
      <c r="L14" t="s">
        <v>14</v>
      </c>
      <c r="M14" t="s">
        <v>14</v>
      </c>
      <c r="O14">
        <v>54</v>
      </c>
      <c r="P14" t="s">
        <v>41</v>
      </c>
      <c r="Q14" s="2">
        <v>45104.533680555556</v>
      </c>
      <c r="R14">
        <v>57</v>
      </c>
      <c r="S14" t="s">
        <v>13</v>
      </c>
      <c r="T14">
        <v>0</v>
      </c>
      <c r="U14">
        <v>5.931</v>
      </c>
      <c r="V14" s="3">
        <v>94404</v>
      </c>
      <c r="W14">
        <v>24.023</v>
      </c>
      <c r="X14" t="s">
        <v>14</v>
      </c>
      <c r="Y14" t="s">
        <v>14</v>
      </c>
      <c r="Z14" t="s">
        <v>14</v>
      </c>
      <c r="AA14" t="s">
        <v>14</v>
      </c>
      <c r="AC14">
        <v>54</v>
      </c>
      <c r="AD14" t="s">
        <v>41</v>
      </c>
      <c r="AE14" s="2">
        <v>45104.533680555556</v>
      </c>
      <c r="AF14">
        <v>57</v>
      </c>
      <c r="AG14" t="s">
        <v>13</v>
      </c>
      <c r="AH14">
        <v>0</v>
      </c>
      <c r="AI14">
        <v>12.111000000000001</v>
      </c>
      <c r="AJ14" s="3">
        <v>61345</v>
      </c>
      <c r="AK14">
        <v>16.306000000000001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1">
        <v>54</v>
      </c>
      <c r="AT14" s="12">
        <f t="shared" si="0"/>
        <v>23004.383695680001</v>
      </c>
      <c r="AU14" s="13">
        <f t="shared" si="1"/>
        <v>13264.241250877501</v>
      </c>
      <c r="AW14" s="6">
        <f t="shared" si="2"/>
        <v>18516.095898484564</v>
      </c>
      <c r="AX14" s="15">
        <f t="shared" si="3"/>
        <v>11171.976369500751</v>
      </c>
      <c r="AZ14" s="14">
        <f t="shared" si="4"/>
        <v>24312.41944761488</v>
      </c>
      <c r="BA14" s="16">
        <f t="shared" si="5"/>
        <v>11664.1162212535</v>
      </c>
      <c r="BC14" s="7">
        <f t="shared" si="6"/>
        <v>23381.311607113919</v>
      </c>
      <c r="BD14" s="8">
        <f t="shared" si="7"/>
        <v>12480.274405681999</v>
      </c>
      <c r="BF14" s="12">
        <f t="shared" si="8"/>
        <v>23004.383695680001</v>
      </c>
      <c r="BG14" s="13">
        <f t="shared" si="9"/>
        <v>13264.241250877501</v>
      </c>
      <c r="BI14">
        <v>54</v>
      </c>
      <c r="BJ14" t="s">
        <v>41</v>
      </c>
      <c r="BK14" s="2">
        <v>45104.533680555556</v>
      </c>
      <c r="BL14">
        <v>57</v>
      </c>
      <c r="BM14" t="s">
        <v>13</v>
      </c>
      <c r="BN14">
        <v>0</v>
      </c>
      <c r="BO14">
        <v>2.8769999999999998</v>
      </c>
      <c r="BP14" s="3">
        <v>682841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55</v>
      </c>
      <c r="B15" t="s">
        <v>42</v>
      </c>
      <c r="C15" s="2">
        <v>45104.554976851854</v>
      </c>
      <c r="D15">
        <v>389</v>
      </c>
      <c r="E15" t="s">
        <v>13</v>
      </c>
      <c r="F15">
        <v>0</v>
      </c>
      <c r="G15">
        <v>6.0190000000000001</v>
      </c>
      <c r="H15" s="3">
        <v>9486</v>
      </c>
      <c r="I15">
        <v>1.2999999999999999E-2</v>
      </c>
      <c r="J15" t="s">
        <v>14</v>
      </c>
      <c r="K15" t="s">
        <v>14</v>
      </c>
      <c r="L15" t="s">
        <v>14</v>
      </c>
      <c r="M15" t="s">
        <v>14</v>
      </c>
      <c r="O15">
        <v>55</v>
      </c>
      <c r="P15" t="s">
        <v>42</v>
      </c>
      <c r="Q15" s="2">
        <v>45104.554976851854</v>
      </c>
      <c r="R15">
        <v>389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55</v>
      </c>
      <c r="AD15" t="s">
        <v>42</v>
      </c>
      <c r="AE15" s="2">
        <v>45104.554976851854</v>
      </c>
      <c r="AF15">
        <v>389</v>
      </c>
      <c r="AG15" t="s">
        <v>13</v>
      </c>
      <c r="AH15">
        <v>0</v>
      </c>
      <c r="AI15">
        <v>12.141999999999999</v>
      </c>
      <c r="AJ15" s="3">
        <v>32536</v>
      </c>
      <c r="AK15">
        <v>8.6739999999999995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1">
        <v>55</v>
      </c>
      <c r="AT15" s="12">
        <f t="shared" si="0"/>
        <v>16.110675840000006</v>
      </c>
      <c r="AU15" s="13">
        <f t="shared" si="1"/>
        <v>7434.2405098943991</v>
      </c>
      <c r="AW15" s="6">
        <f t="shared" si="2"/>
        <v>23.200794164999998</v>
      </c>
      <c r="AX15" s="15">
        <f t="shared" si="3"/>
        <v>6000.5566243500798</v>
      </c>
      <c r="AZ15" s="14">
        <f t="shared" si="4"/>
        <v>24.335393841799998</v>
      </c>
      <c r="BA15" s="16">
        <f t="shared" si="5"/>
        <v>6199.8125055270402</v>
      </c>
      <c r="BC15" s="7">
        <f t="shared" si="6"/>
        <v>19.189565078800001</v>
      </c>
      <c r="BD15" s="8">
        <f t="shared" si="7"/>
        <v>6594.4759501260805</v>
      </c>
      <c r="BF15" s="12">
        <f t="shared" si="8"/>
        <v>16.110675840000006</v>
      </c>
      <c r="BG15" s="13">
        <f t="shared" si="9"/>
        <v>7434.2405098943991</v>
      </c>
      <c r="BI15">
        <v>55</v>
      </c>
      <c r="BJ15" t="s">
        <v>42</v>
      </c>
      <c r="BK15" s="2">
        <v>45104.554976851854</v>
      </c>
      <c r="BL15">
        <v>389</v>
      </c>
      <c r="BM15" t="s">
        <v>13</v>
      </c>
      <c r="BN15">
        <v>0</v>
      </c>
      <c r="BO15">
        <v>2.871</v>
      </c>
      <c r="BP15" s="3">
        <v>828323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56</v>
      </c>
      <c r="B16" t="s">
        <v>43</v>
      </c>
      <c r="C16" s="2">
        <v>45104.576226851852</v>
      </c>
      <c r="D16">
        <v>337</v>
      </c>
      <c r="E16" t="s">
        <v>13</v>
      </c>
      <c r="F16">
        <v>0</v>
      </c>
      <c r="G16">
        <v>5.9930000000000003</v>
      </c>
      <c r="H16" s="3">
        <v>123655</v>
      </c>
      <c r="I16">
        <v>0.25800000000000001</v>
      </c>
      <c r="J16" t="s">
        <v>14</v>
      </c>
      <c r="K16" t="s">
        <v>14</v>
      </c>
      <c r="L16" t="s">
        <v>14</v>
      </c>
      <c r="M16" t="s">
        <v>14</v>
      </c>
      <c r="O16">
        <v>56</v>
      </c>
      <c r="P16" t="s">
        <v>43</v>
      </c>
      <c r="Q16" s="2">
        <v>45104.576226851852</v>
      </c>
      <c r="R16">
        <v>337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56</v>
      </c>
      <c r="AD16" t="s">
        <v>43</v>
      </c>
      <c r="AE16" s="2">
        <v>45104.576226851852</v>
      </c>
      <c r="AF16">
        <v>337</v>
      </c>
      <c r="AG16" t="s">
        <v>13</v>
      </c>
      <c r="AH16">
        <v>0</v>
      </c>
      <c r="AI16">
        <v>12.073</v>
      </c>
      <c r="AJ16" s="3">
        <v>73250</v>
      </c>
      <c r="AK16">
        <v>19.390999999999998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1">
        <v>56</v>
      </c>
      <c r="AT16" s="12">
        <f t="shared" si="0"/>
        <v>341.74895341757502</v>
      </c>
      <c r="AU16" s="13">
        <f t="shared" si="1"/>
        <v>16147.573493750002</v>
      </c>
      <c r="AW16" s="6">
        <f t="shared" si="2"/>
        <v>376.39040072379498</v>
      </c>
      <c r="AX16" s="15">
        <f t="shared" si="3"/>
        <v>13278.583641875</v>
      </c>
      <c r="AZ16" s="14">
        <f t="shared" si="4"/>
        <v>323.57119641387754</v>
      </c>
      <c r="BA16" s="16">
        <f t="shared" si="5"/>
        <v>13914.297953750001</v>
      </c>
      <c r="BC16" s="7">
        <f t="shared" si="6"/>
        <v>286.64043837612644</v>
      </c>
      <c r="BD16" s="8">
        <f t="shared" si="7"/>
        <v>14900.145844999999</v>
      </c>
      <c r="BF16" s="12">
        <f t="shared" si="8"/>
        <v>341.74895341757502</v>
      </c>
      <c r="BG16" s="13">
        <f t="shared" si="9"/>
        <v>16147.573493750002</v>
      </c>
      <c r="BI16">
        <v>56</v>
      </c>
      <c r="BJ16" t="s">
        <v>43</v>
      </c>
      <c r="BK16" s="2">
        <v>45104.576226851852</v>
      </c>
      <c r="BL16">
        <v>337</v>
      </c>
      <c r="BM16" t="s">
        <v>13</v>
      </c>
      <c r="BN16">
        <v>0</v>
      </c>
      <c r="BO16">
        <v>2.8370000000000002</v>
      </c>
      <c r="BP16" s="3">
        <v>1128693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57</v>
      </c>
      <c r="B17" t="s">
        <v>44</v>
      </c>
      <c r="C17" s="2">
        <v>45104.59752314815</v>
      </c>
      <c r="D17">
        <v>94</v>
      </c>
      <c r="E17" t="s">
        <v>13</v>
      </c>
      <c r="F17">
        <v>0</v>
      </c>
      <c r="G17">
        <v>6.0570000000000004</v>
      </c>
      <c r="H17" s="3">
        <v>2301</v>
      </c>
      <c r="I17">
        <v>-3.0000000000000001E-3</v>
      </c>
      <c r="J17" t="s">
        <v>14</v>
      </c>
      <c r="K17" t="s">
        <v>14</v>
      </c>
      <c r="L17" t="s">
        <v>14</v>
      </c>
      <c r="M17" t="s">
        <v>14</v>
      </c>
      <c r="O17">
        <v>57</v>
      </c>
      <c r="P17" t="s">
        <v>44</v>
      </c>
      <c r="Q17" s="2">
        <v>45104.59752314815</v>
      </c>
      <c r="R17">
        <v>94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57</v>
      </c>
      <c r="AD17" t="s">
        <v>44</v>
      </c>
      <c r="AE17" s="2">
        <v>45104.59752314815</v>
      </c>
      <c r="AF17">
        <v>94</v>
      </c>
      <c r="AG17" t="s">
        <v>13</v>
      </c>
      <c r="AH17">
        <v>0</v>
      </c>
      <c r="AI17">
        <v>12.074</v>
      </c>
      <c r="AJ17" s="3">
        <v>90919</v>
      </c>
      <c r="AK17">
        <v>23.901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1">
        <v>57</v>
      </c>
      <c r="AT17" s="12">
        <f t="shared" si="0"/>
        <v>4.6148195399999992</v>
      </c>
      <c r="AU17" s="13">
        <f t="shared" si="1"/>
        <v>20405.546079455104</v>
      </c>
      <c r="AW17" s="6">
        <f t="shared" si="2"/>
        <v>1.9657152712499988</v>
      </c>
      <c r="AX17" s="15">
        <f t="shared" si="3"/>
        <v>16372.33917350603</v>
      </c>
      <c r="AZ17" s="14">
        <f t="shared" si="4"/>
        <v>1.7749008720500008</v>
      </c>
      <c r="BA17" s="16">
        <f t="shared" si="5"/>
        <v>17245.44533823814</v>
      </c>
      <c r="BC17" s="7">
        <f t="shared" si="6"/>
        <v>0.88541042530000014</v>
      </c>
      <c r="BD17" s="8">
        <f t="shared" si="7"/>
        <v>18478.302228403278</v>
      </c>
      <c r="BF17" s="12">
        <f t="shared" si="8"/>
        <v>4.6148195399999992</v>
      </c>
      <c r="BG17" s="13">
        <f t="shared" si="9"/>
        <v>20405.546079455104</v>
      </c>
      <c r="BI17">
        <v>57</v>
      </c>
      <c r="BJ17" t="s">
        <v>44</v>
      </c>
      <c r="BK17" s="2">
        <v>45104.59752314815</v>
      </c>
      <c r="BL17">
        <v>94</v>
      </c>
      <c r="BM17" t="s">
        <v>13</v>
      </c>
      <c r="BN17">
        <v>0</v>
      </c>
      <c r="BO17">
        <v>2.8690000000000002</v>
      </c>
      <c r="BP17" s="3">
        <v>803405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58</v>
      </c>
      <c r="B18" t="s">
        <v>45</v>
      </c>
      <c r="C18" s="2">
        <v>45104.618773148148</v>
      </c>
      <c r="D18">
        <v>91</v>
      </c>
      <c r="E18" t="s">
        <v>13</v>
      </c>
      <c r="F18">
        <v>0</v>
      </c>
      <c r="G18">
        <v>6.0380000000000003</v>
      </c>
      <c r="H18" s="3">
        <v>3241</v>
      </c>
      <c r="I18">
        <v>-1E-3</v>
      </c>
      <c r="J18" t="s">
        <v>14</v>
      </c>
      <c r="K18" t="s">
        <v>14</v>
      </c>
      <c r="L18" t="s">
        <v>14</v>
      </c>
      <c r="M18" t="s">
        <v>14</v>
      </c>
      <c r="O18">
        <v>58</v>
      </c>
      <c r="P18" t="s">
        <v>45</v>
      </c>
      <c r="Q18" s="2">
        <v>45104.618773148148</v>
      </c>
      <c r="R18">
        <v>91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58</v>
      </c>
      <c r="AD18" t="s">
        <v>45</v>
      </c>
      <c r="AE18" s="2">
        <v>45104.618773148148</v>
      </c>
      <c r="AF18">
        <v>91</v>
      </c>
      <c r="AG18" t="s">
        <v>13</v>
      </c>
      <c r="AH18">
        <v>0</v>
      </c>
      <c r="AI18">
        <v>12.109</v>
      </c>
      <c r="AJ18" s="3">
        <v>61496</v>
      </c>
      <c r="AK18">
        <v>16.346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1">
        <v>58</v>
      </c>
      <c r="AT18" s="12">
        <f t="shared" si="0"/>
        <v>2.9488387400000011</v>
      </c>
      <c r="AU18" s="13">
        <f t="shared" si="1"/>
        <v>13300.8852971456</v>
      </c>
      <c r="AW18" s="6">
        <f t="shared" si="2"/>
        <v>4.6191167212499984</v>
      </c>
      <c r="AX18" s="15">
        <f t="shared" si="3"/>
        <v>11198.807449335682</v>
      </c>
      <c r="AZ18" s="14">
        <f t="shared" si="4"/>
        <v>5.0666315060499993</v>
      </c>
      <c r="BA18" s="16">
        <f t="shared" si="5"/>
        <v>11692.685814659841</v>
      </c>
      <c r="BC18" s="7">
        <f t="shared" si="6"/>
        <v>2.4271538692999997</v>
      </c>
      <c r="BD18" s="8">
        <f t="shared" si="7"/>
        <v>12511.012735431679</v>
      </c>
      <c r="BF18" s="12">
        <f t="shared" si="8"/>
        <v>2.9488387400000011</v>
      </c>
      <c r="BG18" s="13">
        <f t="shared" si="9"/>
        <v>13300.8852971456</v>
      </c>
      <c r="BI18">
        <v>58</v>
      </c>
      <c r="BJ18" t="s">
        <v>45</v>
      </c>
      <c r="BK18" s="2">
        <v>45104.618773148148</v>
      </c>
      <c r="BL18">
        <v>91</v>
      </c>
      <c r="BM18" t="s">
        <v>13</v>
      </c>
      <c r="BN18">
        <v>0</v>
      </c>
      <c r="BO18">
        <v>2.8639999999999999</v>
      </c>
      <c r="BP18" s="3">
        <v>882359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59</v>
      </c>
      <c r="B19" t="s">
        <v>46</v>
      </c>
      <c r="C19" s="2">
        <v>45104.640081018515</v>
      </c>
      <c r="D19">
        <v>178</v>
      </c>
      <c r="E19" t="s">
        <v>13</v>
      </c>
      <c r="F19">
        <v>0</v>
      </c>
      <c r="G19">
        <v>6.0419999999999998</v>
      </c>
      <c r="H19" s="3">
        <v>22880</v>
      </c>
      <c r="I19">
        <v>4.2000000000000003E-2</v>
      </c>
      <c r="J19" t="s">
        <v>14</v>
      </c>
      <c r="K19" t="s">
        <v>14</v>
      </c>
      <c r="L19" t="s">
        <v>14</v>
      </c>
      <c r="M19" t="s">
        <v>14</v>
      </c>
      <c r="O19">
        <v>59</v>
      </c>
      <c r="P19" t="s">
        <v>46</v>
      </c>
      <c r="Q19" s="2">
        <v>45104.640081018515</v>
      </c>
      <c r="R19">
        <v>178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59</v>
      </c>
      <c r="AD19" t="s">
        <v>46</v>
      </c>
      <c r="AE19" s="2">
        <v>45104.640081018515</v>
      </c>
      <c r="AF19">
        <v>178</v>
      </c>
      <c r="AG19" t="s">
        <v>13</v>
      </c>
      <c r="AH19">
        <v>0</v>
      </c>
      <c r="AI19">
        <v>12.25</v>
      </c>
      <c r="AJ19" s="3">
        <v>317</v>
      </c>
      <c r="AK19">
        <v>-0.16400000000000001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1">
        <v>59</v>
      </c>
      <c r="AT19" s="12">
        <f t="shared" si="0"/>
        <v>58.378289331199994</v>
      </c>
      <c r="AU19" s="13">
        <f t="shared" si="1"/>
        <v>55.582166967099994</v>
      </c>
      <c r="AW19" s="6">
        <f t="shared" si="2"/>
        <v>71.909003870719999</v>
      </c>
      <c r="AX19" s="15">
        <f t="shared" si="3"/>
        <v>93.595492305470003</v>
      </c>
      <c r="AZ19" s="14">
        <f t="shared" si="4"/>
        <v>59.814409527040006</v>
      </c>
      <c r="BA19" s="16">
        <f t="shared" si="5"/>
        <v>56.750766048860008</v>
      </c>
      <c r="BC19" s="7">
        <f t="shared" si="6"/>
        <v>51.210077761024003</v>
      </c>
      <c r="BD19" s="8">
        <f t="shared" si="7"/>
        <v>-38.178664479280002</v>
      </c>
      <c r="BF19" s="12">
        <f t="shared" si="8"/>
        <v>58.378289331199994</v>
      </c>
      <c r="BG19" s="13">
        <f t="shared" si="9"/>
        <v>55.582166967099994</v>
      </c>
      <c r="BI19">
        <v>59</v>
      </c>
      <c r="BJ19" t="s">
        <v>46</v>
      </c>
      <c r="BK19" s="2">
        <v>45104.640081018515</v>
      </c>
      <c r="BL19">
        <v>178</v>
      </c>
      <c r="BM19" t="s">
        <v>13</v>
      </c>
      <c r="BN19">
        <v>0</v>
      </c>
      <c r="BO19">
        <v>2.8889999999999998</v>
      </c>
      <c r="BP19" s="3">
        <v>1037326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60</v>
      </c>
      <c r="B20" t="s">
        <v>47</v>
      </c>
      <c r="C20" s="2">
        <v>45104.661319444444</v>
      </c>
      <c r="D20">
        <v>68</v>
      </c>
      <c r="E20" t="s">
        <v>13</v>
      </c>
      <c r="F20">
        <v>0</v>
      </c>
      <c r="G20">
        <v>6.0149999999999997</v>
      </c>
      <c r="H20" s="3">
        <v>24484</v>
      </c>
      <c r="I20">
        <v>4.4999999999999998E-2</v>
      </c>
      <c r="J20" t="s">
        <v>14</v>
      </c>
      <c r="K20" t="s">
        <v>14</v>
      </c>
      <c r="L20" t="s">
        <v>14</v>
      </c>
      <c r="M20" t="s">
        <v>14</v>
      </c>
      <c r="O20">
        <v>60</v>
      </c>
      <c r="P20" t="s">
        <v>47</v>
      </c>
      <c r="Q20" s="2">
        <v>45104.661319444444</v>
      </c>
      <c r="R20">
        <v>68</v>
      </c>
      <c r="S20" t="s">
        <v>13</v>
      </c>
      <c r="T20">
        <v>0</v>
      </c>
      <c r="U20" t="s">
        <v>14</v>
      </c>
      <c r="V20" s="3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60</v>
      </c>
      <c r="AD20" t="s">
        <v>47</v>
      </c>
      <c r="AE20" s="2">
        <v>45104.661319444444</v>
      </c>
      <c r="AF20">
        <v>68</v>
      </c>
      <c r="AG20" t="s">
        <v>13</v>
      </c>
      <c r="AH20">
        <v>0</v>
      </c>
      <c r="AI20">
        <v>12.175000000000001</v>
      </c>
      <c r="AJ20" s="3">
        <v>3503</v>
      </c>
      <c r="AK20">
        <v>0.72499999999999998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1">
        <v>60</v>
      </c>
      <c r="AT20" s="12">
        <f t="shared" si="0"/>
        <v>63.139453714287995</v>
      </c>
      <c r="AU20" s="13">
        <f t="shared" si="1"/>
        <v>827.41519279509998</v>
      </c>
      <c r="AW20" s="6">
        <f t="shared" si="2"/>
        <v>76.885159641852809</v>
      </c>
      <c r="AX20" s="15">
        <f t="shared" si="3"/>
        <v>683.51594876507011</v>
      </c>
      <c r="AZ20" s="14">
        <f t="shared" si="4"/>
        <v>64.031764529649607</v>
      </c>
      <c r="BA20" s="16">
        <f t="shared" si="5"/>
        <v>665.71607339366005</v>
      </c>
      <c r="BC20" s="7">
        <f t="shared" si="6"/>
        <v>54.970150987741761</v>
      </c>
      <c r="BD20" s="8">
        <f t="shared" si="7"/>
        <v>620.05694385031995</v>
      </c>
      <c r="BF20" s="12">
        <f t="shared" si="8"/>
        <v>63.139453714287995</v>
      </c>
      <c r="BG20" s="13">
        <f t="shared" si="9"/>
        <v>827.41519279509998</v>
      </c>
      <c r="BI20">
        <v>60</v>
      </c>
      <c r="BJ20" t="s">
        <v>47</v>
      </c>
      <c r="BK20" s="2">
        <v>45104.661319444444</v>
      </c>
      <c r="BL20">
        <v>68</v>
      </c>
      <c r="BM20" t="s">
        <v>13</v>
      </c>
      <c r="BN20">
        <v>0</v>
      </c>
      <c r="BO20">
        <v>2.867</v>
      </c>
      <c r="BP20" s="3">
        <v>891837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61</v>
      </c>
      <c r="B21" t="s">
        <v>48</v>
      </c>
      <c r="C21" s="2">
        <v>45104.682592592595</v>
      </c>
      <c r="D21">
        <v>152</v>
      </c>
      <c r="E21" t="s">
        <v>13</v>
      </c>
      <c r="F21">
        <v>0</v>
      </c>
      <c r="G21">
        <v>6.0149999999999997</v>
      </c>
      <c r="H21" s="3">
        <v>29547</v>
      </c>
      <c r="I21">
        <v>5.6000000000000001E-2</v>
      </c>
      <c r="J21" t="s">
        <v>14</v>
      </c>
      <c r="K21" t="s">
        <v>14</v>
      </c>
      <c r="L21" t="s">
        <v>14</v>
      </c>
      <c r="M21" t="s">
        <v>14</v>
      </c>
      <c r="O21">
        <v>61</v>
      </c>
      <c r="P21" t="s">
        <v>48</v>
      </c>
      <c r="Q21" s="2">
        <v>45104.682592592595</v>
      </c>
      <c r="R21">
        <v>152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61</v>
      </c>
      <c r="AD21" t="s">
        <v>48</v>
      </c>
      <c r="AE21" s="2">
        <v>45104.682592592595</v>
      </c>
      <c r="AF21">
        <v>152</v>
      </c>
      <c r="AG21" t="s">
        <v>13</v>
      </c>
      <c r="AH21">
        <v>0</v>
      </c>
      <c r="AI21" t="s">
        <v>14</v>
      </c>
      <c r="AJ21" t="s">
        <v>14</v>
      </c>
      <c r="AK21" t="s">
        <v>14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1">
        <v>61</v>
      </c>
      <c r="AT21" s="12">
        <f t="shared" si="0"/>
        <v>78.114760245407012</v>
      </c>
      <c r="AU21" s="13" t="e">
        <f t="shared" si="1"/>
        <v>#VALUE!</v>
      </c>
      <c r="AW21" s="6">
        <f t="shared" si="2"/>
        <v>92.564763824414214</v>
      </c>
      <c r="AX21" s="15" t="e">
        <f t="shared" si="3"/>
        <v>#VALUE!</v>
      </c>
      <c r="AZ21" s="14">
        <f t="shared" si="4"/>
        <v>77.339696252231903</v>
      </c>
      <c r="BA21" s="16" t="e">
        <f t="shared" si="5"/>
        <v>#VALUE!</v>
      </c>
      <c r="BC21" s="7">
        <f t="shared" si="6"/>
        <v>66.836042549667141</v>
      </c>
      <c r="BD21" s="8" t="e">
        <f t="shared" si="7"/>
        <v>#VALUE!</v>
      </c>
      <c r="BF21" s="12">
        <f t="shared" si="8"/>
        <v>78.114760245407012</v>
      </c>
      <c r="BG21" s="13" t="e">
        <f t="shared" si="9"/>
        <v>#VALUE!</v>
      </c>
      <c r="BI21">
        <v>61</v>
      </c>
      <c r="BJ21" t="s">
        <v>48</v>
      </c>
      <c r="BK21" s="2">
        <v>45104.682592592595</v>
      </c>
      <c r="BL21">
        <v>152</v>
      </c>
      <c r="BM21" t="s">
        <v>13</v>
      </c>
      <c r="BN21">
        <v>0</v>
      </c>
      <c r="BO21">
        <v>2.8679999999999999</v>
      </c>
      <c r="BP21" s="3">
        <v>884430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62</v>
      </c>
      <c r="B22" t="s">
        <v>49</v>
      </c>
      <c r="C22" s="2">
        <v>45104.703877314816</v>
      </c>
      <c r="D22">
        <v>122</v>
      </c>
      <c r="E22" t="s">
        <v>13</v>
      </c>
      <c r="F22">
        <v>0</v>
      </c>
      <c r="G22">
        <v>6.0119999999999996</v>
      </c>
      <c r="H22" s="3">
        <v>19666</v>
      </c>
      <c r="I22">
        <v>3.5000000000000003E-2</v>
      </c>
      <c r="J22" t="s">
        <v>14</v>
      </c>
      <c r="K22" t="s">
        <v>14</v>
      </c>
      <c r="L22" t="s">
        <v>14</v>
      </c>
      <c r="M22" t="s">
        <v>14</v>
      </c>
      <c r="O22">
        <v>62</v>
      </c>
      <c r="P22" t="s">
        <v>49</v>
      </c>
      <c r="Q22" s="2">
        <v>45104.703877314816</v>
      </c>
      <c r="R22">
        <v>122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62</v>
      </c>
      <c r="AD22" t="s">
        <v>49</v>
      </c>
      <c r="AE22" s="2">
        <v>45104.703877314816</v>
      </c>
      <c r="AF22">
        <v>122</v>
      </c>
      <c r="AG22" t="s">
        <v>13</v>
      </c>
      <c r="AH22">
        <v>0</v>
      </c>
      <c r="AI22">
        <v>12.167999999999999</v>
      </c>
      <c r="AJ22" s="3">
        <v>2638</v>
      </c>
      <c r="AK22">
        <v>0.48399999999999999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1">
        <v>62</v>
      </c>
      <c r="AT22" s="12">
        <f t="shared" si="0"/>
        <v>48.813730796188004</v>
      </c>
      <c r="AU22" s="13">
        <f t="shared" si="1"/>
        <v>618.77798003160001</v>
      </c>
      <c r="AW22" s="6">
        <f t="shared" si="2"/>
        <v>61.925439379992802</v>
      </c>
      <c r="AX22" s="15">
        <f t="shared" si="3"/>
        <v>523.47838080812005</v>
      </c>
      <c r="AZ22" s="14">
        <f t="shared" si="4"/>
        <v>51.362051736879607</v>
      </c>
      <c r="BA22" s="16">
        <f t="shared" si="5"/>
        <v>500.41444594455999</v>
      </c>
      <c r="BC22" s="7">
        <f t="shared" si="6"/>
        <v>43.674619029679761</v>
      </c>
      <c r="BD22" s="8">
        <f t="shared" si="7"/>
        <v>441.39700519712</v>
      </c>
      <c r="BF22" s="12">
        <f t="shared" si="8"/>
        <v>48.813730796188004</v>
      </c>
      <c r="BG22" s="13">
        <f t="shared" si="9"/>
        <v>618.77798003160001</v>
      </c>
      <c r="BI22">
        <v>62</v>
      </c>
      <c r="BJ22" t="s">
        <v>49</v>
      </c>
      <c r="BK22" s="2">
        <v>45104.703877314816</v>
      </c>
      <c r="BL22">
        <v>122</v>
      </c>
      <c r="BM22" t="s">
        <v>13</v>
      </c>
      <c r="BN22">
        <v>0</v>
      </c>
      <c r="BO22">
        <v>2.8639999999999999</v>
      </c>
      <c r="BP22" s="3">
        <v>913538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63</v>
      </c>
      <c r="B23" t="s">
        <v>50</v>
      </c>
      <c r="C23" s="2">
        <v>45104.725138888891</v>
      </c>
      <c r="D23">
        <v>295</v>
      </c>
      <c r="E23" t="s">
        <v>13</v>
      </c>
      <c r="F23">
        <v>0</v>
      </c>
      <c r="G23">
        <v>6.0659999999999998</v>
      </c>
      <c r="H23" s="3">
        <v>2150</v>
      </c>
      <c r="I23">
        <v>-3.0000000000000001E-3</v>
      </c>
      <c r="J23" t="s">
        <v>14</v>
      </c>
      <c r="K23" t="s">
        <v>14</v>
      </c>
      <c r="L23" t="s">
        <v>14</v>
      </c>
      <c r="M23" t="s">
        <v>14</v>
      </c>
      <c r="O23">
        <v>63</v>
      </c>
      <c r="P23" t="s">
        <v>50</v>
      </c>
      <c r="Q23" s="2">
        <v>45104.725138888891</v>
      </c>
      <c r="R23">
        <v>295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63</v>
      </c>
      <c r="AD23" t="s">
        <v>50</v>
      </c>
      <c r="AE23" s="2">
        <v>45104.725138888891</v>
      </c>
      <c r="AF23">
        <v>295</v>
      </c>
      <c r="AG23" t="s">
        <v>13</v>
      </c>
      <c r="AH23">
        <v>0</v>
      </c>
      <c r="AI23">
        <v>12.077999999999999</v>
      </c>
      <c r="AJ23" s="3">
        <v>89923</v>
      </c>
      <c r="AK23">
        <v>23.649000000000001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1">
        <v>63</v>
      </c>
      <c r="AT23" s="12">
        <f t="shared" si="0"/>
        <v>4.9714000000000009</v>
      </c>
      <c r="AU23" s="13">
        <f t="shared" si="1"/>
        <v>20166.203731503902</v>
      </c>
      <c r="AW23" s="6">
        <f t="shared" si="2"/>
        <v>1.5429781249999994</v>
      </c>
      <c r="AX23" s="15">
        <f t="shared" si="3"/>
        <v>16198.986820036671</v>
      </c>
      <c r="AZ23" s="14">
        <f t="shared" si="4"/>
        <v>1.236576125</v>
      </c>
      <c r="BA23" s="16">
        <f t="shared" si="5"/>
        <v>17057.938867194462</v>
      </c>
      <c r="BC23" s="7">
        <f t="shared" si="6"/>
        <v>0.6616842500000002</v>
      </c>
      <c r="BD23" s="8">
        <f t="shared" si="7"/>
        <v>18277.025655891921</v>
      </c>
      <c r="BF23" s="12">
        <f t="shared" si="8"/>
        <v>4.9714000000000009</v>
      </c>
      <c r="BG23" s="13">
        <f t="shared" si="9"/>
        <v>20166.203731503902</v>
      </c>
      <c r="BI23">
        <v>63</v>
      </c>
      <c r="BJ23" t="s">
        <v>50</v>
      </c>
      <c r="BK23" s="2">
        <v>45104.725138888891</v>
      </c>
      <c r="BL23">
        <v>295</v>
      </c>
      <c r="BM23" t="s">
        <v>13</v>
      </c>
      <c r="BN23">
        <v>0</v>
      </c>
      <c r="BO23">
        <v>2.8690000000000002</v>
      </c>
      <c r="BP23" s="3">
        <v>860014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64</v>
      </c>
      <c r="B24" t="s">
        <v>51</v>
      </c>
      <c r="C24" s="2">
        <v>45104.746388888889</v>
      </c>
      <c r="D24">
        <v>233</v>
      </c>
      <c r="E24" t="s">
        <v>13</v>
      </c>
      <c r="F24">
        <v>0</v>
      </c>
      <c r="G24">
        <v>6.0010000000000003</v>
      </c>
      <c r="H24" s="3">
        <v>13419</v>
      </c>
      <c r="I24">
        <v>2.1000000000000001E-2</v>
      </c>
      <c r="J24" t="s">
        <v>14</v>
      </c>
      <c r="K24" t="s">
        <v>14</v>
      </c>
      <c r="L24" t="s">
        <v>14</v>
      </c>
      <c r="M24" t="s">
        <v>14</v>
      </c>
      <c r="O24">
        <v>64</v>
      </c>
      <c r="P24" t="s">
        <v>51</v>
      </c>
      <c r="Q24" s="2">
        <v>45104.746388888889</v>
      </c>
      <c r="R24">
        <v>233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64</v>
      </c>
      <c r="AD24" t="s">
        <v>51</v>
      </c>
      <c r="AE24" s="2">
        <v>45104.746388888889</v>
      </c>
      <c r="AF24">
        <v>233</v>
      </c>
      <c r="AG24" t="s">
        <v>13</v>
      </c>
      <c r="AH24">
        <v>0</v>
      </c>
      <c r="AI24">
        <v>12.153</v>
      </c>
      <c r="AJ24" s="3">
        <v>7971</v>
      </c>
      <c r="AK24">
        <v>1.966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1">
        <v>64</v>
      </c>
      <c r="AT24" s="12">
        <f t="shared" si="0"/>
        <v>30.130047302302998</v>
      </c>
      <c r="AU24" s="13">
        <f t="shared" si="1"/>
        <v>1894.2248468199</v>
      </c>
      <c r="AW24" s="6">
        <f t="shared" si="2"/>
        <v>35.75387317125</v>
      </c>
      <c r="AX24" s="15">
        <f t="shared" si="3"/>
        <v>1508.6651924904299</v>
      </c>
      <c r="AZ24" s="14">
        <f t="shared" si="4"/>
        <v>34.926194590075106</v>
      </c>
      <c r="BA24" s="16">
        <f t="shared" si="5"/>
        <v>1519.1640909653402</v>
      </c>
      <c r="BC24" s="7">
        <f t="shared" si="6"/>
        <v>29.023309197557058</v>
      </c>
      <c r="BD24" s="8">
        <f t="shared" si="7"/>
        <v>1542.2842398176799</v>
      </c>
      <c r="BF24" s="12">
        <f t="shared" si="8"/>
        <v>30.130047302302998</v>
      </c>
      <c r="BG24" s="13">
        <f t="shared" si="9"/>
        <v>1894.2248468199</v>
      </c>
      <c r="BI24">
        <v>64</v>
      </c>
      <c r="BJ24" t="s">
        <v>51</v>
      </c>
      <c r="BK24" s="2">
        <v>45104.746388888889</v>
      </c>
      <c r="BL24">
        <v>233</v>
      </c>
      <c r="BM24" t="s">
        <v>13</v>
      </c>
      <c r="BN24">
        <v>0</v>
      </c>
      <c r="BO24">
        <v>2.8540000000000001</v>
      </c>
      <c r="BP24" s="3">
        <v>818595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65</v>
      </c>
      <c r="B25" t="s">
        <v>52</v>
      </c>
      <c r="C25" s="2">
        <v>45104.76766203704</v>
      </c>
      <c r="D25">
        <v>267</v>
      </c>
      <c r="E25" t="s">
        <v>13</v>
      </c>
      <c r="F25">
        <v>0</v>
      </c>
      <c r="G25">
        <v>6.0149999999999997</v>
      </c>
      <c r="H25" s="3">
        <v>19472</v>
      </c>
      <c r="I25">
        <v>3.4000000000000002E-2</v>
      </c>
      <c r="J25" t="s">
        <v>14</v>
      </c>
      <c r="K25" t="s">
        <v>14</v>
      </c>
      <c r="L25" t="s">
        <v>14</v>
      </c>
      <c r="M25" t="s">
        <v>14</v>
      </c>
      <c r="O25">
        <v>65</v>
      </c>
      <c r="P25" t="s">
        <v>52</v>
      </c>
      <c r="Q25" s="2">
        <v>45104.76766203704</v>
      </c>
      <c r="R25">
        <v>267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65</v>
      </c>
      <c r="AD25" t="s">
        <v>52</v>
      </c>
      <c r="AE25" s="2">
        <v>45104.76766203704</v>
      </c>
      <c r="AF25">
        <v>267</v>
      </c>
      <c r="AG25" t="s">
        <v>13</v>
      </c>
      <c r="AH25">
        <v>0</v>
      </c>
      <c r="AI25">
        <v>12.189</v>
      </c>
      <c r="AJ25">
        <v>69</v>
      </c>
      <c r="AK25">
        <v>-0.23400000000000001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1">
        <v>65</v>
      </c>
      <c r="AT25" s="12">
        <f t="shared" si="0"/>
        <v>48.235362597632005</v>
      </c>
      <c r="AU25" s="13">
        <f t="shared" si="1"/>
        <v>-4.8861714921000008</v>
      </c>
      <c r="AW25" s="6">
        <f t="shared" si="2"/>
        <v>61.3222826004992</v>
      </c>
      <c r="AX25" s="15">
        <f t="shared" si="3"/>
        <v>47.622301152029998</v>
      </c>
      <c r="AZ25" s="14">
        <f t="shared" si="4"/>
        <v>50.851779703014401</v>
      </c>
      <c r="BA25" s="16">
        <f t="shared" si="5"/>
        <v>9.3347225861399998</v>
      </c>
      <c r="BC25" s="7">
        <f t="shared" si="6"/>
        <v>43.219718551536637</v>
      </c>
      <c r="BD25" s="8">
        <f t="shared" si="7"/>
        <v>-89.437821500720005</v>
      </c>
      <c r="BF25" s="12">
        <f t="shared" si="8"/>
        <v>48.235362597632005</v>
      </c>
      <c r="BG25" s="13">
        <f t="shared" si="9"/>
        <v>-4.8861714921000008</v>
      </c>
      <c r="BI25">
        <v>65</v>
      </c>
      <c r="BJ25" t="s">
        <v>52</v>
      </c>
      <c r="BK25" s="2">
        <v>45104.76766203704</v>
      </c>
      <c r="BL25">
        <v>267</v>
      </c>
      <c r="BM25" t="s">
        <v>13</v>
      </c>
      <c r="BN25">
        <v>0</v>
      </c>
      <c r="BO25">
        <v>2.8650000000000002</v>
      </c>
      <c r="BP25" s="3">
        <v>884854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66</v>
      </c>
      <c r="B26" t="s">
        <v>53</v>
      </c>
      <c r="C26" s="2">
        <v>45104.788981481484</v>
      </c>
      <c r="D26">
        <v>194</v>
      </c>
      <c r="E26" t="s">
        <v>13</v>
      </c>
      <c r="F26">
        <v>0</v>
      </c>
      <c r="G26">
        <v>5.9989999999999997</v>
      </c>
      <c r="H26" s="3">
        <v>20757</v>
      </c>
      <c r="I26">
        <v>3.6999999999999998E-2</v>
      </c>
      <c r="J26" t="s">
        <v>14</v>
      </c>
      <c r="K26" t="s">
        <v>14</v>
      </c>
      <c r="L26" t="s">
        <v>14</v>
      </c>
      <c r="M26" t="s">
        <v>14</v>
      </c>
      <c r="O26">
        <v>66</v>
      </c>
      <c r="P26" t="s">
        <v>53</v>
      </c>
      <c r="Q26" s="2">
        <v>45104.788981481484</v>
      </c>
      <c r="R26">
        <v>194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66</v>
      </c>
      <c r="AD26" t="s">
        <v>53</v>
      </c>
      <c r="AE26" s="2">
        <v>45104.788981481484</v>
      </c>
      <c r="AF26">
        <v>194</v>
      </c>
      <c r="AG26" t="s">
        <v>13</v>
      </c>
      <c r="AH26">
        <v>0</v>
      </c>
      <c r="AI26">
        <v>12.154</v>
      </c>
      <c r="AJ26" s="3">
        <v>3998</v>
      </c>
      <c r="AK26">
        <v>0.86299999999999999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1">
        <v>66</v>
      </c>
      <c r="AT26" s="12">
        <f t="shared" si="0"/>
        <v>52.064095741727002</v>
      </c>
      <c r="AU26" s="13">
        <f t="shared" si="1"/>
        <v>946.50169577559996</v>
      </c>
      <c r="AW26" s="6">
        <f t="shared" si="2"/>
        <v>65.316274741406204</v>
      </c>
      <c r="AX26" s="15">
        <f t="shared" si="3"/>
        <v>775.05588406892002</v>
      </c>
      <c r="AZ26" s="14">
        <f t="shared" si="4"/>
        <v>54.231504866375907</v>
      </c>
      <c r="BA26" s="16">
        <f t="shared" si="5"/>
        <v>760.29970009496003</v>
      </c>
      <c r="BC26" s="7">
        <f t="shared" si="6"/>
        <v>46.232735095433533</v>
      </c>
      <c r="BD26" s="8">
        <f t="shared" si="7"/>
        <v>722.27868821791992</v>
      </c>
      <c r="BF26" s="12">
        <f t="shared" si="8"/>
        <v>52.064095741727002</v>
      </c>
      <c r="BG26" s="13">
        <f t="shared" si="9"/>
        <v>946.50169577559996</v>
      </c>
      <c r="BI26">
        <v>66</v>
      </c>
      <c r="BJ26" t="s">
        <v>53</v>
      </c>
      <c r="BK26" s="2">
        <v>45104.788981481484</v>
      </c>
      <c r="BL26">
        <v>194</v>
      </c>
      <c r="BM26" t="s">
        <v>13</v>
      </c>
      <c r="BN26">
        <v>0</v>
      </c>
      <c r="BO26">
        <v>2.8450000000000002</v>
      </c>
      <c r="BP26" s="3">
        <v>999260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67</v>
      </c>
      <c r="B27" t="s">
        <v>54</v>
      </c>
      <c r="C27" s="2">
        <v>45104.810254629629</v>
      </c>
      <c r="D27">
        <v>173</v>
      </c>
      <c r="E27" t="s">
        <v>13</v>
      </c>
      <c r="F27">
        <v>0</v>
      </c>
      <c r="G27">
        <v>6.0380000000000003</v>
      </c>
      <c r="H27" s="3">
        <v>2898</v>
      </c>
      <c r="I27">
        <v>-1E-3</v>
      </c>
      <c r="J27" t="s">
        <v>14</v>
      </c>
      <c r="K27" t="s">
        <v>14</v>
      </c>
      <c r="L27" t="s">
        <v>14</v>
      </c>
      <c r="M27" t="s">
        <v>14</v>
      </c>
      <c r="O27">
        <v>67</v>
      </c>
      <c r="P27" t="s">
        <v>54</v>
      </c>
      <c r="Q27" s="2">
        <v>45104.810254629629</v>
      </c>
      <c r="R27">
        <v>173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67</v>
      </c>
      <c r="AD27" t="s">
        <v>54</v>
      </c>
      <c r="AE27" s="2">
        <v>45104.810254629629</v>
      </c>
      <c r="AF27">
        <v>173</v>
      </c>
      <c r="AG27" t="s">
        <v>13</v>
      </c>
      <c r="AH27">
        <v>0</v>
      </c>
      <c r="AI27">
        <v>12.106999999999999</v>
      </c>
      <c r="AJ27" s="3">
        <v>63104</v>
      </c>
      <c r="AK27">
        <v>16.765000000000001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1">
        <v>67</v>
      </c>
      <c r="AT27" s="12">
        <f t="shared" si="0"/>
        <v>3.4461681600000009</v>
      </c>
      <c r="AU27" s="13">
        <f t="shared" si="1"/>
        <v>13690.9923040256</v>
      </c>
      <c r="AW27" s="6">
        <f t="shared" si="2"/>
        <v>3.6465560849999985</v>
      </c>
      <c r="AX27" s="15">
        <f t="shared" si="3"/>
        <v>11484.354252999681</v>
      </c>
      <c r="AZ27" s="14">
        <f t="shared" si="4"/>
        <v>3.8773664881999998</v>
      </c>
      <c r="BA27" s="16">
        <f t="shared" si="5"/>
        <v>11996.87761309184</v>
      </c>
      <c r="BC27" s="7">
        <f t="shared" si="6"/>
        <v>1.8348283011999997</v>
      </c>
      <c r="BD27" s="8">
        <f t="shared" si="7"/>
        <v>12838.273229895678</v>
      </c>
      <c r="BF27" s="12">
        <f t="shared" si="8"/>
        <v>3.4461681600000009</v>
      </c>
      <c r="BG27" s="13">
        <f t="shared" si="9"/>
        <v>13690.9923040256</v>
      </c>
      <c r="BI27">
        <v>67</v>
      </c>
      <c r="BJ27" t="s">
        <v>54</v>
      </c>
      <c r="BK27" s="2">
        <v>45104.810254629629</v>
      </c>
      <c r="BL27">
        <v>173</v>
      </c>
      <c r="BM27" t="s">
        <v>13</v>
      </c>
      <c r="BN27">
        <v>0</v>
      </c>
      <c r="BO27">
        <v>2.8679999999999999</v>
      </c>
      <c r="BP27" s="3">
        <v>840684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68</v>
      </c>
      <c r="B28" t="s">
        <v>55</v>
      </c>
      <c r="C28" s="2">
        <v>45104.83152777778</v>
      </c>
      <c r="D28">
        <v>305</v>
      </c>
      <c r="E28" t="s">
        <v>13</v>
      </c>
      <c r="F28">
        <v>0</v>
      </c>
      <c r="G28">
        <v>6.0110000000000001</v>
      </c>
      <c r="H28" s="3">
        <v>223703</v>
      </c>
      <c r="I28">
        <v>0.47199999999999998</v>
      </c>
      <c r="J28" t="s">
        <v>14</v>
      </c>
      <c r="K28" t="s">
        <v>14</v>
      </c>
      <c r="L28" t="s">
        <v>14</v>
      </c>
      <c r="M28" t="s">
        <v>14</v>
      </c>
      <c r="O28">
        <v>68</v>
      </c>
      <c r="P28" t="s">
        <v>55</v>
      </c>
      <c r="Q28" s="2">
        <v>45104.83152777778</v>
      </c>
      <c r="R28">
        <v>305</v>
      </c>
      <c r="S28" t="s">
        <v>13</v>
      </c>
      <c r="T28">
        <v>0</v>
      </c>
      <c r="U28">
        <v>5.9740000000000002</v>
      </c>
      <c r="V28" s="3">
        <v>1805</v>
      </c>
      <c r="W28">
        <v>0.432</v>
      </c>
      <c r="X28" t="s">
        <v>14</v>
      </c>
      <c r="Y28" t="s">
        <v>14</v>
      </c>
      <c r="Z28" t="s">
        <v>14</v>
      </c>
      <c r="AA28" t="s">
        <v>14</v>
      </c>
      <c r="AC28">
        <v>68</v>
      </c>
      <c r="AD28" t="s">
        <v>55</v>
      </c>
      <c r="AE28" s="2">
        <v>45104.83152777778</v>
      </c>
      <c r="AF28">
        <v>305</v>
      </c>
      <c r="AG28" t="s">
        <v>13</v>
      </c>
      <c r="AH28">
        <v>0</v>
      </c>
      <c r="AI28">
        <v>12.172000000000001</v>
      </c>
      <c r="AJ28" s="3">
        <v>8926</v>
      </c>
      <c r="AK28">
        <v>2.2309999999999999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1">
        <v>68</v>
      </c>
      <c r="AT28" s="12">
        <f t="shared" si="0"/>
        <v>587.15301960091267</v>
      </c>
      <c r="AU28" s="13">
        <f t="shared" si="1"/>
        <v>2119.8849275964003</v>
      </c>
      <c r="AW28" s="6">
        <f t="shared" si="2"/>
        <v>662.27620011101419</v>
      </c>
      <c r="AX28" s="15">
        <f t="shared" si="3"/>
        <v>1684.70929591148</v>
      </c>
      <c r="AZ28" s="14">
        <f t="shared" si="4"/>
        <v>582.99610240593188</v>
      </c>
      <c r="BA28" s="16">
        <f t="shared" si="5"/>
        <v>1701.4977092802401</v>
      </c>
      <c r="BC28" s="7">
        <f t="shared" si="6"/>
        <v>518.7541781858871</v>
      </c>
      <c r="BD28" s="8">
        <f t="shared" si="7"/>
        <v>1739.2709328924798</v>
      </c>
      <c r="BF28" s="12">
        <f t="shared" si="8"/>
        <v>587.15301960091267</v>
      </c>
      <c r="BG28" s="13">
        <f t="shared" si="9"/>
        <v>2119.8849275964003</v>
      </c>
      <c r="BI28">
        <v>68</v>
      </c>
      <c r="BJ28" t="s">
        <v>55</v>
      </c>
      <c r="BK28" s="2">
        <v>45104.83152777778</v>
      </c>
      <c r="BL28">
        <v>305</v>
      </c>
      <c r="BM28" t="s">
        <v>13</v>
      </c>
      <c r="BN28">
        <v>0</v>
      </c>
      <c r="BO28">
        <v>2.863</v>
      </c>
      <c r="BP28" s="3">
        <v>962817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69</v>
      </c>
      <c r="B29" t="s">
        <v>56</v>
      </c>
      <c r="C29" s="2">
        <v>45104.852858796294</v>
      </c>
      <c r="D29">
        <v>379</v>
      </c>
      <c r="E29" t="s">
        <v>13</v>
      </c>
      <c r="F29">
        <v>0</v>
      </c>
      <c r="G29">
        <v>6.0469999999999997</v>
      </c>
      <c r="H29" s="3">
        <v>2310</v>
      </c>
      <c r="I29">
        <v>-3.0000000000000001E-3</v>
      </c>
      <c r="J29" t="s">
        <v>14</v>
      </c>
      <c r="K29" t="s">
        <v>14</v>
      </c>
      <c r="L29" t="s">
        <v>14</v>
      </c>
      <c r="M29" t="s">
        <v>14</v>
      </c>
      <c r="O29">
        <v>69</v>
      </c>
      <c r="P29" t="s">
        <v>56</v>
      </c>
      <c r="Q29" s="2">
        <v>45104.852858796294</v>
      </c>
      <c r="R29">
        <v>379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69</v>
      </c>
      <c r="AD29" t="s">
        <v>56</v>
      </c>
      <c r="AE29" s="2">
        <v>45104.852858796294</v>
      </c>
      <c r="AF29">
        <v>379</v>
      </c>
      <c r="AG29" t="s">
        <v>13</v>
      </c>
      <c r="AH29">
        <v>0</v>
      </c>
      <c r="AI29">
        <v>12.054</v>
      </c>
      <c r="AJ29" s="3">
        <v>89954</v>
      </c>
      <c r="AK29">
        <v>23.657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1">
        <v>69</v>
      </c>
      <c r="AT29" s="12">
        <f t="shared" si="0"/>
        <v>4.5943439999999995</v>
      </c>
      <c r="AU29" s="13">
        <f t="shared" si="1"/>
        <v>20173.654365455601</v>
      </c>
      <c r="AW29" s="6">
        <f t="shared" si="2"/>
        <v>1.9909421249999992</v>
      </c>
      <c r="AX29" s="15">
        <f t="shared" si="3"/>
        <v>16204.384202778681</v>
      </c>
      <c r="AZ29" s="14">
        <f t="shared" si="4"/>
        <v>1.8069030050000006</v>
      </c>
      <c r="BA29" s="16">
        <f t="shared" si="5"/>
        <v>17063.775398393838</v>
      </c>
      <c r="BC29" s="7">
        <f t="shared" si="6"/>
        <v>0.89895433000000025</v>
      </c>
      <c r="BD29" s="8">
        <f t="shared" si="7"/>
        <v>18283.291051599677</v>
      </c>
      <c r="BF29" s="12">
        <f t="shared" si="8"/>
        <v>4.5943439999999995</v>
      </c>
      <c r="BG29" s="13">
        <f t="shared" si="9"/>
        <v>20173.654365455601</v>
      </c>
      <c r="BI29">
        <v>69</v>
      </c>
      <c r="BJ29" t="s">
        <v>56</v>
      </c>
      <c r="BK29" s="2">
        <v>45104.852858796294</v>
      </c>
      <c r="BL29">
        <v>379</v>
      </c>
      <c r="BM29" t="s">
        <v>13</v>
      </c>
      <c r="BN29">
        <v>0</v>
      </c>
      <c r="BO29">
        <v>2.8450000000000002</v>
      </c>
      <c r="BP29" s="3">
        <v>1001748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70</v>
      </c>
      <c r="B30" t="s">
        <v>57</v>
      </c>
      <c r="C30" s="2">
        <v>45104.874143518522</v>
      </c>
      <c r="D30">
        <v>148</v>
      </c>
      <c r="E30" t="s">
        <v>13</v>
      </c>
      <c r="F30">
        <v>0</v>
      </c>
      <c r="G30">
        <v>5.9960000000000004</v>
      </c>
      <c r="H30" s="3">
        <v>34777</v>
      </c>
      <c r="I30">
        <v>6.7000000000000004E-2</v>
      </c>
      <c r="J30" t="s">
        <v>14</v>
      </c>
      <c r="K30" t="s">
        <v>14</v>
      </c>
      <c r="L30" t="s">
        <v>14</v>
      </c>
      <c r="M30" t="s">
        <v>14</v>
      </c>
      <c r="O30">
        <v>70</v>
      </c>
      <c r="P30" t="s">
        <v>57</v>
      </c>
      <c r="Q30" s="2">
        <v>45104.874143518522</v>
      </c>
      <c r="R30">
        <v>148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70</v>
      </c>
      <c r="AD30" t="s">
        <v>57</v>
      </c>
      <c r="AE30" s="2">
        <v>45104.874143518522</v>
      </c>
      <c r="AF30">
        <v>148</v>
      </c>
      <c r="AG30" t="s">
        <v>13</v>
      </c>
      <c r="AH30">
        <v>0</v>
      </c>
      <c r="AI30">
        <v>12.278</v>
      </c>
      <c r="AJ30">
        <v>121</v>
      </c>
      <c r="AK30">
        <v>-0.219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1">
        <v>70</v>
      </c>
      <c r="AT30" s="12">
        <f t="shared" si="0"/>
        <v>93.499124547367003</v>
      </c>
      <c r="AU30" s="13">
        <f t="shared" si="1"/>
        <v>7.7973222399000015</v>
      </c>
      <c r="AW30" s="6">
        <f t="shared" si="2"/>
        <v>108.71761229319021</v>
      </c>
      <c r="AX30" s="15">
        <f t="shared" si="3"/>
        <v>57.262480984429999</v>
      </c>
      <c r="AZ30" s="14">
        <f t="shared" si="4"/>
        <v>91.080073736763907</v>
      </c>
      <c r="BA30" s="16">
        <f t="shared" si="5"/>
        <v>19.276961937340001</v>
      </c>
      <c r="BC30" s="7">
        <f t="shared" si="6"/>
        <v>79.088987724226342</v>
      </c>
      <c r="BD30" s="8">
        <f t="shared" si="7"/>
        <v>-78.689673638320002</v>
      </c>
      <c r="BF30" s="12">
        <f t="shared" si="8"/>
        <v>93.499124547367003</v>
      </c>
      <c r="BG30" s="13">
        <f t="shared" si="9"/>
        <v>7.7973222399000015</v>
      </c>
      <c r="BI30">
        <v>70</v>
      </c>
      <c r="BJ30" t="s">
        <v>57</v>
      </c>
      <c r="BK30" s="2">
        <v>45104.874143518522</v>
      </c>
      <c r="BL30">
        <v>148</v>
      </c>
      <c r="BM30" t="s">
        <v>13</v>
      </c>
      <c r="BN30">
        <v>0</v>
      </c>
      <c r="BO30">
        <v>2.8420000000000001</v>
      </c>
      <c r="BP30" s="3">
        <v>1045018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71</v>
      </c>
      <c r="B31" t="s">
        <v>58</v>
      </c>
      <c r="C31" s="2">
        <v>45104.895405092589</v>
      </c>
      <c r="D31">
        <v>327</v>
      </c>
      <c r="E31" t="s">
        <v>13</v>
      </c>
      <c r="F31">
        <v>0</v>
      </c>
      <c r="G31">
        <v>5.9690000000000003</v>
      </c>
      <c r="H31" s="3">
        <v>12990230</v>
      </c>
      <c r="I31">
        <v>28.564</v>
      </c>
      <c r="J31" t="s">
        <v>14</v>
      </c>
      <c r="K31" t="s">
        <v>14</v>
      </c>
      <c r="L31" t="s">
        <v>14</v>
      </c>
      <c r="M31" t="s">
        <v>14</v>
      </c>
      <c r="O31">
        <v>71</v>
      </c>
      <c r="P31" t="s">
        <v>58</v>
      </c>
      <c r="Q31" s="2">
        <v>45104.895405092589</v>
      </c>
      <c r="R31">
        <v>327</v>
      </c>
      <c r="S31" t="s">
        <v>13</v>
      </c>
      <c r="T31">
        <v>0</v>
      </c>
      <c r="U31">
        <v>5.9279999999999999</v>
      </c>
      <c r="V31" s="3">
        <v>104416</v>
      </c>
      <c r="W31">
        <v>26.545000000000002</v>
      </c>
      <c r="X31" t="s">
        <v>14</v>
      </c>
      <c r="Y31" t="s">
        <v>14</v>
      </c>
      <c r="Z31" t="s">
        <v>14</v>
      </c>
      <c r="AA31" t="s">
        <v>14</v>
      </c>
      <c r="AC31">
        <v>71</v>
      </c>
      <c r="AD31" t="s">
        <v>58</v>
      </c>
      <c r="AE31" s="2">
        <v>45104.895405092589</v>
      </c>
      <c r="AF31">
        <v>327</v>
      </c>
      <c r="AG31" t="s">
        <v>13</v>
      </c>
      <c r="AH31">
        <v>0</v>
      </c>
      <c r="AI31">
        <v>12.090999999999999</v>
      </c>
      <c r="AJ31" s="3">
        <v>79144</v>
      </c>
      <c r="AK31">
        <v>20.905000000000001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1">
        <v>71</v>
      </c>
      <c r="AT31" s="12">
        <f t="shared" si="0"/>
        <v>25532.649978880003</v>
      </c>
      <c r="AU31" s="13">
        <f t="shared" si="1"/>
        <v>17570.780495097599</v>
      </c>
      <c r="AW31" s="6">
        <f t="shared" si="2"/>
        <v>20423.913772968961</v>
      </c>
      <c r="AX31" s="15">
        <f t="shared" si="3"/>
        <v>14314.950585361279</v>
      </c>
      <c r="AZ31" s="14">
        <f t="shared" si="4"/>
        <v>26839.545189806082</v>
      </c>
      <c r="BA31" s="16">
        <f t="shared" si="5"/>
        <v>15026.625855312641</v>
      </c>
      <c r="BC31" s="7">
        <f t="shared" si="6"/>
        <v>25816.699253534716</v>
      </c>
      <c r="BD31" s="8">
        <f t="shared" si="7"/>
        <v>16095.513319777279</v>
      </c>
      <c r="BF31" s="12">
        <f t="shared" si="8"/>
        <v>25532.649978880003</v>
      </c>
      <c r="BG31" s="13">
        <f t="shared" si="9"/>
        <v>17570.780495097599</v>
      </c>
      <c r="BI31">
        <v>71</v>
      </c>
      <c r="BJ31" t="s">
        <v>58</v>
      </c>
      <c r="BK31" s="2">
        <v>45104.895405092589</v>
      </c>
      <c r="BL31">
        <v>327</v>
      </c>
      <c r="BM31" t="s">
        <v>13</v>
      </c>
      <c r="BN31">
        <v>0</v>
      </c>
      <c r="BO31">
        <v>2.843</v>
      </c>
      <c r="BP31" s="3">
        <v>1293233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72</v>
      </c>
      <c r="B32" t="s">
        <v>59</v>
      </c>
      <c r="C32" s="2">
        <v>45104.91678240741</v>
      </c>
      <c r="D32">
        <v>198</v>
      </c>
      <c r="E32" t="s">
        <v>13</v>
      </c>
      <c r="F32">
        <v>0</v>
      </c>
      <c r="G32">
        <v>5.9989999999999997</v>
      </c>
      <c r="H32" s="3">
        <v>16221</v>
      </c>
      <c r="I32">
        <v>2.7E-2</v>
      </c>
      <c r="J32" t="s">
        <v>14</v>
      </c>
      <c r="K32" t="s">
        <v>14</v>
      </c>
      <c r="L32" t="s">
        <v>14</v>
      </c>
      <c r="M32" t="s">
        <v>14</v>
      </c>
      <c r="O32">
        <v>72</v>
      </c>
      <c r="P32" t="s">
        <v>59</v>
      </c>
      <c r="Q32" s="2">
        <v>45104.91678240741</v>
      </c>
      <c r="R32">
        <v>198</v>
      </c>
      <c r="S32" t="s">
        <v>13</v>
      </c>
      <c r="T32">
        <v>0</v>
      </c>
      <c r="U32" t="s">
        <v>14</v>
      </c>
      <c r="V32" s="3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72</v>
      </c>
      <c r="AD32" t="s">
        <v>59</v>
      </c>
      <c r="AE32" s="2">
        <v>45104.91678240741</v>
      </c>
      <c r="AF32">
        <v>198</v>
      </c>
      <c r="AG32" t="s">
        <v>13</v>
      </c>
      <c r="AH32">
        <v>0</v>
      </c>
      <c r="AI32">
        <v>12.151999999999999</v>
      </c>
      <c r="AJ32" s="3">
        <v>7008</v>
      </c>
      <c r="AK32">
        <v>1.6990000000000001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1">
        <v>72</v>
      </c>
      <c r="AT32" s="12">
        <f t="shared" si="0"/>
        <v>38.525561433743</v>
      </c>
      <c r="AU32" s="13">
        <f t="shared" si="1"/>
        <v>1665.8319876096</v>
      </c>
      <c r="AW32" s="6">
        <f t="shared" si="2"/>
        <v>51.2056017695758</v>
      </c>
      <c r="AX32" s="15">
        <f t="shared" si="3"/>
        <v>1331.0304357427201</v>
      </c>
      <c r="AZ32" s="14">
        <f t="shared" si="4"/>
        <v>42.29942369032311</v>
      </c>
      <c r="BA32" s="16">
        <f t="shared" si="5"/>
        <v>1335.2730378393603</v>
      </c>
      <c r="BC32" s="7">
        <f t="shared" si="6"/>
        <v>35.595716247465852</v>
      </c>
      <c r="BD32" s="8">
        <f t="shared" si="7"/>
        <v>1343.6002601267198</v>
      </c>
      <c r="BF32" s="12">
        <f t="shared" si="8"/>
        <v>38.525561433743</v>
      </c>
      <c r="BG32" s="13">
        <f t="shared" si="9"/>
        <v>1665.8319876096</v>
      </c>
      <c r="BI32">
        <v>72</v>
      </c>
      <c r="BJ32" t="s">
        <v>59</v>
      </c>
      <c r="BK32" s="2">
        <v>45104.91678240741</v>
      </c>
      <c r="BL32">
        <v>198</v>
      </c>
      <c r="BM32" t="s">
        <v>13</v>
      </c>
      <c r="BN32">
        <v>0</v>
      </c>
      <c r="BO32">
        <v>2.8420000000000001</v>
      </c>
      <c r="BP32" s="3">
        <v>1008632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73</v>
      </c>
      <c r="B33" t="s">
        <v>60</v>
      </c>
      <c r="C33" s="2">
        <v>45104.938078703701</v>
      </c>
      <c r="D33">
        <v>356</v>
      </c>
      <c r="E33" t="s">
        <v>13</v>
      </c>
      <c r="F33">
        <v>0</v>
      </c>
      <c r="G33">
        <v>6.016</v>
      </c>
      <c r="H33" s="3">
        <v>19597</v>
      </c>
      <c r="I33">
        <v>3.5000000000000003E-2</v>
      </c>
      <c r="J33" t="s">
        <v>14</v>
      </c>
      <c r="K33" t="s">
        <v>14</v>
      </c>
      <c r="L33" t="s">
        <v>14</v>
      </c>
      <c r="M33" t="s">
        <v>14</v>
      </c>
      <c r="O33">
        <v>73</v>
      </c>
      <c r="P33" t="s">
        <v>60</v>
      </c>
      <c r="Q33" s="2">
        <v>45104.938078703701</v>
      </c>
      <c r="R33">
        <v>356</v>
      </c>
      <c r="S33" t="s">
        <v>13</v>
      </c>
      <c r="T33">
        <v>0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73</v>
      </c>
      <c r="AD33" t="s">
        <v>60</v>
      </c>
      <c r="AE33" s="2">
        <v>45104.938078703701</v>
      </c>
      <c r="AF33">
        <v>356</v>
      </c>
      <c r="AG33" t="s">
        <v>13</v>
      </c>
      <c r="AH33">
        <v>0</v>
      </c>
      <c r="AI33">
        <v>12.173</v>
      </c>
      <c r="AJ33" s="3">
        <v>3199</v>
      </c>
      <c r="AK33">
        <v>0.64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1">
        <v>73</v>
      </c>
      <c r="AT33" s="12">
        <f t="shared" si="0"/>
        <v>48.608036121006997</v>
      </c>
      <c r="AU33" s="13">
        <f t="shared" si="1"/>
        <v>754.16845458389992</v>
      </c>
      <c r="AW33" s="6">
        <f t="shared" si="2"/>
        <v>61.710921585774202</v>
      </c>
      <c r="AX33" s="15">
        <f t="shared" si="3"/>
        <v>627.28223686523006</v>
      </c>
      <c r="AZ33" s="14">
        <f t="shared" si="4"/>
        <v>51.180564272751909</v>
      </c>
      <c r="BA33" s="16">
        <f t="shared" si="5"/>
        <v>607.62440164774011</v>
      </c>
      <c r="BC33" s="7">
        <f t="shared" si="6"/>
        <v>43.512825224379135</v>
      </c>
      <c r="BD33" s="8">
        <f t="shared" si="7"/>
        <v>557.27213850247995</v>
      </c>
      <c r="BF33" s="12">
        <f t="shared" si="8"/>
        <v>48.608036121006997</v>
      </c>
      <c r="BG33" s="13">
        <f t="shared" si="9"/>
        <v>754.16845458389992</v>
      </c>
      <c r="BI33">
        <v>73</v>
      </c>
      <c r="BJ33" t="s">
        <v>60</v>
      </c>
      <c r="BK33" s="2">
        <v>45104.938078703701</v>
      </c>
      <c r="BL33">
        <v>356</v>
      </c>
      <c r="BM33" t="s">
        <v>13</v>
      </c>
      <c r="BN33">
        <v>0</v>
      </c>
      <c r="BO33">
        <v>2.8690000000000002</v>
      </c>
      <c r="BP33" s="3">
        <v>872556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74</v>
      </c>
      <c r="B34" t="s">
        <v>61</v>
      </c>
      <c r="C34" s="2">
        <v>45104.959386574075</v>
      </c>
      <c r="D34">
        <v>192</v>
      </c>
      <c r="E34" t="s">
        <v>13</v>
      </c>
      <c r="F34">
        <v>0</v>
      </c>
      <c r="G34">
        <v>6.0659999999999998</v>
      </c>
      <c r="H34" s="3">
        <v>2062</v>
      </c>
      <c r="I34">
        <v>-3.0000000000000001E-3</v>
      </c>
      <c r="J34" t="s">
        <v>14</v>
      </c>
      <c r="K34" t="s">
        <v>14</v>
      </c>
      <c r="L34" t="s">
        <v>14</v>
      </c>
      <c r="M34" t="s">
        <v>14</v>
      </c>
      <c r="O34">
        <v>74</v>
      </c>
      <c r="P34" t="s">
        <v>61</v>
      </c>
      <c r="Q34" s="2">
        <v>45104.959386574075</v>
      </c>
      <c r="R34">
        <v>192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74</v>
      </c>
      <c r="AD34" t="s">
        <v>61</v>
      </c>
      <c r="AE34" s="2">
        <v>45104.959386574075</v>
      </c>
      <c r="AF34">
        <v>192</v>
      </c>
      <c r="AG34" t="s">
        <v>13</v>
      </c>
      <c r="AH34">
        <v>0</v>
      </c>
      <c r="AI34">
        <v>12.074999999999999</v>
      </c>
      <c r="AJ34" s="3">
        <v>86606</v>
      </c>
      <c r="AK34">
        <v>22.806999999999999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1">
        <v>74</v>
      </c>
      <c r="AT34" s="12">
        <f t="shared" si="0"/>
        <v>5.1905657600000001</v>
      </c>
      <c r="AU34" s="13">
        <f t="shared" si="1"/>
        <v>19368.531691247597</v>
      </c>
      <c r="AW34" s="6">
        <f t="shared" si="2"/>
        <v>1.2970616849999992</v>
      </c>
      <c r="AX34" s="15">
        <f t="shared" si="3"/>
        <v>15620.769785956281</v>
      </c>
      <c r="AZ34" s="14">
        <f t="shared" si="4"/>
        <v>0.92163164020000021</v>
      </c>
      <c r="BA34" s="16">
        <f t="shared" si="5"/>
        <v>16433.24945642264</v>
      </c>
      <c r="BC34" s="7">
        <f t="shared" si="6"/>
        <v>0.53435673319999988</v>
      </c>
      <c r="BD34" s="8">
        <f t="shared" si="7"/>
        <v>17606.344907497281</v>
      </c>
      <c r="BF34" s="12">
        <f t="shared" si="8"/>
        <v>5.1905657600000001</v>
      </c>
      <c r="BG34" s="13">
        <f t="shared" si="9"/>
        <v>19368.531691247597</v>
      </c>
      <c r="BI34">
        <v>74</v>
      </c>
      <c r="BJ34" t="s">
        <v>61</v>
      </c>
      <c r="BK34" s="2">
        <v>45104.959386574075</v>
      </c>
      <c r="BL34">
        <v>192</v>
      </c>
      <c r="BM34" t="s">
        <v>13</v>
      </c>
      <c r="BN34">
        <v>0</v>
      </c>
      <c r="BO34">
        <v>2.867</v>
      </c>
      <c r="BP34" s="3">
        <v>875921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75</v>
      </c>
      <c r="B35" t="s">
        <v>62</v>
      </c>
      <c r="C35" s="2">
        <v>45104.98064814815</v>
      </c>
      <c r="D35">
        <v>136</v>
      </c>
      <c r="E35" t="s">
        <v>13</v>
      </c>
      <c r="F35">
        <v>0</v>
      </c>
      <c r="G35">
        <v>6.0090000000000003</v>
      </c>
      <c r="H35" s="3">
        <v>219841</v>
      </c>
      <c r="I35">
        <v>0.46400000000000002</v>
      </c>
      <c r="J35" t="s">
        <v>14</v>
      </c>
      <c r="K35" t="s">
        <v>14</v>
      </c>
      <c r="L35" t="s">
        <v>14</v>
      </c>
      <c r="M35" t="s">
        <v>14</v>
      </c>
      <c r="O35">
        <v>75</v>
      </c>
      <c r="P35" t="s">
        <v>62</v>
      </c>
      <c r="Q35" s="2">
        <v>45104.98064814815</v>
      </c>
      <c r="R35">
        <v>136</v>
      </c>
      <c r="S35" t="s">
        <v>13</v>
      </c>
      <c r="T35">
        <v>0</v>
      </c>
      <c r="U35">
        <v>5.9669999999999996</v>
      </c>
      <c r="V35" s="3">
        <v>1908</v>
      </c>
      <c r="W35">
        <v>0.45800000000000002</v>
      </c>
      <c r="X35" t="s">
        <v>14</v>
      </c>
      <c r="Y35" t="s">
        <v>14</v>
      </c>
      <c r="Z35" t="s">
        <v>14</v>
      </c>
      <c r="AA35" t="s">
        <v>14</v>
      </c>
      <c r="AC35">
        <v>75</v>
      </c>
      <c r="AD35" t="s">
        <v>62</v>
      </c>
      <c r="AE35" s="2">
        <v>45104.98064814815</v>
      </c>
      <c r="AF35">
        <v>136</v>
      </c>
      <c r="AG35" t="s">
        <v>13</v>
      </c>
      <c r="AH35">
        <v>0</v>
      </c>
      <c r="AI35">
        <v>12.162000000000001</v>
      </c>
      <c r="AJ35" s="3">
        <v>8653</v>
      </c>
      <c r="AK35">
        <v>2.1549999999999998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1">
        <v>75</v>
      </c>
      <c r="AT35" s="12">
        <f t="shared" si="0"/>
        <v>579.69260078577349</v>
      </c>
      <c r="AU35" s="13">
        <f t="shared" si="1"/>
        <v>2055.4617820551002</v>
      </c>
      <c r="AW35" s="6">
        <f t="shared" ref="AW35:AW39" si="10">IF(H35&lt;15000,((0.00000002125*H35^2)+(0.002705*H35)+(-4.371)),(IF(H35&lt;700000,((-0.0000000008162*H35^2)+(0.003141*H35)+(0.4702)), ((0.000000003285*V35^2)+(0.1899*V35)+(559.5)))))</f>
        <v>651.54378171764779</v>
      </c>
      <c r="AX35" s="15">
        <f t="shared" ref="AX35:AX39" si="11">((-0.00000006277*AJ35^2)+(0.1854*AJ35)+(34.83))</f>
        <v>1634.3963333470699</v>
      </c>
      <c r="AZ35" s="14">
        <f t="shared" ref="AZ35:AZ39" si="12">IF(H35&lt;10000,((-0.00000005795*H35^2)+(0.003823*H35)+(-6.715)),(IF(H35&lt;700000,((-0.0000000001209*H35^2)+(0.002635*H35)+(-0.4111)), ((-0.00000002007*V35^2)+(0.2564*V35)+(286.1)))))</f>
        <v>573.02683010752719</v>
      </c>
      <c r="BA35" s="16">
        <f t="shared" ref="BA35:BA39" si="13">(-0.00000001626*AJ35^2)+(0.1912*AJ35)+(-3.858)</f>
        <v>1649.3781421096601</v>
      </c>
      <c r="BC35" s="7">
        <f t="shared" ref="BC35:BC39" si="14">IF(H35&lt;10000,((0.0000001453*H35^2)+(0.0008349*H35)+(-1.805)),(IF(H35&lt;700000,((-0.00000000008054*H35^2)+(0.002348*H35)+(-2.47)), ((-0.00000001938*V35^2)+(0.2471*V35)+(226.8)))))</f>
        <v>509.82416454226814</v>
      </c>
      <c r="BD35" s="8">
        <f t="shared" ref="BD35:BD39" si="15">(-0.00000002552*AJ35^2)+(0.2067*AJ35)+(-103.7)</f>
        <v>1682.9643050823199</v>
      </c>
      <c r="BF35" s="12">
        <f t="shared" si="8"/>
        <v>579.69260078577349</v>
      </c>
      <c r="BG35" s="13">
        <f t="shared" si="9"/>
        <v>2055.4617820551002</v>
      </c>
      <c r="BI35">
        <v>75</v>
      </c>
      <c r="BJ35" t="s">
        <v>62</v>
      </c>
      <c r="BK35" s="2">
        <v>45104.98064814815</v>
      </c>
      <c r="BL35">
        <v>136</v>
      </c>
      <c r="BM35" t="s">
        <v>13</v>
      </c>
      <c r="BN35">
        <v>0</v>
      </c>
      <c r="BO35">
        <v>2.863</v>
      </c>
      <c r="BP35" s="3">
        <v>935129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76</v>
      </c>
      <c r="B36" t="s">
        <v>63</v>
      </c>
      <c r="C36" s="2">
        <v>45105.001956018517</v>
      </c>
      <c r="D36">
        <v>201</v>
      </c>
      <c r="E36" t="s">
        <v>13</v>
      </c>
      <c r="F36">
        <v>0</v>
      </c>
      <c r="G36">
        <v>6.05</v>
      </c>
      <c r="H36" s="3">
        <v>1853</v>
      </c>
      <c r="I36">
        <v>-3.0000000000000001E-3</v>
      </c>
      <c r="J36" t="s">
        <v>14</v>
      </c>
      <c r="K36" t="s">
        <v>14</v>
      </c>
      <c r="L36" t="s">
        <v>14</v>
      </c>
      <c r="M36" t="s">
        <v>14</v>
      </c>
      <c r="O36">
        <v>76</v>
      </c>
      <c r="P36" t="s">
        <v>63</v>
      </c>
      <c r="Q36" s="2">
        <v>45105.001956018517</v>
      </c>
      <c r="R36">
        <v>201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76</v>
      </c>
      <c r="AD36" t="s">
        <v>63</v>
      </c>
      <c r="AE36" s="2">
        <v>45105.001956018517</v>
      </c>
      <c r="AF36">
        <v>201</v>
      </c>
      <c r="AG36" t="s">
        <v>13</v>
      </c>
      <c r="AH36">
        <v>0</v>
      </c>
      <c r="AI36">
        <v>12.085000000000001</v>
      </c>
      <c r="AJ36" s="3">
        <v>87492</v>
      </c>
      <c r="AK36">
        <v>23.032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1">
        <v>76</v>
      </c>
      <c r="AT36" s="12">
        <f t="shared" si="0"/>
        <v>5.7446038600000016</v>
      </c>
      <c r="AU36" s="13">
        <f t="shared" si="1"/>
        <v>19581.6850323824</v>
      </c>
      <c r="AW36" s="6">
        <f t="shared" si="10"/>
        <v>0.71432919124999916</v>
      </c>
      <c r="AX36" s="15">
        <f t="shared" si="11"/>
        <v>15775.351861482721</v>
      </c>
      <c r="AZ36" s="14">
        <f t="shared" si="12"/>
        <v>0.17004135844999979</v>
      </c>
      <c r="BA36" s="16">
        <f t="shared" si="13"/>
        <v>16600.144537959361</v>
      </c>
      <c r="BC36" s="7">
        <f t="shared" si="14"/>
        <v>0.24097308770000025</v>
      </c>
      <c r="BD36" s="8">
        <f t="shared" si="15"/>
        <v>17785.544626366718</v>
      </c>
      <c r="BF36" s="12">
        <f t="shared" si="8"/>
        <v>5.7446038600000016</v>
      </c>
      <c r="BG36" s="13">
        <f t="shared" si="9"/>
        <v>19581.6850323824</v>
      </c>
      <c r="BI36">
        <v>76</v>
      </c>
      <c r="BJ36" t="s">
        <v>63</v>
      </c>
      <c r="BK36" s="2">
        <v>45105.001956018517</v>
      </c>
      <c r="BL36">
        <v>201</v>
      </c>
      <c r="BM36" t="s">
        <v>13</v>
      </c>
      <c r="BN36">
        <v>0</v>
      </c>
      <c r="BO36">
        <v>2.8679999999999999</v>
      </c>
      <c r="BP36" s="3">
        <v>898900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77</v>
      </c>
      <c r="B37" t="s">
        <v>64</v>
      </c>
      <c r="C37" s="2">
        <v>45105.023217592592</v>
      </c>
      <c r="D37">
        <v>217</v>
      </c>
      <c r="E37" t="s">
        <v>13</v>
      </c>
      <c r="F37">
        <v>0</v>
      </c>
      <c r="G37">
        <v>6.0190000000000001</v>
      </c>
      <c r="H37" s="3">
        <v>9989</v>
      </c>
      <c r="I37">
        <v>1.4E-2</v>
      </c>
      <c r="J37" t="s">
        <v>14</v>
      </c>
      <c r="K37" t="s">
        <v>14</v>
      </c>
      <c r="L37" t="s">
        <v>14</v>
      </c>
      <c r="M37" t="s">
        <v>14</v>
      </c>
      <c r="O37">
        <v>77</v>
      </c>
      <c r="P37" t="s">
        <v>64</v>
      </c>
      <c r="Q37" s="2">
        <v>45105.023217592592</v>
      </c>
      <c r="R37">
        <v>217</v>
      </c>
      <c r="S37" t="s">
        <v>13</v>
      </c>
      <c r="T37">
        <v>0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77</v>
      </c>
      <c r="AD37" t="s">
        <v>64</v>
      </c>
      <c r="AE37" s="2">
        <v>45105.023217592592</v>
      </c>
      <c r="AF37">
        <v>217</v>
      </c>
      <c r="AG37" t="s">
        <v>13</v>
      </c>
      <c r="AH37">
        <v>0</v>
      </c>
      <c r="AI37">
        <v>12.144</v>
      </c>
      <c r="AJ37" s="3">
        <v>29544</v>
      </c>
      <c r="AK37">
        <v>7.867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1">
        <v>77</v>
      </c>
      <c r="AT37" s="12">
        <f t="shared" si="0"/>
        <v>19.003680339999995</v>
      </c>
      <c r="AU37" s="13">
        <f t="shared" si="1"/>
        <v>6788.9100563903994</v>
      </c>
      <c r="AW37" s="6">
        <f t="shared" si="10"/>
        <v>24.769572571249995</v>
      </c>
      <c r="AX37" s="15">
        <f t="shared" si="11"/>
        <v>5457.4989350572805</v>
      </c>
      <c r="AZ37" s="14">
        <f t="shared" si="12"/>
        <v>25.690688988050002</v>
      </c>
      <c r="BA37" s="16">
        <f t="shared" si="13"/>
        <v>5630.7622925606402</v>
      </c>
      <c r="BC37" s="7">
        <f t="shared" si="14"/>
        <v>21.032867681300001</v>
      </c>
      <c r="BD37" s="8">
        <f t="shared" si="15"/>
        <v>5980.7697206732801</v>
      </c>
      <c r="BF37" s="12">
        <f t="shared" ref="BF37:BF39" si="16">IF(H37&lt;10000,((H37^2*0.00000054)+(H37*-0.004765)+(12.72)),(IF(H37&lt;200000,((H37^2*-0.000000001577)+(H37*0.003043)+(-10.42)),(IF(H37&lt;8000000,((H37^2*-0.0000000000186)+(H37*0.00194)+(154.1)),((V37^2*-0.00000002)+(V37*0.2565)+(-1032)))))))</f>
        <v>19.003680339999995</v>
      </c>
      <c r="BG37" s="13">
        <f t="shared" ref="BG37:BG39" si="17">IF(AJ37&lt;45000,((-0.0000004561*AJ37^2)+(0.244*AJ37)+(-21.72)),((-0.0000000409*AJ37^2)+(0.2477*AJ37)+(-1777)))</f>
        <v>6788.9100563903994</v>
      </c>
      <c r="BI37">
        <v>77</v>
      </c>
      <c r="BJ37" t="s">
        <v>64</v>
      </c>
      <c r="BK37" s="2">
        <v>45105.023217592592</v>
      </c>
      <c r="BL37">
        <v>217</v>
      </c>
      <c r="BM37" t="s">
        <v>13</v>
      </c>
      <c r="BN37">
        <v>0</v>
      </c>
      <c r="BO37">
        <v>2.871</v>
      </c>
      <c r="BP37" s="3">
        <v>824421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78</v>
      </c>
      <c r="B38" t="s">
        <v>65</v>
      </c>
      <c r="C38" s="2">
        <v>45105.04451388889</v>
      </c>
      <c r="D38">
        <v>216</v>
      </c>
      <c r="E38" t="s">
        <v>13</v>
      </c>
      <c r="F38">
        <v>0</v>
      </c>
      <c r="G38">
        <v>6.0430000000000001</v>
      </c>
      <c r="H38" s="3">
        <v>2465</v>
      </c>
      <c r="I38">
        <v>-2E-3</v>
      </c>
      <c r="J38" t="s">
        <v>14</v>
      </c>
      <c r="K38" t="s">
        <v>14</v>
      </c>
      <c r="L38" t="s">
        <v>14</v>
      </c>
      <c r="M38" t="s">
        <v>14</v>
      </c>
      <c r="O38">
        <v>78</v>
      </c>
      <c r="P38" t="s">
        <v>65</v>
      </c>
      <c r="Q38" s="2">
        <v>45105.04451388889</v>
      </c>
      <c r="R38">
        <v>216</v>
      </c>
      <c r="S38" t="s">
        <v>13</v>
      </c>
      <c r="T38">
        <v>0</v>
      </c>
      <c r="U38" t="s">
        <v>14</v>
      </c>
      <c r="V38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78</v>
      </c>
      <c r="AD38" t="s">
        <v>65</v>
      </c>
      <c r="AE38" s="2">
        <v>45105.04451388889</v>
      </c>
      <c r="AF38">
        <v>216</v>
      </c>
      <c r="AG38" t="s">
        <v>13</v>
      </c>
      <c r="AH38">
        <v>0</v>
      </c>
      <c r="AI38">
        <v>12.073</v>
      </c>
      <c r="AJ38" s="3">
        <v>103315</v>
      </c>
      <c r="AK38">
        <v>27.016999999999999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 s="11">
        <v>78</v>
      </c>
      <c r="AT38" s="12">
        <f t="shared" ref="AT38:AT39" si="18">IF(H38&lt;10000,((H38^2*0.00000054)+(H38*-0.004765)+(12.72)),(IF(H38&lt;200000,((H38^2*-0.000000001577)+(H38*0.003043)+(-10.42)),(IF(H38&lt;8000000,((H38^2*-0.0000000000186)+(H38*0.00194)+(154.1)),((V38^2*-0.00000002)+(V38*0.2565)+(-1032)))))))</f>
        <v>4.2554365000000001</v>
      </c>
      <c r="AU38" s="13">
        <f t="shared" ref="AU38:AU39" si="19">IF(AJ38&lt;45000,((-0.0000004561*AJ38^2)+(0.244*AJ38)+(-21.72)),((-0.0000000409*AJ38^2)+(0.2477*AJ38)+(-1777)))</f>
        <v>23377.559340697502</v>
      </c>
      <c r="AW38" s="6">
        <f t="shared" si="10"/>
        <v>2.4259447812499992</v>
      </c>
      <c r="AX38" s="15">
        <f t="shared" si="11"/>
        <v>18519.424696346756</v>
      </c>
      <c r="AZ38" s="14">
        <f t="shared" si="12"/>
        <v>2.3565777612500014</v>
      </c>
      <c r="BA38" s="16">
        <f t="shared" si="13"/>
        <v>19576.4109352015</v>
      </c>
      <c r="BC38" s="7">
        <f t="shared" si="14"/>
        <v>1.1359039925000001</v>
      </c>
      <c r="BD38" s="8">
        <f t="shared" si="15"/>
        <v>20979.110294978</v>
      </c>
      <c r="BF38" s="12">
        <f t="shared" si="16"/>
        <v>4.2554365000000001</v>
      </c>
      <c r="BG38" s="13">
        <f t="shared" si="17"/>
        <v>23377.559340697502</v>
      </c>
      <c r="BI38">
        <v>78</v>
      </c>
      <c r="BJ38" t="s">
        <v>65</v>
      </c>
      <c r="BK38" s="2">
        <v>45105.04451388889</v>
      </c>
      <c r="BL38">
        <v>216</v>
      </c>
      <c r="BM38" t="s">
        <v>13</v>
      </c>
      <c r="BN38">
        <v>0</v>
      </c>
      <c r="BO38">
        <v>2.8650000000000002</v>
      </c>
      <c r="BP38" s="3">
        <v>1010655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5">
      <c r="A39">
        <v>79</v>
      </c>
      <c r="B39" t="s">
        <v>66</v>
      </c>
      <c r="C39" s="2">
        <v>45105.065810185188</v>
      </c>
      <c r="D39">
        <v>312</v>
      </c>
      <c r="E39" t="s">
        <v>13</v>
      </c>
      <c r="F39">
        <v>0</v>
      </c>
      <c r="G39">
        <v>6.0609999999999999</v>
      </c>
      <c r="H39" s="3">
        <v>7241</v>
      </c>
      <c r="I39">
        <v>8.0000000000000002E-3</v>
      </c>
      <c r="J39" t="s">
        <v>14</v>
      </c>
      <c r="K39" t="s">
        <v>14</v>
      </c>
      <c r="L39" t="s">
        <v>14</v>
      </c>
      <c r="M39" t="s">
        <v>14</v>
      </c>
      <c r="O39">
        <v>79</v>
      </c>
      <c r="P39" t="s">
        <v>66</v>
      </c>
      <c r="Q39" s="2">
        <v>45105.065810185188</v>
      </c>
      <c r="R39">
        <v>312</v>
      </c>
      <c r="S39" t="s">
        <v>13</v>
      </c>
      <c r="T39">
        <v>0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79</v>
      </c>
      <c r="AD39" t="s">
        <v>66</v>
      </c>
      <c r="AE39" s="2">
        <v>45105.065810185188</v>
      </c>
      <c r="AF39">
        <v>312</v>
      </c>
      <c r="AG39" t="s">
        <v>13</v>
      </c>
      <c r="AH39">
        <v>0</v>
      </c>
      <c r="AI39">
        <v>12.118</v>
      </c>
      <c r="AJ39" s="3">
        <v>99616</v>
      </c>
      <c r="AK39">
        <v>26.091000000000001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 s="11">
        <v>79</v>
      </c>
      <c r="AT39" s="12">
        <f t="shared" si="18"/>
        <v>6.5299587399999997</v>
      </c>
      <c r="AU39" s="13">
        <f t="shared" si="19"/>
        <v>22492.0182890496</v>
      </c>
      <c r="AW39" s="6">
        <f t="shared" si="10"/>
        <v>16.330086721249998</v>
      </c>
      <c r="AX39" s="15">
        <f t="shared" si="11"/>
        <v>17880.747880186882</v>
      </c>
      <c r="AZ39" s="14">
        <f t="shared" si="12"/>
        <v>17.92890390605</v>
      </c>
      <c r="BA39" s="16">
        <f t="shared" si="13"/>
        <v>18881.367570365441</v>
      </c>
      <c r="BC39" s="7">
        <f t="shared" si="14"/>
        <v>11.8588922693</v>
      </c>
      <c r="BD39" s="8">
        <f t="shared" si="15"/>
        <v>20233.683372922878</v>
      </c>
      <c r="BF39" s="12">
        <f t="shared" si="16"/>
        <v>6.5299587399999997</v>
      </c>
      <c r="BG39" s="13">
        <f t="shared" si="17"/>
        <v>22492.0182890496</v>
      </c>
      <c r="BI39">
        <v>79</v>
      </c>
      <c r="BJ39" t="s">
        <v>66</v>
      </c>
      <c r="BK39" s="2">
        <v>45105.065810185188</v>
      </c>
      <c r="BL39">
        <v>312</v>
      </c>
      <c r="BM39" t="s">
        <v>13</v>
      </c>
      <c r="BN39">
        <v>0</v>
      </c>
      <c r="BO39">
        <v>2.903</v>
      </c>
      <c r="BP39" s="3">
        <v>1128995</v>
      </c>
      <c r="BQ39">
        <v>0</v>
      </c>
      <c r="BR39" t="s">
        <v>14</v>
      </c>
      <c r="BS39" t="s">
        <v>14</v>
      </c>
      <c r="BT39" t="s">
        <v>14</v>
      </c>
      <c r="BU39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2023-06-28T14:38:45Z</dcterms:modified>
</cp:coreProperties>
</file>