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3 season misc analyses\GC 2023\"/>
    </mc:Choice>
  </mc:AlternateContent>
  <xr:revisionPtr revIDLastSave="0" documentId="13_ncr:1_{1E67774E-1DFA-42CA-8980-D23A45764935}" xr6:coauthVersionLast="36" xr6:coauthVersionMax="36" xr10:uidLastSave="{00000000-0000-0000-0000-000000000000}"/>
  <bookViews>
    <workbookView xWindow="0" yWindow="0" windowWidth="11310" windowHeight="11450" xr2:uid="{00000000-000D-0000-FFFF-FFFF00000000}"/>
  </bookViews>
  <sheets>
    <sheet name="serum CH4 CO2" sheetId="1" r:id="rId1"/>
  </sheets>
  <calcPr calcId="191029"/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38" i="1"/>
  <c r="AU38" i="1"/>
  <c r="AW38" i="1"/>
  <c r="AX38" i="1"/>
  <c r="AZ38" i="1"/>
  <c r="BA38" i="1"/>
  <c r="BC38" i="1"/>
  <c r="BD38" i="1"/>
  <c r="BF38" i="1"/>
  <c r="BG38" i="1"/>
  <c r="AT39" i="1"/>
  <c r="AU39" i="1"/>
  <c r="AW39" i="1"/>
  <c r="AX39" i="1"/>
  <c r="AZ39" i="1"/>
  <c r="BA39" i="1"/>
  <c r="BC39" i="1"/>
  <c r="BD39" i="1"/>
  <c r="BF39" i="1"/>
  <c r="BG39" i="1"/>
</calcChain>
</file>

<file path=xl/sharedStrings.xml><?xml version="1.0" encoding="utf-8"?>
<sst xmlns="http://schemas.openxmlformats.org/spreadsheetml/2006/main" count="909" uniqueCount="66">
  <si>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</si>
  <si>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</si>
  <si>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</si>
  <si>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</si>
  <si>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</si>
  <si>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</si>
  <si>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</si>
  <si>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</si>
  <si>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</si>
  <si>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</si>
  <si>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</si>
  <si>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</si>
  <si>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</si>
  <si>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</si>
  <si>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</si>
  <si>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</si>
  <si>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</si>
  <si>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</si>
  <si>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</si>
  <si>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</si>
  <si>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</si>
  <si>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</si>
  <si>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</si>
  <si>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</si>
  <si>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</si>
  <si>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</si>
  <si>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</si>
  <si>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</si>
  <si>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2020 ranged CAL Measured headspace CH4  in ppm from GC in ppm</t>
  </si>
  <si>
    <t>2020 CAL Measured headspace CO2 in ppm from GC in ppm</t>
  </si>
  <si>
    <t>2021 ranged CAL Measured headspace CH4  in ppm from GC in ppm</t>
  </si>
  <si>
    <t>2021 CAL Measured headspace CO2 in ppm from GC in ppm</t>
  </si>
  <si>
    <t>QC outside air</t>
  </si>
  <si>
    <t>QC spiked air new batch</t>
  </si>
  <si>
    <t>QC reference tank reused</t>
  </si>
  <si>
    <t>BRN30may23_001.gcd</t>
  </si>
  <si>
    <t>BRN30may23_002.gcd</t>
  </si>
  <si>
    <t>BRN30may23_003.gcd</t>
  </si>
  <si>
    <t>BRN30may23_004.gcd</t>
  </si>
  <si>
    <t>BRN30may23_005.gcd</t>
  </si>
  <si>
    <t>BRN30may23_006.gcd</t>
  </si>
  <si>
    <t>BRN30may23_007.gcd</t>
  </si>
  <si>
    <t>BRN30may23_008.gcd</t>
  </si>
  <si>
    <t>BRN30may23_009.gcd</t>
  </si>
  <si>
    <t>BRN30may23_010.gcd</t>
  </si>
  <si>
    <t>BRN30may23_011.gcd</t>
  </si>
  <si>
    <t>BRN30may23_012.gcd</t>
  </si>
  <si>
    <t>BRN30may23_013.gcd</t>
  </si>
  <si>
    <t>BRN30may23_014.gcd</t>
  </si>
  <si>
    <t>BRN30may23_015.gcd</t>
  </si>
  <si>
    <t>BRN30may23_016.gcd</t>
  </si>
  <si>
    <t>BRN30may23_017.gcd</t>
  </si>
  <si>
    <t>BRN30may23_018.gcd</t>
  </si>
  <si>
    <t>BRN30may23_019.gcd</t>
  </si>
  <si>
    <t>BRN30may23_020.gcd</t>
  </si>
  <si>
    <t>BRN30may23_021.gcd</t>
  </si>
  <si>
    <t>BRN30may23_022.gcd</t>
  </si>
  <si>
    <t>BRN30may23_023.gcd</t>
  </si>
  <si>
    <t>BRN30may23_024.gcd</t>
  </si>
  <si>
    <t>BRN30may23_025.gcd</t>
  </si>
  <si>
    <t>BRN30may23_026.gcd</t>
  </si>
  <si>
    <t>BRN30may23_027.gcd</t>
  </si>
  <si>
    <t>BRN30may23_028.gcd</t>
  </si>
  <si>
    <t>BRN30may23_029.gcd</t>
  </si>
  <si>
    <t>BRN30may23_030.gcd</t>
  </si>
  <si>
    <t>BRN30may23_031.gcd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</si>
</sst>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5" borderId="0" xfId="0" applyNumberFormat="1" applyFill="1"/>
    <xf numFmtId="3" fontId="0" fillId="35" borderId="0" xfId="0" applyNumberFormat="1" applyFill="1"/>
    <xf numFmtId="2" fontId="0" fillId="36" borderId="0" xfId="0" applyNumberFormat="1" applyFill="1"/>
    <xf numFmtId="1" fontId="0" fillId="33" borderId="0" xfId="0" applyNumberFormat="1" applyFill="1"/>
    <xf numFmtId="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9"/>
  <sheetViews>
    <sheetView tabSelected="1" topLeftCell="A4" workbookViewId="0">
      <selection activeCell="E37" sqref="E37"/>
    </sheetView>
  </sheetViews>
  <sheetFormatPr defaultRowHeight="14.5" x14ac:dyDescent="0.35"/>
  <cols>
    <col min="2" max="2" width="23.54296875" customWidth="1"/>
    <col min="3" max="3" width="17.81640625" customWidth="1"/>
    <col min="4" max="4" width="16.453125" customWidth="1"/>
    <col min="31" max="31" width="21.453125" customWidth="1"/>
    <col min="60" max="60" width="8.7265625" style="10"/>
  </cols>
  <sheetData>
    <row r="7" spans="1:73" x14ac:dyDescent="0.35">
      <c r="A7" t="s">
        <v>15</v>
      </c>
      <c r="O7" t="s">
        <v>16</v>
      </c>
      <c r="AC7" t="s">
        <v>17</v>
      </c>
      <c r="BI7" t="s">
        <v>22</v>
      </c>
    </row>
    <row r="8" spans="1:73" ht="159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20</v>
      </c>
      <c r="AT8" s="5" t="s">
        <v>25</v>
      </c>
      <c r="AU8" s="5" t="s">
        <v>21</v>
      </c>
      <c r="AV8" s="5"/>
      <c r="AW8" s="5" t="s">
        <v>28</v>
      </c>
      <c r="AX8" s="5" t="s">
        <v>29</v>
      </c>
      <c r="AZ8" s="5" t="s">
        <v>30</v>
      </c>
      <c r="BA8" s="5" t="s">
        <v>31</v>
      </c>
      <c r="BC8" s="5" t="s">
        <v>26</v>
      </c>
      <c r="BD8" s="5" t="s">
        <v>27</v>
      </c>
      <c r="BF8" s="5" t="s">
        <v>23</v>
      </c>
      <c r="BG8" s="5" t="s">
        <v>24</v>
      </c>
      <c r="BH8" s="9"/>
      <c r="BI8" s="9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49</v>
      </c>
      <c r="B9" t="s">
        <v>35</v>
      </c>
      <c r="C9" s="2">
        <v>45076.420034722221</v>
      </c>
      <c r="D9" t="s">
        <v>32</v>
      </c>
      <c r="E9" t="s">
        <v>13</v>
      </c>
      <c r="F9">
        <v>0</v>
      </c>
      <c r="G9">
        <v>6.0549999999999997</v>
      </c>
      <c r="H9" s="3">
        <v>1480</v>
      </c>
      <c r="I9">
        <v>-4.0000000000000001E-3</v>
      </c>
      <c r="J9" t="s">
        <v>14</v>
      </c>
      <c r="K9" t="s">
        <v>14</v>
      </c>
      <c r="L9" t="s">
        <v>14</v>
      </c>
      <c r="M9" t="s">
        <v>14</v>
      </c>
      <c r="O9">
        <v>49</v>
      </c>
      <c r="P9" t="s">
        <v>35</v>
      </c>
      <c r="Q9" s="2">
        <v>45076.420034722221</v>
      </c>
      <c r="R9" t="s">
        <v>32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49</v>
      </c>
      <c r="AD9" t="s">
        <v>35</v>
      </c>
      <c r="AE9" s="2">
        <v>45076.420034722221</v>
      </c>
      <c r="AF9" t="s">
        <v>32</v>
      </c>
      <c r="AG9" t="s">
        <v>13</v>
      </c>
      <c r="AH9">
        <v>0</v>
      </c>
      <c r="AI9">
        <v>12.207000000000001</v>
      </c>
      <c r="AJ9" s="3">
        <v>3394</v>
      </c>
      <c r="AK9">
        <v>0.69399999999999995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1">
        <v>49</v>
      </c>
      <c r="AT9" s="12">
        <f t="shared" ref="AT9:AT35" si="0">IF(H9&lt;10000,((H9^2*0.00000054)+(H9*-0.004765)+(12.72)),(IF(H9&lt;200000,((H9^2*-0.000000001577)+(H9*0.003043)+(-10.42)),(IF(H9&lt;8000000,((H9^2*-0.0000000000186)+(H9*0.00194)+(154.1)),((V9^2*-0.00000002)+(V9*0.2565)+(-1032)))))))</f>
        <v>6.8506160000000005</v>
      </c>
      <c r="AU9" s="13">
        <f t="shared" ref="AU9:AU35" si="1">IF(AJ9&lt;45000,((-0.0000004561*AJ9^2)+(0.244*AJ9)+(-21.72)),((-0.0000000409*AJ9^2)+(0.2477*AJ9)+(-1777)))</f>
        <v>801.16207646039993</v>
      </c>
      <c r="AW9" s="6">
        <f t="shared" ref="AW9:AW35" si="2">IF(H9&lt;15000,((0.00000002125*H9^2)+(0.002705*H9)+(-4.371)),(IF(H9&lt;700000,((-0.0000000008162*H9^2)+(0.003141*H9)+(0.4702)), ((0.000000003285*V9^2)+(0.1899*V9)+(559.5)))))</f>
        <v>-0.32105400000000017</v>
      </c>
      <c r="AX9" s="15">
        <f t="shared" ref="AX9:AX35" si="3">((-0.00000006277*AJ9^2)+(0.1854*AJ9)+(34.83))</f>
        <v>663.35453755628009</v>
      </c>
      <c r="AZ9" s="14">
        <f t="shared" ref="AZ9:AZ35" si="4">IF(H9&lt;10000,((-0.00000005795*H9^2)+(0.003823*H9)+(-6.715)),(IF(H9&lt;700000,((-0.0000000001209*H9^2)+(0.002635*H9)+(-0.4111)), ((-0.00000002007*V9^2)+(0.2564*V9)+(286.1)))))</f>
        <v>-1.1838936799999997</v>
      </c>
      <c r="BA9" s="16">
        <f t="shared" ref="BA9:BA35" si="5">(-0.00000001626*AJ9^2)+(0.1912*AJ9)+(-3.858)</f>
        <v>644.88749722264015</v>
      </c>
      <c r="BC9" s="7">
        <f t="shared" ref="BC9:BC35" si="6">IF(H9&lt;10000,((0.0000001453*H9^2)+(0.0008349*H9)+(-1.805)),(IF(H9&lt;700000,((-0.00000000008054*H9^2)+(0.002348*H9)+(-2.47)), ((-0.00000001938*V9^2)+(0.2471*V9)+(226.8)))))</f>
        <v>-0.25108288000000001</v>
      </c>
      <c r="BD9" s="8">
        <f t="shared" ref="BD9:BD35" si="7">(-0.00000002552*AJ9^2)+(0.2067*AJ9)+(-103.7)</f>
        <v>597.54582909727992</v>
      </c>
      <c r="BF9" s="12">
        <f t="shared" ref="BF9:BF35" si="8">IF(H9&lt;10000,((H9^2*0.00000054)+(H9*-0.004765)+(12.72)),(IF(H9&lt;200000,((H9^2*-0.000000001577)+(H9*0.003043)+(-10.42)),(IF(H9&lt;8000000,((H9^2*-0.0000000000186)+(H9*0.00194)+(154.1)),((V9^2*-0.00000002)+(V9*0.2565)+(-1032)))))))</f>
        <v>6.8506160000000005</v>
      </c>
      <c r="BG9" s="13">
        <f t="shared" ref="BG9:BG35" si="9">IF(AJ9&lt;45000,((-0.0000004561*AJ9^2)+(0.244*AJ9)+(-21.72)),((-0.0000000409*AJ9^2)+(0.2477*AJ9)+(-1777)))</f>
        <v>801.16207646039993</v>
      </c>
      <c r="BI9">
        <v>49</v>
      </c>
      <c r="BJ9" t="s">
        <v>35</v>
      </c>
      <c r="BK9" s="2">
        <v>45076.420034722221</v>
      </c>
      <c r="BL9" t="s">
        <v>32</v>
      </c>
      <c r="BM9" t="s">
        <v>13</v>
      </c>
      <c r="BN9">
        <v>0</v>
      </c>
      <c r="BO9">
        <v>2.6960000000000002</v>
      </c>
      <c r="BP9" s="3">
        <v>5334032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50</v>
      </c>
      <c r="B10" t="s">
        <v>36</v>
      </c>
      <c r="C10" s="2">
        <v>45076.441250000003</v>
      </c>
      <c r="D10" t="s">
        <v>33</v>
      </c>
      <c r="E10" t="s">
        <v>13</v>
      </c>
      <c r="F10">
        <v>0</v>
      </c>
      <c r="G10">
        <v>5.9969999999999999</v>
      </c>
      <c r="H10" s="3">
        <v>1287820</v>
      </c>
      <c r="I10">
        <v>2.7610000000000001</v>
      </c>
      <c r="J10" t="s">
        <v>14</v>
      </c>
      <c r="K10" t="s">
        <v>14</v>
      </c>
      <c r="L10" t="s">
        <v>14</v>
      </c>
      <c r="M10" t="s">
        <v>14</v>
      </c>
      <c r="O10">
        <v>50</v>
      </c>
      <c r="P10" t="s">
        <v>36</v>
      </c>
      <c r="Q10" s="2">
        <v>45076.441250000003</v>
      </c>
      <c r="R10" t="s">
        <v>33</v>
      </c>
      <c r="S10" t="s">
        <v>13</v>
      </c>
      <c r="T10">
        <v>0</v>
      </c>
      <c r="U10">
        <v>5.9489999999999998</v>
      </c>
      <c r="V10" s="3">
        <v>10477</v>
      </c>
      <c r="W10">
        <v>2.661</v>
      </c>
      <c r="X10" t="s">
        <v>14</v>
      </c>
      <c r="Y10" t="s">
        <v>14</v>
      </c>
      <c r="Z10" t="s">
        <v>14</v>
      </c>
      <c r="AA10" t="s">
        <v>14</v>
      </c>
      <c r="AC10">
        <v>50</v>
      </c>
      <c r="AD10" t="s">
        <v>36</v>
      </c>
      <c r="AE10" s="2">
        <v>45076.441250000003</v>
      </c>
      <c r="AF10" t="s">
        <v>33</v>
      </c>
      <c r="AG10" t="s">
        <v>13</v>
      </c>
      <c r="AH10">
        <v>0</v>
      </c>
      <c r="AI10">
        <v>12.183</v>
      </c>
      <c r="AJ10" s="3">
        <v>5385</v>
      </c>
      <c r="AK10">
        <v>1.2490000000000001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1">
        <v>50</v>
      </c>
      <c r="AT10" s="12">
        <f t="shared" si="0"/>
        <v>2621.6230654453602</v>
      </c>
      <c r="AU10" s="13">
        <f t="shared" si="1"/>
        <v>1278.9939095775001</v>
      </c>
      <c r="AW10" s="6">
        <f t="shared" si="2"/>
        <v>2549.4428863327648</v>
      </c>
      <c r="AX10" s="15">
        <f t="shared" si="3"/>
        <v>1031.3887814167499</v>
      </c>
      <c r="AZ10" s="14">
        <f t="shared" si="4"/>
        <v>2970.1997656929702</v>
      </c>
      <c r="BA10" s="16">
        <f t="shared" si="5"/>
        <v>1025.2824888615</v>
      </c>
      <c r="BC10" s="7">
        <f t="shared" si="6"/>
        <v>2813.5394052879801</v>
      </c>
      <c r="BD10" s="8">
        <f t="shared" si="7"/>
        <v>1008.639465298</v>
      </c>
      <c r="BF10" s="12">
        <f t="shared" si="8"/>
        <v>2621.6230654453602</v>
      </c>
      <c r="BG10" s="13">
        <f t="shared" si="9"/>
        <v>1278.9939095775001</v>
      </c>
      <c r="BI10">
        <v>50</v>
      </c>
      <c r="BJ10" t="s">
        <v>36</v>
      </c>
      <c r="BK10" s="2">
        <v>45076.441250000003</v>
      </c>
      <c r="BL10" t="s">
        <v>33</v>
      </c>
      <c r="BM10" t="s">
        <v>13</v>
      </c>
      <c r="BN10">
        <v>0</v>
      </c>
      <c r="BO10">
        <v>2.7080000000000002</v>
      </c>
      <c r="BP10" s="3">
        <v>5221961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51</v>
      </c>
      <c r="B11" t="s">
        <v>37</v>
      </c>
      <c r="C11" s="2">
        <v>45076.462488425925</v>
      </c>
      <c r="D11" t="s">
        <v>34</v>
      </c>
      <c r="E11" t="s">
        <v>13</v>
      </c>
      <c r="F11">
        <v>0</v>
      </c>
      <c r="G11">
        <v>6.0170000000000003</v>
      </c>
      <c r="H11" s="3">
        <v>2908</v>
      </c>
      <c r="I11">
        <v>-1E-3</v>
      </c>
      <c r="J11" t="s">
        <v>14</v>
      </c>
      <c r="K11" t="s">
        <v>14</v>
      </c>
      <c r="L11" t="s">
        <v>14</v>
      </c>
      <c r="M11" t="s">
        <v>14</v>
      </c>
      <c r="O11">
        <v>51</v>
      </c>
      <c r="P11" t="s">
        <v>37</v>
      </c>
      <c r="Q11" s="2">
        <v>45076.462488425925</v>
      </c>
      <c r="R11" t="s">
        <v>34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51</v>
      </c>
      <c r="AD11" t="s">
        <v>37</v>
      </c>
      <c r="AE11" s="2">
        <v>45076.462488425925</v>
      </c>
      <c r="AF11" t="s">
        <v>34</v>
      </c>
      <c r="AG11" t="s">
        <v>13</v>
      </c>
      <c r="AH11">
        <v>0</v>
      </c>
      <c r="AI11">
        <v>12.189</v>
      </c>
      <c r="AJ11" s="3">
        <v>1656</v>
      </c>
      <c r="AK11">
        <v>0.21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1">
        <v>51</v>
      </c>
      <c r="AT11" s="12">
        <f t="shared" si="0"/>
        <v>3.4298705599999995</v>
      </c>
      <c r="AU11" s="13">
        <f t="shared" si="1"/>
        <v>381.09322055040002</v>
      </c>
      <c r="AW11" s="6">
        <f t="shared" si="2"/>
        <v>3.6748398599999987</v>
      </c>
      <c r="AX11" s="15">
        <f t="shared" si="3"/>
        <v>341.68026356927999</v>
      </c>
      <c r="AZ11" s="14">
        <f t="shared" si="4"/>
        <v>3.9122319111999992</v>
      </c>
      <c r="BA11" s="16">
        <f t="shared" si="5"/>
        <v>312.72460961664001</v>
      </c>
      <c r="BC11" s="7">
        <f t="shared" si="6"/>
        <v>1.8516134192000002</v>
      </c>
      <c r="BD11" s="8">
        <f t="shared" si="7"/>
        <v>238.52521558527997</v>
      </c>
      <c r="BF11" s="12">
        <f t="shared" si="8"/>
        <v>3.4298705599999995</v>
      </c>
      <c r="BG11" s="13">
        <f t="shared" si="9"/>
        <v>381.09322055040002</v>
      </c>
      <c r="BI11">
        <v>51</v>
      </c>
      <c r="BJ11" t="s">
        <v>37</v>
      </c>
      <c r="BK11" s="2">
        <v>45076.462488425925</v>
      </c>
      <c r="BL11" t="s">
        <v>34</v>
      </c>
      <c r="BM11" t="s">
        <v>13</v>
      </c>
      <c r="BN11">
        <v>0</v>
      </c>
      <c r="BO11">
        <v>2.6909999999999998</v>
      </c>
      <c r="BP11" s="3">
        <v>5443086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52</v>
      </c>
      <c r="B12" t="s">
        <v>38</v>
      </c>
      <c r="C12" s="2">
        <v>45076.483715277776</v>
      </c>
      <c r="D12">
        <v>370</v>
      </c>
      <c r="E12" t="s">
        <v>13</v>
      </c>
      <c r="F12">
        <v>0</v>
      </c>
      <c r="G12">
        <v>6.0039999999999996</v>
      </c>
      <c r="H12" s="3">
        <v>30385</v>
      </c>
      <c r="I12">
        <v>5.8000000000000003E-2</v>
      </c>
      <c r="J12" t="s">
        <v>14</v>
      </c>
      <c r="K12" t="s">
        <v>14</v>
      </c>
      <c r="L12" t="s">
        <v>14</v>
      </c>
      <c r="M12" t="s">
        <v>14</v>
      </c>
      <c r="O12">
        <v>52</v>
      </c>
      <c r="P12" t="s">
        <v>38</v>
      </c>
      <c r="Q12" s="2">
        <v>45076.483715277776</v>
      </c>
      <c r="R12">
        <v>370</v>
      </c>
      <c r="S12" t="s">
        <v>13</v>
      </c>
      <c r="T12">
        <v>0</v>
      </c>
      <c r="U12" t="s">
        <v>14</v>
      </c>
      <c r="V12" s="3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52</v>
      </c>
      <c r="AD12" t="s">
        <v>38</v>
      </c>
      <c r="AE12" s="2">
        <v>45076.483715277776</v>
      </c>
      <c r="AF12">
        <v>370</v>
      </c>
      <c r="AG12" t="s">
        <v>13</v>
      </c>
      <c r="AH12">
        <v>0</v>
      </c>
      <c r="AI12">
        <v>12.161</v>
      </c>
      <c r="AJ12" s="3">
        <v>3945</v>
      </c>
      <c r="AK12">
        <v>0.84799999999999998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1">
        <v>52</v>
      </c>
      <c r="AT12" s="12">
        <f t="shared" si="0"/>
        <v>80.585592549175004</v>
      </c>
      <c r="AU12" s="13">
        <f t="shared" si="1"/>
        <v>933.76170429749993</v>
      </c>
      <c r="AW12" s="6">
        <f t="shared" si="2"/>
        <v>95.155929798754997</v>
      </c>
      <c r="AX12" s="15">
        <f t="shared" si="3"/>
        <v>765.25610892075008</v>
      </c>
      <c r="AZ12" s="14">
        <f t="shared" si="4"/>
        <v>79.541754289597492</v>
      </c>
      <c r="BA12" s="16">
        <f t="shared" si="5"/>
        <v>750.17294521350004</v>
      </c>
      <c r="BC12" s="7">
        <f t="shared" si="6"/>
        <v>68.799621587958484</v>
      </c>
      <c r="BD12" s="8">
        <f t="shared" si="7"/>
        <v>711.33433160200002</v>
      </c>
      <c r="BF12" s="12">
        <f t="shared" si="8"/>
        <v>80.585592549175004</v>
      </c>
      <c r="BG12" s="13">
        <f t="shared" si="9"/>
        <v>933.76170429749993</v>
      </c>
      <c r="BI12">
        <v>52</v>
      </c>
      <c r="BJ12" t="s">
        <v>38</v>
      </c>
      <c r="BK12" s="2">
        <v>45076.483715277776</v>
      </c>
      <c r="BL12">
        <v>370</v>
      </c>
      <c r="BM12" t="s">
        <v>13</v>
      </c>
      <c r="BN12">
        <v>0</v>
      </c>
      <c r="BO12">
        <v>2.863</v>
      </c>
      <c r="BP12" s="3">
        <v>852717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53</v>
      </c>
      <c r="B13" t="s">
        <v>39</v>
      </c>
      <c r="C13" s="2">
        <v>45076.504942129628</v>
      </c>
      <c r="D13">
        <v>384</v>
      </c>
      <c r="E13" t="s">
        <v>13</v>
      </c>
      <c r="F13">
        <v>0</v>
      </c>
      <c r="G13">
        <v>5.9909999999999997</v>
      </c>
      <c r="H13" s="3">
        <v>30017</v>
      </c>
      <c r="I13">
        <v>5.7000000000000002E-2</v>
      </c>
      <c r="J13" t="s">
        <v>14</v>
      </c>
      <c r="K13" t="s">
        <v>14</v>
      </c>
      <c r="L13" t="s">
        <v>14</v>
      </c>
      <c r="M13" t="s">
        <v>14</v>
      </c>
      <c r="O13">
        <v>53</v>
      </c>
      <c r="P13" t="s">
        <v>39</v>
      </c>
      <c r="Q13" s="2">
        <v>45076.504942129628</v>
      </c>
      <c r="R13">
        <v>384</v>
      </c>
      <c r="S13" t="s">
        <v>13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53</v>
      </c>
      <c r="AD13" t="s">
        <v>39</v>
      </c>
      <c r="AE13" s="2">
        <v>45076.504942129628</v>
      </c>
      <c r="AF13">
        <v>384</v>
      </c>
      <c r="AG13" t="s">
        <v>13</v>
      </c>
      <c r="AH13">
        <v>0</v>
      </c>
      <c r="AI13">
        <v>12.157999999999999</v>
      </c>
      <c r="AJ13" s="3">
        <v>2985</v>
      </c>
      <c r="AK13">
        <v>0.57999999999999996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1">
        <v>53</v>
      </c>
      <c r="AT13" s="12">
        <f t="shared" si="0"/>
        <v>79.500822004247013</v>
      </c>
      <c r="AU13" s="13">
        <f t="shared" si="1"/>
        <v>702.55604637750002</v>
      </c>
      <c r="AW13" s="6">
        <f t="shared" si="2"/>
        <v>94.018184240118217</v>
      </c>
      <c r="AX13" s="15">
        <f t="shared" si="3"/>
        <v>587.68970517675007</v>
      </c>
      <c r="AZ13" s="14">
        <f t="shared" si="4"/>
        <v>78.574761647059901</v>
      </c>
      <c r="BA13" s="16">
        <f t="shared" si="5"/>
        <v>566.72911974149997</v>
      </c>
      <c r="BC13" s="7">
        <f t="shared" si="6"/>
        <v>67.937347825923936</v>
      </c>
      <c r="BD13" s="8">
        <f t="shared" si="7"/>
        <v>513.07211105800002</v>
      </c>
      <c r="BF13" s="12">
        <f t="shared" si="8"/>
        <v>79.500822004247013</v>
      </c>
      <c r="BG13" s="13">
        <f t="shared" si="9"/>
        <v>702.55604637750002</v>
      </c>
      <c r="BI13">
        <v>53</v>
      </c>
      <c r="BJ13" t="s">
        <v>39</v>
      </c>
      <c r="BK13" s="2">
        <v>45076.504942129628</v>
      </c>
      <c r="BL13">
        <v>384</v>
      </c>
      <c r="BM13" t="s">
        <v>13</v>
      </c>
      <c r="BN13">
        <v>0</v>
      </c>
      <c r="BO13">
        <v>2.847</v>
      </c>
      <c r="BP13" s="3">
        <v>900442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54</v>
      </c>
      <c r="B14" t="s">
        <v>40</v>
      </c>
      <c r="C14" s="2">
        <v>45076.526192129626</v>
      </c>
      <c r="D14">
        <v>182</v>
      </c>
      <c r="E14" t="s">
        <v>13</v>
      </c>
      <c r="F14">
        <v>0</v>
      </c>
      <c r="G14">
        <v>6</v>
      </c>
      <c r="H14" s="3">
        <v>8094</v>
      </c>
      <c r="I14">
        <v>0.01</v>
      </c>
      <c r="J14" t="s">
        <v>14</v>
      </c>
      <c r="K14" t="s">
        <v>14</v>
      </c>
      <c r="L14" t="s">
        <v>14</v>
      </c>
      <c r="M14" t="s">
        <v>14</v>
      </c>
      <c r="O14">
        <v>54</v>
      </c>
      <c r="P14" t="s">
        <v>40</v>
      </c>
      <c r="Q14" s="2">
        <v>45076.526192129626</v>
      </c>
      <c r="R14">
        <v>182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54</v>
      </c>
      <c r="AD14" t="s">
        <v>40</v>
      </c>
      <c r="AE14" s="2">
        <v>45076.526192129626</v>
      </c>
      <c r="AF14">
        <v>182</v>
      </c>
      <c r="AG14" t="s">
        <v>13</v>
      </c>
      <c r="AH14">
        <v>0</v>
      </c>
      <c r="AI14">
        <v>12.074999999999999</v>
      </c>
      <c r="AJ14" s="3">
        <v>69539</v>
      </c>
      <c r="AK14">
        <v>18.434000000000001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1">
        <v>54</v>
      </c>
      <c r="AT14" s="12">
        <f t="shared" si="0"/>
        <v>9.5290214400000028</v>
      </c>
      <c r="AU14" s="13">
        <f t="shared" si="1"/>
        <v>15250.031293891101</v>
      </c>
      <c r="AW14" s="6">
        <f t="shared" si="2"/>
        <v>18.915417765000001</v>
      </c>
      <c r="AX14" s="15">
        <f t="shared" si="3"/>
        <v>12623.82543585683</v>
      </c>
      <c r="AZ14" s="14">
        <f t="shared" si="4"/>
        <v>20.431893153800001</v>
      </c>
      <c r="BA14" s="16">
        <f t="shared" si="5"/>
        <v>13213.370764808542</v>
      </c>
      <c r="BC14" s="7">
        <f t="shared" si="6"/>
        <v>14.471695670799999</v>
      </c>
      <c r="BD14" s="8">
        <f t="shared" si="7"/>
        <v>14146.604937264079</v>
      </c>
      <c r="BF14" s="12">
        <f t="shared" si="8"/>
        <v>9.5290214400000028</v>
      </c>
      <c r="BG14" s="13">
        <f t="shared" si="9"/>
        <v>15250.031293891101</v>
      </c>
      <c r="BI14">
        <v>54</v>
      </c>
      <c r="BJ14" t="s">
        <v>40</v>
      </c>
      <c r="BK14" s="2">
        <v>45076.526192129626</v>
      </c>
      <c r="BL14">
        <v>182</v>
      </c>
      <c r="BM14" t="s">
        <v>13</v>
      </c>
      <c r="BN14">
        <v>0</v>
      </c>
      <c r="BO14">
        <v>2.847</v>
      </c>
      <c r="BP14" s="3">
        <v>923283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55</v>
      </c>
      <c r="B15" t="s">
        <v>41</v>
      </c>
      <c r="C15" s="2">
        <v>45076.547430555554</v>
      </c>
      <c r="D15">
        <v>101</v>
      </c>
      <c r="E15" t="s">
        <v>13</v>
      </c>
      <c r="F15">
        <v>0</v>
      </c>
      <c r="G15">
        <v>6.0060000000000002</v>
      </c>
      <c r="H15" s="3">
        <v>11674</v>
      </c>
      <c r="I15">
        <v>1.7999999999999999E-2</v>
      </c>
      <c r="J15" t="s">
        <v>14</v>
      </c>
      <c r="K15" t="s">
        <v>14</v>
      </c>
      <c r="L15" t="s">
        <v>14</v>
      </c>
      <c r="M15" t="s">
        <v>14</v>
      </c>
      <c r="O15">
        <v>55</v>
      </c>
      <c r="P15" t="s">
        <v>41</v>
      </c>
      <c r="Q15" s="2">
        <v>45076.547430555554</v>
      </c>
      <c r="R15">
        <v>101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55</v>
      </c>
      <c r="AD15" t="s">
        <v>41</v>
      </c>
      <c r="AE15" s="2">
        <v>45076.547430555554</v>
      </c>
      <c r="AF15">
        <v>101</v>
      </c>
      <c r="AG15" t="s">
        <v>13</v>
      </c>
      <c r="AH15">
        <v>0</v>
      </c>
      <c r="AI15">
        <v>12.125999999999999</v>
      </c>
      <c r="AJ15" s="3">
        <v>25206</v>
      </c>
      <c r="AK15">
        <v>6.6920000000000002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1">
        <v>55</v>
      </c>
      <c r="AT15" s="12">
        <f t="shared" si="0"/>
        <v>24.889064850747999</v>
      </c>
      <c r="AU15" s="13">
        <f t="shared" si="1"/>
        <v>5838.7643149404003</v>
      </c>
      <c r="AW15" s="6">
        <f t="shared" si="2"/>
        <v>30.103168364999995</v>
      </c>
      <c r="AX15" s="15">
        <f t="shared" si="3"/>
        <v>4668.1419552922798</v>
      </c>
      <c r="AZ15" s="14">
        <f t="shared" si="4"/>
        <v>30.333413472831602</v>
      </c>
      <c r="BA15" s="16">
        <f t="shared" si="5"/>
        <v>4805.1985319906398</v>
      </c>
      <c r="BC15" s="7">
        <f t="shared" si="6"/>
        <v>24.929575825490961</v>
      </c>
      <c r="BD15" s="8">
        <f t="shared" si="7"/>
        <v>5090.1662610332796</v>
      </c>
      <c r="BF15" s="12">
        <f t="shared" si="8"/>
        <v>24.889064850747999</v>
      </c>
      <c r="BG15" s="13">
        <f t="shared" si="9"/>
        <v>5838.7643149404003</v>
      </c>
      <c r="BI15">
        <v>55</v>
      </c>
      <c r="BJ15" t="s">
        <v>41</v>
      </c>
      <c r="BK15" s="2">
        <v>45076.547430555554</v>
      </c>
      <c r="BL15">
        <v>101</v>
      </c>
      <c r="BM15" t="s">
        <v>13</v>
      </c>
      <c r="BN15">
        <v>0</v>
      </c>
      <c r="BO15">
        <v>2.847</v>
      </c>
      <c r="BP15" s="3">
        <v>1157733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56</v>
      </c>
      <c r="B16" t="s">
        <v>42</v>
      </c>
      <c r="C16" s="2">
        <v>45076.568668981483</v>
      </c>
      <c r="D16">
        <v>149</v>
      </c>
      <c r="E16" t="s">
        <v>13</v>
      </c>
      <c r="F16">
        <v>0</v>
      </c>
      <c r="G16">
        <v>6.0049999999999999</v>
      </c>
      <c r="H16" s="3">
        <v>25628</v>
      </c>
      <c r="I16">
        <v>4.7E-2</v>
      </c>
      <c r="J16" t="s">
        <v>14</v>
      </c>
      <c r="K16" t="s">
        <v>14</v>
      </c>
      <c r="L16" t="s">
        <v>14</v>
      </c>
      <c r="M16" t="s">
        <v>14</v>
      </c>
      <c r="O16">
        <v>56</v>
      </c>
      <c r="P16" t="s">
        <v>42</v>
      </c>
      <c r="Q16" s="2">
        <v>45076.568668981483</v>
      </c>
      <c r="R16">
        <v>149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56</v>
      </c>
      <c r="AD16" t="s">
        <v>42</v>
      </c>
      <c r="AE16" s="2">
        <v>45076.568668981483</v>
      </c>
      <c r="AF16">
        <v>149</v>
      </c>
      <c r="AG16" t="s">
        <v>13</v>
      </c>
      <c r="AH16">
        <v>0</v>
      </c>
      <c r="AI16">
        <v>12.135999999999999</v>
      </c>
      <c r="AJ16" s="3">
        <v>20030</v>
      </c>
      <c r="AK16">
        <v>5.2830000000000004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1">
        <v>56</v>
      </c>
      <c r="AT16" s="12">
        <f t="shared" si="0"/>
        <v>66.530239256432012</v>
      </c>
      <c r="AU16" s="13">
        <f t="shared" si="1"/>
        <v>4682.6122695099994</v>
      </c>
      <c r="AW16" s="6">
        <f t="shared" si="2"/>
        <v>80.431672423779219</v>
      </c>
      <c r="AX16" s="15">
        <f t="shared" si="3"/>
        <v>3723.2086195070001</v>
      </c>
      <c r="AZ16" s="14">
        <f t="shared" si="4"/>
        <v>67.039273558974401</v>
      </c>
      <c r="BA16" s="16">
        <f t="shared" si="5"/>
        <v>3819.3544733660001</v>
      </c>
      <c r="BC16" s="7">
        <f t="shared" si="6"/>
        <v>57.651645780312641</v>
      </c>
      <c r="BD16" s="8">
        <f t="shared" si="7"/>
        <v>4026.2623530320006</v>
      </c>
      <c r="BF16" s="12">
        <f t="shared" si="8"/>
        <v>66.530239256432012</v>
      </c>
      <c r="BG16" s="13">
        <f t="shared" si="9"/>
        <v>4682.6122695099994</v>
      </c>
      <c r="BI16">
        <v>56</v>
      </c>
      <c r="BJ16" t="s">
        <v>42</v>
      </c>
      <c r="BK16" s="2">
        <v>45076.568668981483</v>
      </c>
      <c r="BL16">
        <v>149</v>
      </c>
      <c r="BM16" t="s">
        <v>13</v>
      </c>
      <c r="BN16">
        <v>0</v>
      </c>
      <c r="BO16">
        <v>2.8620000000000001</v>
      </c>
      <c r="BP16" s="3">
        <v>871707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57</v>
      </c>
      <c r="B17" t="s">
        <v>43</v>
      </c>
      <c r="C17" s="2">
        <v>45076.589918981481</v>
      </c>
      <c r="D17">
        <v>356</v>
      </c>
      <c r="E17" t="s">
        <v>13</v>
      </c>
      <c r="F17">
        <v>0</v>
      </c>
      <c r="G17">
        <v>6.0010000000000003</v>
      </c>
      <c r="H17" s="3">
        <v>67873</v>
      </c>
      <c r="I17">
        <v>0.13800000000000001</v>
      </c>
      <c r="J17" t="s">
        <v>14</v>
      </c>
      <c r="K17" t="s">
        <v>14</v>
      </c>
      <c r="L17" t="s">
        <v>14</v>
      </c>
      <c r="M17" t="s">
        <v>14</v>
      </c>
      <c r="O17">
        <v>57</v>
      </c>
      <c r="P17" t="s">
        <v>43</v>
      </c>
      <c r="Q17" s="2">
        <v>45076.589918981481</v>
      </c>
      <c r="R17">
        <v>356</v>
      </c>
      <c r="S17" t="s">
        <v>13</v>
      </c>
      <c r="T17">
        <v>0</v>
      </c>
      <c r="U17" t="s">
        <v>14</v>
      </c>
      <c r="V17" s="3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57</v>
      </c>
      <c r="AD17" t="s">
        <v>43</v>
      </c>
      <c r="AE17" s="2">
        <v>45076.589918981481</v>
      </c>
      <c r="AF17">
        <v>356</v>
      </c>
      <c r="AG17" t="s">
        <v>13</v>
      </c>
      <c r="AH17">
        <v>0</v>
      </c>
      <c r="AI17">
        <v>12.102</v>
      </c>
      <c r="AJ17" s="3">
        <v>50829</v>
      </c>
      <c r="AK17">
        <v>13.548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1">
        <v>57</v>
      </c>
      <c r="AT17" s="12">
        <f t="shared" si="0"/>
        <v>188.85270350856703</v>
      </c>
      <c r="AU17" s="13">
        <f t="shared" si="1"/>
        <v>10707.674581843101</v>
      </c>
      <c r="AW17" s="6">
        <f t="shared" si="2"/>
        <v>209.89926844191021</v>
      </c>
      <c r="AX17" s="15">
        <f t="shared" si="3"/>
        <v>9296.3548288824313</v>
      </c>
      <c r="AZ17" s="14">
        <f t="shared" si="4"/>
        <v>177.8772996348039</v>
      </c>
      <c r="BA17" s="16">
        <f t="shared" si="5"/>
        <v>9672.6376714613398</v>
      </c>
      <c r="BC17" s="7">
        <f t="shared" si="6"/>
        <v>156.52477682785033</v>
      </c>
      <c r="BD17" s="8">
        <f t="shared" si="7"/>
        <v>10336.721153609678</v>
      </c>
      <c r="BF17" s="12">
        <f t="shared" si="8"/>
        <v>188.85270350856703</v>
      </c>
      <c r="BG17" s="13">
        <f t="shared" si="9"/>
        <v>10707.674581843101</v>
      </c>
      <c r="BI17">
        <v>57</v>
      </c>
      <c r="BJ17" t="s">
        <v>43</v>
      </c>
      <c r="BK17" s="2">
        <v>45076.589918981481</v>
      </c>
      <c r="BL17">
        <v>356</v>
      </c>
      <c r="BM17" t="s">
        <v>13</v>
      </c>
      <c r="BN17">
        <v>0</v>
      </c>
      <c r="BO17">
        <v>2.8610000000000002</v>
      </c>
      <c r="BP17" s="3">
        <v>854214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58</v>
      </c>
      <c r="B18" t="s">
        <v>44</v>
      </c>
      <c r="C18" s="2">
        <v>45076.611192129632</v>
      </c>
      <c r="D18">
        <v>399</v>
      </c>
      <c r="E18" t="s">
        <v>13</v>
      </c>
      <c r="F18">
        <v>0</v>
      </c>
      <c r="G18">
        <v>6.0039999999999996</v>
      </c>
      <c r="H18" s="3">
        <v>37632</v>
      </c>
      <c r="I18">
        <v>7.2999999999999995E-2</v>
      </c>
      <c r="J18" t="s">
        <v>14</v>
      </c>
      <c r="K18" t="s">
        <v>14</v>
      </c>
      <c r="L18" t="s">
        <v>14</v>
      </c>
      <c r="M18" t="s">
        <v>14</v>
      </c>
      <c r="O18">
        <v>58</v>
      </c>
      <c r="P18" t="s">
        <v>44</v>
      </c>
      <c r="Q18" s="2">
        <v>45076.611192129632</v>
      </c>
      <c r="R18">
        <v>399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58</v>
      </c>
      <c r="AD18" t="s">
        <v>44</v>
      </c>
      <c r="AE18" s="2">
        <v>45076.611192129632</v>
      </c>
      <c r="AF18">
        <v>399</v>
      </c>
      <c r="AG18" t="s">
        <v>13</v>
      </c>
      <c r="AH18">
        <v>0</v>
      </c>
      <c r="AI18">
        <v>12.161</v>
      </c>
      <c r="AJ18" s="3">
        <v>4089</v>
      </c>
      <c r="AK18">
        <v>0.88800000000000001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1">
        <v>58</v>
      </c>
      <c r="AT18" s="12">
        <f t="shared" si="0"/>
        <v>101.86087997235201</v>
      </c>
      <c r="AU18" s="13">
        <f t="shared" si="1"/>
        <v>968.37004403189997</v>
      </c>
      <c r="AW18" s="6">
        <f t="shared" si="2"/>
        <v>117.5164361485312</v>
      </c>
      <c r="AX18" s="15">
        <f t="shared" si="3"/>
        <v>791.88109055883001</v>
      </c>
      <c r="AZ18" s="14">
        <f t="shared" si="4"/>
        <v>98.578005358438404</v>
      </c>
      <c r="BA18" s="16">
        <f t="shared" si="5"/>
        <v>777.6869340845401</v>
      </c>
      <c r="BC18" s="7">
        <f t="shared" si="6"/>
        <v>85.775877875671029</v>
      </c>
      <c r="BD18" s="8">
        <f t="shared" si="7"/>
        <v>741.06960761607991</v>
      </c>
      <c r="BF18" s="12">
        <f t="shared" si="8"/>
        <v>101.86087997235201</v>
      </c>
      <c r="BG18" s="13">
        <f t="shared" si="9"/>
        <v>968.37004403189997</v>
      </c>
      <c r="BI18">
        <v>58</v>
      </c>
      <c r="BJ18" t="s">
        <v>44</v>
      </c>
      <c r="BK18" s="2">
        <v>45076.611192129632</v>
      </c>
      <c r="BL18">
        <v>399</v>
      </c>
      <c r="BM18" t="s">
        <v>13</v>
      </c>
      <c r="BN18">
        <v>0</v>
      </c>
      <c r="BO18">
        <v>2.8650000000000002</v>
      </c>
      <c r="BP18" s="3">
        <v>826154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59</v>
      </c>
      <c r="B19" t="s">
        <v>45</v>
      </c>
      <c r="C19" s="2">
        <v>45076.632453703707</v>
      </c>
      <c r="D19">
        <v>280</v>
      </c>
      <c r="E19" t="s">
        <v>13</v>
      </c>
      <c r="F19">
        <v>0</v>
      </c>
      <c r="G19">
        <v>6.0019999999999998</v>
      </c>
      <c r="H19" s="3">
        <v>395045</v>
      </c>
      <c r="I19">
        <v>0.84</v>
      </c>
      <c r="J19" t="s">
        <v>14</v>
      </c>
      <c r="K19" t="s">
        <v>14</v>
      </c>
      <c r="L19" t="s">
        <v>14</v>
      </c>
      <c r="M19" t="s">
        <v>14</v>
      </c>
      <c r="O19">
        <v>59</v>
      </c>
      <c r="P19" t="s">
        <v>45</v>
      </c>
      <c r="Q19" s="2">
        <v>45076.632453703707</v>
      </c>
      <c r="R19">
        <v>280</v>
      </c>
      <c r="S19" t="s">
        <v>13</v>
      </c>
      <c r="T19">
        <v>0</v>
      </c>
      <c r="U19">
        <v>5.9619999999999997</v>
      </c>
      <c r="V19" s="3">
        <v>3994</v>
      </c>
      <c r="W19">
        <v>0.995</v>
      </c>
      <c r="X19" t="s">
        <v>14</v>
      </c>
      <c r="Y19" t="s">
        <v>14</v>
      </c>
      <c r="Z19" t="s">
        <v>14</v>
      </c>
      <c r="AA19" t="s">
        <v>14</v>
      </c>
      <c r="AC19">
        <v>59</v>
      </c>
      <c r="AD19" t="s">
        <v>45</v>
      </c>
      <c r="AE19" s="2">
        <v>45076.632453703707</v>
      </c>
      <c r="AF19">
        <v>280</v>
      </c>
      <c r="AG19" t="s">
        <v>13</v>
      </c>
      <c r="AH19">
        <v>0</v>
      </c>
      <c r="AI19">
        <v>12.154</v>
      </c>
      <c r="AJ19" s="3">
        <v>5854</v>
      </c>
      <c r="AK19">
        <v>1.379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1">
        <v>59</v>
      </c>
      <c r="AT19" s="12">
        <f t="shared" si="0"/>
        <v>917.58457373233512</v>
      </c>
      <c r="AU19" s="13">
        <f t="shared" si="1"/>
        <v>1391.0257649723999</v>
      </c>
      <c r="AW19" s="6">
        <f t="shared" si="2"/>
        <v>1113.9299224371948</v>
      </c>
      <c r="AX19" s="15">
        <f t="shared" si="3"/>
        <v>1118.0105150346799</v>
      </c>
      <c r="AZ19" s="14">
        <f t="shared" si="4"/>
        <v>1021.6647542601775</v>
      </c>
      <c r="BA19" s="16">
        <f t="shared" si="5"/>
        <v>1114.8695809218402</v>
      </c>
      <c r="BC19" s="7">
        <f t="shared" si="6"/>
        <v>912.52654313990649</v>
      </c>
      <c r="BD19" s="8">
        <f t="shared" si="7"/>
        <v>1105.44724705568</v>
      </c>
      <c r="BF19" s="12">
        <f t="shared" si="8"/>
        <v>917.58457373233512</v>
      </c>
      <c r="BG19" s="13">
        <f t="shared" si="9"/>
        <v>1391.0257649723999</v>
      </c>
      <c r="BI19">
        <v>59</v>
      </c>
      <c r="BJ19" t="s">
        <v>45</v>
      </c>
      <c r="BK19" s="2">
        <v>45076.632453703707</v>
      </c>
      <c r="BL19">
        <v>280</v>
      </c>
      <c r="BM19" t="s">
        <v>13</v>
      </c>
      <c r="BN19">
        <v>0</v>
      </c>
      <c r="BO19">
        <v>2.847</v>
      </c>
      <c r="BP19" s="3">
        <v>1153040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60</v>
      </c>
      <c r="B20" t="s">
        <v>46</v>
      </c>
      <c r="C20" s="2">
        <v>45076.653703703705</v>
      </c>
      <c r="D20">
        <v>203</v>
      </c>
      <c r="E20" t="s">
        <v>13</v>
      </c>
      <c r="F20">
        <v>0</v>
      </c>
      <c r="G20">
        <v>5.9980000000000002</v>
      </c>
      <c r="H20" s="3">
        <v>8285</v>
      </c>
      <c r="I20">
        <v>0.01</v>
      </c>
      <c r="J20" t="s">
        <v>14</v>
      </c>
      <c r="K20" t="s">
        <v>14</v>
      </c>
      <c r="L20" t="s">
        <v>14</v>
      </c>
      <c r="M20" t="s">
        <v>14</v>
      </c>
      <c r="O20">
        <v>60</v>
      </c>
      <c r="P20" t="s">
        <v>46</v>
      </c>
      <c r="Q20" s="2">
        <v>45076.653703703705</v>
      </c>
      <c r="R20">
        <v>203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60</v>
      </c>
      <c r="AD20" t="s">
        <v>46</v>
      </c>
      <c r="AE20" s="2">
        <v>45076.653703703705</v>
      </c>
      <c r="AF20">
        <v>203</v>
      </c>
      <c r="AG20" t="s">
        <v>13</v>
      </c>
      <c r="AH20">
        <v>0</v>
      </c>
      <c r="AI20">
        <v>12.069000000000001</v>
      </c>
      <c r="AJ20" s="3">
        <v>76240</v>
      </c>
      <c r="AK20">
        <v>20.16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1">
        <v>60</v>
      </c>
      <c r="AT20" s="12">
        <f t="shared" si="0"/>
        <v>10.308236500000001</v>
      </c>
      <c r="AU20" s="13">
        <f t="shared" si="1"/>
        <v>16869.915212160002</v>
      </c>
      <c r="AW20" s="6">
        <f t="shared" si="2"/>
        <v>19.498551031249995</v>
      </c>
      <c r="AX20" s="15">
        <f t="shared" si="3"/>
        <v>13804.873014848001</v>
      </c>
      <c r="AZ20" s="14">
        <f t="shared" si="4"/>
        <v>20.98079601125</v>
      </c>
      <c r="BA20" s="16">
        <f t="shared" si="5"/>
        <v>14478.718138624001</v>
      </c>
      <c r="BC20" s="7">
        <f t="shared" si="6"/>
        <v>15.085716492499998</v>
      </c>
      <c r="BD20" s="8">
        <f t="shared" si="7"/>
        <v>15506.772040447999</v>
      </c>
      <c r="BF20" s="12">
        <f t="shared" si="8"/>
        <v>10.308236500000001</v>
      </c>
      <c r="BG20" s="13">
        <f t="shared" si="9"/>
        <v>16869.915212160002</v>
      </c>
      <c r="BI20">
        <v>60</v>
      </c>
      <c r="BJ20" t="s">
        <v>46</v>
      </c>
      <c r="BK20" s="2">
        <v>45076.653703703705</v>
      </c>
      <c r="BL20">
        <v>203</v>
      </c>
      <c r="BM20" t="s">
        <v>13</v>
      </c>
      <c r="BN20">
        <v>0</v>
      </c>
      <c r="BO20">
        <v>2.82</v>
      </c>
      <c r="BP20" s="3">
        <v>1512453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61</v>
      </c>
      <c r="B21" t="s">
        <v>47</v>
      </c>
      <c r="C21" s="2">
        <v>45076.674953703703</v>
      </c>
      <c r="D21">
        <v>10</v>
      </c>
      <c r="E21" t="s">
        <v>13</v>
      </c>
      <c r="F21">
        <v>0</v>
      </c>
      <c r="G21">
        <v>6.0060000000000002</v>
      </c>
      <c r="H21" s="3">
        <v>36329</v>
      </c>
      <c r="I21">
        <v>7.0000000000000007E-2</v>
      </c>
      <c r="J21" t="s">
        <v>14</v>
      </c>
      <c r="K21" t="s">
        <v>14</v>
      </c>
      <c r="L21" t="s">
        <v>14</v>
      </c>
      <c r="M21" t="s">
        <v>14</v>
      </c>
      <c r="O21">
        <v>61</v>
      </c>
      <c r="P21" t="s">
        <v>47</v>
      </c>
      <c r="Q21" s="2">
        <v>45076.674953703703</v>
      </c>
      <c r="R21">
        <v>10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61</v>
      </c>
      <c r="AD21" t="s">
        <v>47</v>
      </c>
      <c r="AE21" s="2">
        <v>45076.674953703703</v>
      </c>
      <c r="AF21">
        <v>10</v>
      </c>
      <c r="AG21" t="s">
        <v>13</v>
      </c>
      <c r="AH21">
        <v>0</v>
      </c>
      <c r="AI21">
        <v>12.17</v>
      </c>
      <c r="AJ21" s="3">
        <v>3480</v>
      </c>
      <c r="AK21">
        <v>0.71799999999999997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1">
        <v>61</v>
      </c>
      <c r="AT21" s="12">
        <f t="shared" si="0"/>
        <v>98.047828327943009</v>
      </c>
      <c r="AU21" s="13">
        <f t="shared" si="1"/>
        <v>821.87644655999998</v>
      </c>
      <c r="AW21" s="6">
        <f t="shared" si="2"/>
        <v>113.50237130809582</v>
      </c>
      <c r="AX21" s="15">
        <f t="shared" si="3"/>
        <v>679.26183019200005</v>
      </c>
      <c r="AZ21" s="14">
        <f t="shared" si="4"/>
        <v>95.156251634463104</v>
      </c>
      <c r="BA21" s="16">
        <f t="shared" si="5"/>
        <v>661.321084896</v>
      </c>
      <c r="BC21" s="7">
        <f t="shared" si="6"/>
        <v>82.724195610749859</v>
      </c>
      <c r="BD21" s="8">
        <f t="shared" si="7"/>
        <v>615.30694259200004</v>
      </c>
      <c r="BF21" s="12">
        <f t="shared" si="8"/>
        <v>98.047828327943009</v>
      </c>
      <c r="BG21" s="13">
        <f t="shared" si="9"/>
        <v>821.87644655999998</v>
      </c>
      <c r="BI21">
        <v>61</v>
      </c>
      <c r="BJ21" t="s">
        <v>47</v>
      </c>
      <c r="BK21" s="2">
        <v>45076.674953703703</v>
      </c>
      <c r="BL21">
        <v>10</v>
      </c>
      <c r="BM21" t="s">
        <v>13</v>
      </c>
      <c r="BN21">
        <v>0</v>
      </c>
      <c r="BO21">
        <v>2.863</v>
      </c>
      <c r="BP21" s="3">
        <v>889785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62</v>
      </c>
      <c r="B22" t="s">
        <v>48</v>
      </c>
      <c r="C22" s="2">
        <v>45076.696226851855</v>
      </c>
      <c r="D22">
        <v>407</v>
      </c>
      <c r="E22" t="s">
        <v>13</v>
      </c>
      <c r="F22">
        <v>0</v>
      </c>
      <c r="G22">
        <v>5.9669999999999996</v>
      </c>
      <c r="H22" s="3">
        <v>7724522</v>
      </c>
      <c r="I22">
        <v>16.803999999999998</v>
      </c>
      <c r="J22" t="s">
        <v>14</v>
      </c>
      <c r="K22" t="s">
        <v>14</v>
      </c>
      <c r="L22" t="s">
        <v>14</v>
      </c>
      <c r="M22" t="s">
        <v>14</v>
      </c>
      <c r="O22">
        <v>62</v>
      </c>
      <c r="P22" t="s">
        <v>48</v>
      </c>
      <c r="Q22" s="2">
        <v>45076.696226851855</v>
      </c>
      <c r="R22">
        <v>407</v>
      </c>
      <c r="S22" t="s">
        <v>13</v>
      </c>
      <c r="T22">
        <v>0</v>
      </c>
      <c r="U22">
        <v>5.9210000000000003</v>
      </c>
      <c r="V22" s="3">
        <v>58590</v>
      </c>
      <c r="W22">
        <v>14.956</v>
      </c>
      <c r="X22" t="s">
        <v>14</v>
      </c>
      <c r="Y22" t="s">
        <v>14</v>
      </c>
      <c r="Z22" t="s">
        <v>14</v>
      </c>
      <c r="AA22" t="s">
        <v>14</v>
      </c>
      <c r="AC22">
        <v>62</v>
      </c>
      <c r="AD22" t="s">
        <v>48</v>
      </c>
      <c r="AE22" s="2">
        <v>45076.696226851855</v>
      </c>
      <c r="AF22">
        <v>407</v>
      </c>
      <c r="AG22" t="s">
        <v>13</v>
      </c>
      <c r="AH22">
        <v>0</v>
      </c>
      <c r="AI22">
        <v>12.077</v>
      </c>
      <c r="AJ22" s="3">
        <v>60419</v>
      </c>
      <c r="AK22">
        <v>16.065000000000001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1">
        <v>62</v>
      </c>
      <c r="AT22" s="12">
        <f t="shared" si="0"/>
        <v>14029.843413610199</v>
      </c>
      <c r="AU22" s="13">
        <f t="shared" si="1"/>
        <v>13039.482667555099</v>
      </c>
      <c r="AW22" s="6">
        <f t="shared" si="2"/>
        <v>11697.017708908499</v>
      </c>
      <c r="AX22" s="15">
        <f t="shared" si="3"/>
        <v>11007.373504436029</v>
      </c>
      <c r="AZ22" s="14">
        <f t="shared" si="4"/>
        <v>15239.679942833001</v>
      </c>
      <c r="BA22" s="16">
        <f t="shared" si="5"/>
        <v>11488.898392578141</v>
      </c>
      <c r="BC22" s="7">
        <f t="shared" si="6"/>
        <v>14637.861566621999</v>
      </c>
      <c r="BD22" s="8">
        <f t="shared" si="7"/>
        <v>12291.747674083279</v>
      </c>
      <c r="BF22" s="12">
        <f t="shared" si="8"/>
        <v>14029.843413610199</v>
      </c>
      <c r="BG22" s="13">
        <f t="shared" si="9"/>
        <v>13039.482667555099</v>
      </c>
      <c r="BI22">
        <v>62</v>
      </c>
      <c r="BJ22" t="s">
        <v>48</v>
      </c>
      <c r="BK22" s="2">
        <v>45076.696226851855</v>
      </c>
      <c r="BL22">
        <v>407</v>
      </c>
      <c r="BM22" t="s">
        <v>13</v>
      </c>
      <c r="BN22">
        <v>0</v>
      </c>
      <c r="BO22">
        <v>2.8460000000000001</v>
      </c>
      <c r="BP22" s="3">
        <v>859638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63</v>
      </c>
      <c r="B23" t="s">
        <v>49</v>
      </c>
      <c r="C23" s="2">
        <v>45076.717476851853</v>
      </c>
      <c r="D23">
        <v>354</v>
      </c>
      <c r="E23" t="s">
        <v>13</v>
      </c>
      <c r="F23">
        <v>0</v>
      </c>
      <c r="G23">
        <v>6.01</v>
      </c>
      <c r="H23" s="3">
        <v>6768</v>
      </c>
      <c r="I23">
        <v>7.0000000000000001E-3</v>
      </c>
      <c r="J23" t="s">
        <v>14</v>
      </c>
      <c r="K23" t="s">
        <v>14</v>
      </c>
      <c r="L23" t="s">
        <v>14</v>
      </c>
      <c r="M23" t="s">
        <v>14</v>
      </c>
      <c r="O23">
        <v>63</v>
      </c>
      <c r="P23" t="s">
        <v>49</v>
      </c>
      <c r="Q23" s="2">
        <v>45076.717476851853</v>
      </c>
      <c r="R23">
        <v>354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63</v>
      </c>
      <c r="AD23" t="s">
        <v>49</v>
      </c>
      <c r="AE23" s="2">
        <v>45076.717476851853</v>
      </c>
      <c r="AF23">
        <v>354</v>
      </c>
      <c r="AG23" t="s">
        <v>13</v>
      </c>
      <c r="AH23">
        <v>0</v>
      </c>
      <c r="AI23">
        <v>12.087</v>
      </c>
      <c r="AJ23" s="3">
        <v>71360</v>
      </c>
      <c r="AK23">
        <v>18.904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1">
        <v>63</v>
      </c>
      <c r="AT23" s="12">
        <f t="shared" si="0"/>
        <v>5.2056249599999962</v>
      </c>
      <c r="AU23" s="13">
        <f t="shared" si="1"/>
        <v>15690.598991359999</v>
      </c>
      <c r="AW23" s="6">
        <f t="shared" si="2"/>
        <v>14.90981376</v>
      </c>
      <c r="AX23" s="15">
        <f t="shared" si="3"/>
        <v>12945.333492608001</v>
      </c>
      <c r="AZ23" s="14">
        <f t="shared" si="4"/>
        <v>16.504616499200001</v>
      </c>
      <c r="BA23" s="16">
        <f t="shared" si="5"/>
        <v>13557.374021504002</v>
      </c>
      <c r="BC23" s="7">
        <f t="shared" si="6"/>
        <v>10.5011894272</v>
      </c>
      <c r="BD23" s="8">
        <f t="shared" si="7"/>
        <v>14516.457790207998</v>
      </c>
      <c r="BF23" s="12">
        <f t="shared" si="8"/>
        <v>5.2056249599999962</v>
      </c>
      <c r="BG23" s="13">
        <f t="shared" si="9"/>
        <v>15690.598991359999</v>
      </c>
      <c r="BI23">
        <v>63</v>
      </c>
      <c r="BJ23" t="s">
        <v>49</v>
      </c>
      <c r="BK23" s="2">
        <v>45076.717476851853</v>
      </c>
      <c r="BL23">
        <v>354</v>
      </c>
      <c r="BM23" t="s">
        <v>13</v>
      </c>
      <c r="BN23">
        <v>0</v>
      </c>
      <c r="BO23">
        <v>2.831</v>
      </c>
      <c r="BP23" s="3">
        <v>1533871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64</v>
      </c>
      <c r="B24" t="s">
        <v>50</v>
      </c>
      <c r="C24" s="2">
        <v>45076.738703703704</v>
      </c>
      <c r="D24">
        <v>292</v>
      </c>
      <c r="E24" t="s">
        <v>13</v>
      </c>
      <c r="F24">
        <v>0</v>
      </c>
      <c r="G24">
        <v>6.0090000000000003</v>
      </c>
      <c r="H24" s="3">
        <v>16626</v>
      </c>
      <c r="I24">
        <v>2.8000000000000001E-2</v>
      </c>
      <c r="J24" t="s">
        <v>14</v>
      </c>
      <c r="K24" t="s">
        <v>14</v>
      </c>
      <c r="L24" t="s">
        <v>14</v>
      </c>
      <c r="M24" t="s">
        <v>14</v>
      </c>
      <c r="O24">
        <v>64</v>
      </c>
      <c r="P24" t="s">
        <v>50</v>
      </c>
      <c r="Q24" s="2">
        <v>45076.738703703704</v>
      </c>
      <c r="R24">
        <v>292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64</v>
      </c>
      <c r="AD24" t="s">
        <v>50</v>
      </c>
      <c r="AE24" s="2">
        <v>45076.738703703704</v>
      </c>
      <c r="AF24">
        <v>292</v>
      </c>
      <c r="AG24" t="s">
        <v>13</v>
      </c>
      <c r="AH24">
        <v>0</v>
      </c>
      <c r="AI24">
        <v>12.09</v>
      </c>
      <c r="AJ24" s="3">
        <v>71115</v>
      </c>
      <c r="AK24">
        <v>18.841000000000001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1">
        <v>64</v>
      </c>
      <c r="AT24" s="12">
        <f t="shared" si="0"/>
        <v>39.736997547548</v>
      </c>
      <c r="AU24" s="13">
        <f t="shared" si="1"/>
        <v>15631.340162097498</v>
      </c>
      <c r="AW24" s="6">
        <f t="shared" si="2"/>
        <v>52.4668488324088</v>
      </c>
      <c r="AX24" s="15">
        <f t="shared" si="3"/>
        <v>12902.101565766752</v>
      </c>
      <c r="AZ24" s="14">
        <f t="shared" si="4"/>
        <v>43.364990353391605</v>
      </c>
      <c r="BA24" s="16">
        <f t="shared" si="5"/>
        <v>13511.0975991615</v>
      </c>
      <c r="BC24" s="7">
        <f t="shared" si="6"/>
        <v>36.545584821026956</v>
      </c>
      <c r="BD24" s="8">
        <f t="shared" si="7"/>
        <v>14466.707100897998</v>
      </c>
      <c r="BF24" s="12">
        <f t="shared" si="8"/>
        <v>39.736997547548</v>
      </c>
      <c r="BG24" s="13">
        <f t="shared" si="9"/>
        <v>15631.340162097498</v>
      </c>
      <c r="BI24">
        <v>64</v>
      </c>
      <c r="BJ24" t="s">
        <v>50</v>
      </c>
      <c r="BK24" s="2">
        <v>45076.738703703704</v>
      </c>
      <c r="BL24">
        <v>292</v>
      </c>
      <c r="BM24" t="s">
        <v>13</v>
      </c>
      <c r="BN24">
        <v>0</v>
      </c>
      <c r="BO24">
        <v>2.8559999999999999</v>
      </c>
      <c r="BP24" s="3">
        <v>1058385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65</v>
      </c>
      <c r="B25" t="s">
        <v>51</v>
      </c>
      <c r="C25" s="2">
        <v>45076.759953703702</v>
      </c>
      <c r="D25">
        <v>406</v>
      </c>
      <c r="E25" t="s">
        <v>13</v>
      </c>
      <c r="F25">
        <v>0</v>
      </c>
      <c r="G25">
        <v>6.0049999999999999</v>
      </c>
      <c r="H25" s="3">
        <v>5728</v>
      </c>
      <c r="I25">
        <v>5.0000000000000001E-3</v>
      </c>
      <c r="J25" t="s">
        <v>14</v>
      </c>
      <c r="K25" t="s">
        <v>14</v>
      </c>
      <c r="L25" t="s">
        <v>14</v>
      </c>
      <c r="M25" t="s">
        <v>14</v>
      </c>
      <c r="O25">
        <v>65</v>
      </c>
      <c r="P25" t="s">
        <v>51</v>
      </c>
      <c r="Q25" s="2">
        <v>45076.759953703702</v>
      </c>
      <c r="R25">
        <v>406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65</v>
      </c>
      <c r="AD25" t="s">
        <v>51</v>
      </c>
      <c r="AE25" s="2">
        <v>45076.759953703702</v>
      </c>
      <c r="AF25">
        <v>406</v>
      </c>
      <c r="AG25" t="s">
        <v>13</v>
      </c>
      <c r="AH25">
        <v>0</v>
      </c>
      <c r="AI25">
        <v>12.135999999999999</v>
      </c>
      <c r="AJ25" s="3">
        <v>13739</v>
      </c>
      <c r="AK25">
        <v>3.5590000000000002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1">
        <v>65</v>
      </c>
      <c r="AT25" s="12">
        <f t="shared" si="0"/>
        <v>3.1434713600000013</v>
      </c>
      <c r="AU25" s="13">
        <f t="shared" si="1"/>
        <v>3244.5025088119</v>
      </c>
      <c r="AW25" s="6">
        <f t="shared" si="2"/>
        <v>11.82045216</v>
      </c>
      <c r="AX25" s="15">
        <f t="shared" si="3"/>
        <v>2570.1921272048303</v>
      </c>
      <c r="AZ25" s="14">
        <f t="shared" si="4"/>
        <v>13.281805427199998</v>
      </c>
      <c r="BA25" s="16">
        <f t="shared" si="5"/>
        <v>2619.9695604325398</v>
      </c>
      <c r="BC25" s="7">
        <f t="shared" si="6"/>
        <v>7.7445978752000002</v>
      </c>
      <c r="BD25" s="8">
        <f t="shared" si="7"/>
        <v>2731.3341417120801</v>
      </c>
      <c r="BF25" s="12">
        <f t="shared" si="8"/>
        <v>3.1434713600000013</v>
      </c>
      <c r="BG25" s="13">
        <f t="shared" si="9"/>
        <v>3244.5025088119</v>
      </c>
      <c r="BI25">
        <v>65</v>
      </c>
      <c r="BJ25" t="s">
        <v>51</v>
      </c>
      <c r="BK25" s="2">
        <v>45076.759953703702</v>
      </c>
      <c r="BL25">
        <v>406</v>
      </c>
      <c r="BM25" t="s">
        <v>13</v>
      </c>
      <c r="BN25">
        <v>0</v>
      </c>
      <c r="BO25">
        <v>2.8439999999999999</v>
      </c>
      <c r="BP25" s="3">
        <v>997024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66</v>
      </c>
      <c r="B26" t="s">
        <v>52</v>
      </c>
      <c r="C26" s="2">
        <v>45076.7812037037</v>
      </c>
      <c r="D26">
        <v>400</v>
      </c>
      <c r="E26" t="s">
        <v>13</v>
      </c>
      <c r="F26">
        <v>0</v>
      </c>
      <c r="G26">
        <v>6.01</v>
      </c>
      <c r="H26" s="3">
        <v>30491</v>
      </c>
      <c r="I26">
        <v>5.8000000000000003E-2</v>
      </c>
      <c r="J26" t="s">
        <v>14</v>
      </c>
      <c r="K26" t="s">
        <v>14</v>
      </c>
      <c r="L26" t="s">
        <v>14</v>
      </c>
      <c r="M26" t="s">
        <v>14</v>
      </c>
      <c r="O26">
        <v>66</v>
      </c>
      <c r="P26" t="s">
        <v>52</v>
      </c>
      <c r="Q26" s="2">
        <v>45076.7812037037</v>
      </c>
      <c r="R26">
        <v>400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66</v>
      </c>
      <c r="AD26" t="s">
        <v>52</v>
      </c>
      <c r="AE26" s="2">
        <v>45076.7812037037</v>
      </c>
      <c r="AF26">
        <v>400</v>
      </c>
      <c r="AG26" t="s">
        <v>13</v>
      </c>
      <c r="AH26">
        <v>0</v>
      </c>
      <c r="AI26">
        <v>12.148999999999999</v>
      </c>
      <c r="AJ26" s="3">
        <v>14762</v>
      </c>
      <c r="AK26">
        <v>3.84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1">
        <v>66</v>
      </c>
      <c r="AT26" s="12">
        <f t="shared" si="0"/>
        <v>80.897974395263006</v>
      </c>
      <c r="AU26" s="13">
        <f t="shared" si="1"/>
        <v>3480.8162186715999</v>
      </c>
      <c r="AW26" s="6">
        <f t="shared" si="2"/>
        <v>95.483608977687808</v>
      </c>
      <c r="AX26" s="15">
        <f t="shared" si="3"/>
        <v>2758.0261722561199</v>
      </c>
      <c r="AZ26" s="14">
        <f t="shared" si="4"/>
        <v>79.820284139307105</v>
      </c>
      <c r="BA26" s="16">
        <f t="shared" si="5"/>
        <v>2815.0930753685598</v>
      </c>
      <c r="BC26" s="7">
        <f t="shared" si="6"/>
        <v>69.047989874936263</v>
      </c>
      <c r="BD26" s="8">
        <f t="shared" si="7"/>
        <v>2942.0441672451198</v>
      </c>
      <c r="BF26" s="12">
        <f t="shared" si="8"/>
        <v>80.897974395263006</v>
      </c>
      <c r="BG26" s="13">
        <f t="shared" si="9"/>
        <v>3480.8162186715999</v>
      </c>
      <c r="BI26">
        <v>66</v>
      </c>
      <c r="BJ26" t="s">
        <v>52</v>
      </c>
      <c r="BK26" s="2">
        <v>45076.7812037037</v>
      </c>
      <c r="BL26">
        <v>400</v>
      </c>
      <c r="BM26" t="s">
        <v>13</v>
      </c>
      <c r="BN26">
        <v>0</v>
      </c>
      <c r="BO26">
        <v>2.8660000000000001</v>
      </c>
      <c r="BP26" s="3">
        <v>873337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67</v>
      </c>
      <c r="B27" t="s">
        <v>53</v>
      </c>
      <c r="C27" s="2">
        <v>45076.802476851852</v>
      </c>
      <c r="D27">
        <v>416</v>
      </c>
      <c r="E27" t="s">
        <v>13</v>
      </c>
      <c r="F27">
        <v>0</v>
      </c>
      <c r="G27">
        <v>5.9809999999999999</v>
      </c>
      <c r="H27" s="3">
        <v>7878137</v>
      </c>
      <c r="I27">
        <v>17.143999999999998</v>
      </c>
      <c r="J27" t="s">
        <v>14</v>
      </c>
      <c r="K27" t="s">
        <v>14</v>
      </c>
      <c r="L27" t="s">
        <v>14</v>
      </c>
      <c r="M27" t="s">
        <v>14</v>
      </c>
      <c r="O27">
        <v>67</v>
      </c>
      <c r="P27" t="s">
        <v>53</v>
      </c>
      <c r="Q27" s="2">
        <v>45076.802476851852</v>
      </c>
      <c r="R27">
        <v>416</v>
      </c>
      <c r="S27" t="s">
        <v>13</v>
      </c>
      <c r="T27">
        <v>0</v>
      </c>
      <c r="U27">
        <v>5.9370000000000003</v>
      </c>
      <c r="V27" s="3">
        <v>59635</v>
      </c>
      <c r="W27">
        <v>15.221</v>
      </c>
      <c r="X27" t="s">
        <v>14</v>
      </c>
      <c r="Y27" t="s">
        <v>14</v>
      </c>
      <c r="Z27" t="s">
        <v>14</v>
      </c>
      <c r="AA27" t="s">
        <v>14</v>
      </c>
      <c r="AC27">
        <v>67</v>
      </c>
      <c r="AD27" t="s">
        <v>53</v>
      </c>
      <c r="AE27" s="2">
        <v>45076.802476851852</v>
      </c>
      <c r="AF27">
        <v>416</v>
      </c>
      <c r="AG27" t="s">
        <v>13</v>
      </c>
      <c r="AH27">
        <v>0</v>
      </c>
      <c r="AI27">
        <v>12.103999999999999</v>
      </c>
      <c r="AJ27" s="3">
        <v>51037</v>
      </c>
      <c r="AK27">
        <v>13.603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1">
        <v>67</v>
      </c>
      <c r="AT27" s="12">
        <f t="shared" si="0"/>
        <v>14283.275987811698</v>
      </c>
      <c r="AU27" s="13">
        <f t="shared" si="1"/>
        <v>10758.329587407901</v>
      </c>
      <c r="AW27" s="6">
        <f t="shared" si="2"/>
        <v>11895.869054644127</v>
      </c>
      <c r="AX27" s="15">
        <f t="shared" si="3"/>
        <v>9333.5880500878702</v>
      </c>
      <c r="AZ27" s="14">
        <f t="shared" si="4"/>
        <v>15505.138392174251</v>
      </c>
      <c r="BA27" s="16">
        <f t="shared" si="5"/>
        <v>9712.06275250006</v>
      </c>
      <c r="BC27" s="7">
        <f t="shared" si="6"/>
        <v>14893.686762099498</v>
      </c>
      <c r="BD27" s="8">
        <f t="shared" si="7"/>
        <v>10379.174032583118</v>
      </c>
      <c r="BF27" s="12">
        <f t="shared" si="8"/>
        <v>14283.275987811698</v>
      </c>
      <c r="BG27" s="13">
        <f t="shared" si="9"/>
        <v>10758.329587407901</v>
      </c>
      <c r="BI27">
        <v>67</v>
      </c>
      <c r="BJ27" t="s">
        <v>53</v>
      </c>
      <c r="BK27" s="2">
        <v>45076.802476851852</v>
      </c>
      <c r="BL27">
        <v>416</v>
      </c>
      <c r="BM27" t="s">
        <v>13</v>
      </c>
      <c r="BN27">
        <v>0</v>
      </c>
      <c r="BO27">
        <v>2.8660000000000001</v>
      </c>
      <c r="BP27" s="3">
        <v>777963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68</v>
      </c>
      <c r="B28" t="s">
        <v>54</v>
      </c>
      <c r="C28" s="2">
        <v>45076.823738425926</v>
      </c>
      <c r="D28">
        <v>318</v>
      </c>
      <c r="E28" t="s">
        <v>13</v>
      </c>
      <c r="F28">
        <v>0</v>
      </c>
      <c r="G28">
        <v>6.0019999999999998</v>
      </c>
      <c r="H28" s="3">
        <v>447921</v>
      </c>
      <c r="I28">
        <v>0.95399999999999996</v>
      </c>
      <c r="J28" t="s">
        <v>14</v>
      </c>
      <c r="K28" t="s">
        <v>14</v>
      </c>
      <c r="L28" t="s">
        <v>14</v>
      </c>
      <c r="M28" t="s">
        <v>14</v>
      </c>
      <c r="O28">
        <v>68</v>
      </c>
      <c r="P28" t="s">
        <v>54</v>
      </c>
      <c r="Q28" s="2">
        <v>45076.823738425926</v>
      </c>
      <c r="R28">
        <v>318</v>
      </c>
      <c r="S28" t="s">
        <v>13</v>
      </c>
      <c r="T28">
        <v>0</v>
      </c>
      <c r="U28">
        <v>5.9560000000000004</v>
      </c>
      <c r="V28" s="3">
        <v>4284</v>
      </c>
      <c r="W28">
        <v>1.069</v>
      </c>
      <c r="X28" t="s">
        <v>14</v>
      </c>
      <c r="Y28" t="s">
        <v>14</v>
      </c>
      <c r="Z28" t="s">
        <v>14</v>
      </c>
      <c r="AA28" t="s">
        <v>14</v>
      </c>
      <c r="AC28">
        <v>68</v>
      </c>
      <c r="AD28" t="s">
        <v>54</v>
      </c>
      <c r="AE28" s="2">
        <v>45076.823738425926</v>
      </c>
      <c r="AF28">
        <v>318</v>
      </c>
      <c r="AG28" t="s">
        <v>13</v>
      </c>
      <c r="AH28">
        <v>0</v>
      </c>
      <c r="AI28">
        <v>12.151999999999999</v>
      </c>
      <c r="AJ28" s="3">
        <v>7728</v>
      </c>
      <c r="AK28">
        <v>1.899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1">
        <v>68</v>
      </c>
      <c r="AT28" s="12">
        <f t="shared" si="0"/>
        <v>1019.3349620663175</v>
      </c>
      <c r="AU28" s="13">
        <f t="shared" si="1"/>
        <v>1836.6728030976001</v>
      </c>
      <c r="AW28" s="6">
        <f t="shared" si="2"/>
        <v>1243.6332250068958</v>
      </c>
      <c r="AX28" s="15">
        <f t="shared" si="3"/>
        <v>1463.8524510643201</v>
      </c>
      <c r="AZ28" s="14">
        <f t="shared" si="4"/>
        <v>1155.604178431063</v>
      </c>
      <c r="BA28" s="16">
        <f t="shared" si="5"/>
        <v>1472.7645205401602</v>
      </c>
      <c r="BC28" s="7">
        <f t="shared" si="6"/>
        <v>1033.0895082807097</v>
      </c>
      <c r="BD28" s="8">
        <f t="shared" si="7"/>
        <v>1492.15349496832</v>
      </c>
      <c r="BF28" s="12">
        <f t="shared" si="8"/>
        <v>1019.3349620663175</v>
      </c>
      <c r="BG28" s="13">
        <f t="shared" si="9"/>
        <v>1836.6728030976001</v>
      </c>
      <c r="BI28">
        <v>68</v>
      </c>
      <c r="BJ28" t="s">
        <v>54</v>
      </c>
      <c r="BK28" s="2">
        <v>45076.823738425926</v>
      </c>
      <c r="BL28">
        <v>318</v>
      </c>
      <c r="BM28" t="s">
        <v>13</v>
      </c>
      <c r="BN28">
        <v>0</v>
      </c>
      <c r="BO28">
        <v>2.8580000000000001</v>
      </c>
      <c r="BP28" s="3">
        <v>969017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69</v>
      </c>
      <c r="B29" t="s">
        <v>55</v>
      </c>
      <c r="C29" s="2">
        <v>45076.845000000001</v>
      </c>
      <c r="D29">
        <v>274</v>
      </c>
      <c r="E29" t="s">
        <v>13</v>
      </c>
      <c r="F29">
        <v>0</v>
      </c>
      <c r="G29">
        <v>6.0529999999999999</v>
      </c>
      <c r="H29" s="3">
        <v>26817</v>
      </c>
      <c r="I29">
        <v>0.05</v>
      </c>
      <c r="J29" t="s">
        <v>14</v>
      </c>
      <c r="K29" t="s">
        <v>14</v>
      </c>
      <c r="L29" t="s">
        <v>14</v>
      </c>
      <c r="M29" t="s">
        <v>14</v>
      </c>
      <c r="O29">
        <v>69</v>
      </c>
      <c r="P29" t="s">
        <v>55</v>
      </c>
      <c r="Q29" s="2">
        <v>45076.845000000001</v>
      </c>
      <c r="R29">
        <v>274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69</v>
      </c>
      <c r="AD29" t="s">
        <v>55</v>
      </c>
      <c r="AE29" s="2">
        <v>45076.845000000001</v>
      </c>
      <c r="AF29">
        <v>274</v>
      </c>
      <c r="AG29" t="s">
        <v>13</v>
      </c>
      <c r="AH29">
        <v>0</v>
      </c>
      <c r="AI29" t="s">
        <v>14</v>
      </c>
      <c r="AJ29" s="3" t="s">
        <v>14</v>
      </c>
      <c r="AK29" t="s">
        <v>14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1">
        <v>69</v>
      </c>
      <c r="AT29" s="12">
        <f t="shared" si="0"/>
        <v>70.050029101847002</v>
      </c>
      <c r="AU29" s="13" t="e">
        <f t="shared" si="1"/>
        <v>#VALUE!</v>
      </c>
      <c r="AW29" s="6">
        <f t="shared" si="2"/>
        <v>84.115425554678211</v>
      </c>
      <c r="AX29" s="15" t="e">
        <f t="shared" si="3"/>
        <v>#VALUE!</v>
      </c>
      <c r="AZ29" s="14">
        <f t="shared" si="4"/>
        <v>70.164749584979901</v>
      </c>
      <c r="BA29" s="16" t="e">
        <f t="shared" si="5"/>
        <v>#VALUE!</v>
      </c>
      <c r="BC29" s="7">
        <f t="shared" si="6"/>
        <v>60.438395539075934</v>
      </c>
      <c r="BD29" s="8" t="e">
        <f t="shared" si="7"/>
        <v>#VALUE!</v>
      </c>
      <c r="BF29" s="12">
        <f t="shared" si="8"/>
        <v>70.050029101847002</v>
      </c>
      <c r="BG29" s="13" t="e">
        <f t="shared" si="9"/>
        <v>#VALUE!</v>
      </c>
      <c r="BI29">
        <v>69</v>
      </c>
      <c r="BJ29" t="s">
        <v>55</v>
      </c>
      <c r="BK29" s="2">
        <v>45076.845000000001</v>
      </c>
      <c r="BL29">
        <v>274</v>
      </c>
      <c r="BM29" t="s">
        <v>13</v>
      </c>
      <c r="BN29">
        <v>0</v>
      </c>
      <c r="BO29">
        <v>2.9</v>
      </c>
      <c r="BP29" s="3">
        <v>1112776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70</v>
      </c>
      <c r="B30" t="s">
        <v>56</v>
      </c>
      <c r="C30" s="2">
        <v>45076.866261574076</v>
      </c>
      <c r="D30">
        <v>311</v>
      </c>
      <c r="E30" t="s">
        <v>13</v>
      </c>
      <c r="F30">
        <v>0</v>
      </c>
      <c r="G30">
        <v>6.0110000000000001</v>
      </c>
      <c r="H30" s="3">
        <v>24202</v>
      </c>
      <c r="I30">
        <v>4.3999999999999997E-2</v>
      </c>
      <c r="J30" t="s">
        <v>14</v>
      </c>
      <c r="K30" t="s">
        <v>14</v>
      </c>
      <c r="L30" t="s">
        <v>14</v>
      </c>
      <c r="M30" t="s">
        <v>14</v>
      </c>
      <c r="O30">
        <v>70</v>
      </c>
      <c r="P30" t="s">
        <v>56</v>
      </c>
      <c r="Q30" s="2">
        <v>45076.866261574076</v>
      </c>
      <c r="R30">
        <v>311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70</v>
      </c>
      <c r="AD30" t="s">
        <v>56</v>
      </c>
      <c r="AE30" s="2">
        <v>45076.866261574076</v>
      </c>
      <c r="AF30">
        <v>311</v>
      </c>
      <c r="AG30" t="s">
        <v>13</v>
      </c>
      <c r="AH30">
        <v>0</v>
      </c>
      <c r="AI30" t="s">
        <v>14</v>
      </c>
      <c r="AJ30" s="3" t="s">
        <v>14</v>
      </c>
      <c r="AK30" t="s">
        <v>14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1">
        <v>70</v>
      </c>
      <c r="AT30" s="12">
        <f t="shared" si="0"/>
        <v>62.302979060091999</v>
      </c>
      <c r="AU30" s="13" t="e">
        <f t="shared" si="1"/>
        <v>#VALUE!</v>
      </c>
      <c r="AW30" s="6">
        <f t="shared" si="2"/>
        <v>76.01060362057521</v>
      </c>
      <c r="AX30" s="15" t="e">
        <f t="shared" si="3"/>
        <v>#VALUE!</v>
      </c>
      <c r="AZ30" s="14">
        <f t="shared" si="4"/>
        <v>63.290354420396412</v>
      </c>
      <c r="BA30" s="16" t="e">
        <f t="shared" si="5"/>
        <v>#VALUE!</v>
      </c>
      <c r="BC30" s="7">
        <f t="shared" si="6"/>
        <v>54.309120757805843</v>
      </c>
      <c r="BD30" s="8" t="e">
        <f t="shared" si="7"/>
        <v>#VALUE!</v>
      </c>
      <c r="BF30" s="12">
        <f t="shared" si="8"/>
        <v>62.302979060091999</v>
      </c>
      <c r="BG30" s="13" t="e">
        <f t="shared" si="9"/>
        <v>#VALUE!</v>
      </c>
      <c r="BI30">
        <v>70</v>
      </c>
      <c r="BJ30" t="s">
        <v>56</v>
      </c>
      <c r="BK30" s="2">
        <v>45076.866261574076</v>
      </c>
      <c r="BL30">
        <v>311</v>
      </c>
      <c r="BM30" t="s">
        <v>13</v>
      </c>
      <c r="BN30">
        <v>0</v>
      </c>
      <c r="BO30">
        <v>2.8530000000000002</v>
      </c>
      <c r="BP30" s="3">
        <v>1185378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71</v>
      </c>
      <c r="B31" t="s">
        <v>57</v>
      </c>
      <c r="C31" s="2">
        <v>45076.887523148151</v>
      </c>
      <c r="D31">
        <v>140</v>
      </c>
      <c r="E31" t="s">
        <v>13</v>
      </c>
      <c r="F31">
        <v>0</v>
      </c>
      <c r="G31">
        <v>5.9969999999999999</v>
      </c>
      <c r="H31" s="3">
        <v>9262</v>
      </c>
      <c r="I31">
        <v>1.2E-2</v>
      </c>
      <c r="J31" t="s">
        <v>14</v>
      </c>
      <c r="K31" t="s">
        <v>14</v>
      </c>
      <c r="L31" t="s">
        <v>14</v>
      </c>
      <c r="M31" t="s">
        <v>14</v>
      </c>
      <c r="O31">
        <v>71</v>
      </c>
      <c r="P31" t="s">
        <v>57</v>
      </c>
      <c r="Q31" s="2">
        <v>45076.887523148151</v>
      </c>
      <c r="R31">
        <v>140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71</v>
      </c>
      <c r="AD31" t="s">
        <v>57</v>
      </c>
      <c r="AE31" s="2">
        <v>45076.887523148151</v>
      </c>
      <c r="AF31">
        <v>140</v>
      </c>
      <c r="AG31" t="s">
        <v>13</v>
      </c>
      <c r="AH31">
        <v>0</v>
      </c>
      <c r="AI31">
        <v>12.11</v>
      </c>
      <c r="AJ31" s="3">
        <v>33158</v>
      </c>
      <c r="AK31">
        <v>8.8409999999999993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1">
        <v>71</v>
      </c>
      <c r="AT31" s="12">
        <f t="shared" si="0"/>
        <v>14.910277760000001</v>
      </c>
      <c r="AU31" s="13">
        <f t="shared" si="1"/>
        <v>7567.3715031195998</v>
      </c>
      <c r="AW31" s="6">
        <f t="shared" si="2"/>
        <v>22.505633684999999</v>
      </c>
      <c r="AX31" s="15">
        <f t="shared" si="3"/>
        <v>6113.31053744972</v>
      </c>
      <c r="AZ31" s="14">
        <f t="shared" si="4"/>
        <v>23.722405880199997</v>
      </c>
      <c r="BA31" s="16">
        <f t="shared" si="5"/>
        <v>6318.0744948053607</v>
      </c>
      <c r="BC31" s="7">
        <f t="shared" si="6"/>
        <v>18.3923525732</v>
      </c>
      <c r="BD31" s="8">
        <f t="shared" si="7"/>
        <v>6722.0005603587206</v>
      </c>
      <c r="BF31" s="12">
        <f t="shared" si="8"/>
        <v>14.910277760000001</v>
      </c>
      <c r="BG31" s="13">
        <f t="shared" si="9"/>
        <v>7567.3715031195998</v>
      </c>
      <c r="BI31">
        <v>71</v>
      </c>
      <c r="BJ31" t="s">
        <v>57</v>
      </c>
      <c r="BK31" s="2">
        <v>45076.887523148151</v>
      </c>
      <c r="BL31">
        <v>140</v>
      </c>
      <c r="BM31" t="s">
        <v>13</v>
      </c>
      <c r="BN31">
        <v>0</v>
      </c>
      <c r="BO31">
        <v>2.8359999999999999</v>
      </c>
      <c r="BP31" s="3">
        <v>1143176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72</v>
      </c>
      <c r="B32" t="s">
        <v>58</v>
      </c>
      <c r="C32" s="2">
        <v>45076.908773148149</v>
      </c>
      <c r="D32">
        <v>218</v>
      </c>
      <c r="E32" t="s">
        <v>13</v>
      </c>
      <c r="F32">
        <v>0</v>
      </c>
      <c r="G32">
        <v>6.01</v>
      </c>
      <c r="H32" s="3">
        <v>7681</v>
      </c>
      <c r="I32">
        <v>8.9999999999999993E-3</v>
      </c>
      <c r="J32" t="s">
        <v>14</v>
      </c>
      <c r="K32" t="s">
        <v>14</v>
      </c>
      <c r="L32" t="s">
        <v>14</v>
      </c>
      <c r="M32" t="s">
        <v>14</v>
      </c>
      <c r="O32">
        <v>72</v>
      </c>
      <c r="P32" t="s">
        <v>58</v>
      </c>
      <c r="Q32" s="2">
        <v>45076.908773148149</v>
      </c>
      <c r="R32">
        <v>218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72</v>
      </c>
      <c r="AD32" t="s">
        <v>58</v>
      </c>
      <c r="AE32" s="2">
        <v>45076.908773148149</v>
      </c>
      <c r="AF32">
        <v>218</v>
      </c>
      <c r="AG32" t="s">
        <v>13</v>
      </c>
      <c r="AH32">
        <v>0</v>
      </c>
      <c r="AI32">
        <v>12.09</v>
      </c>
      <c r="AJ32" s="3">
        <v>61782</v>
      </c>
      <c r="AK32">
        <v>16.420000000000002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1">
        <v>72</v>
      </c>
      <c r="AT32" s="12">
        <f t="shared" si="0"/>
        <v>7.9788259399999983</v>
      </c>
      <c r="AU32" s="13">
        <f t="shared" si="1"/>
        <v>13370.2854650684</v>
      </c>
      <c r="AW32" s="6">
        <f t="shared" si="2"/>
        <v>17.659807421250001</v>
      </c>
      <c r="AX32" s="15">
        <f t="shared" si="3"/>
        <v>11249.618735558521</v>
      </c>
      <c r="AZ32" s="14">
        <f t="shared" si="4"/>
        <v>19.230542750050002</v>
      </c>
      <c r="BA32" s="16">
        <f t="shared" si="5"/>
        <v>11746.79572757976</v>
      </c>
      <c r="BC32" s="7">
        <f t="shared" si="6"/>
        <v>13.180241573300002</v>
      </c>
      <c r="BD32" s="8">
        <f t="shared" si="7"/>
        <v>12569.229163827518</v>
      </c>
      <c r="BF32" s="12">
        <f t="shared" si="8"/>
        <v>7.9788259399999983</v>
      </c>
      <c r="BG32" s="13">
        <f t="shared" si="9"/>
        <v>13370.2854650684</v>
      </c>
      <c r="BI32">
        <v>72</v>
      </c>
      <c r="BJ32" t="s">
        <v>58</v>
      </c>
      <c r="BK32" s="2">
        <v>45076.908773148149</v>
      </c>
      <c r="BL32">
        <v>218</v>
      </c>
      <c r="BM32" t="s">
        <v>13</v>
      </c>
      <c r="BN32">
        <v>0</v>
      </c>
      <c r="BO32">
        <v>2.8490000000000002</v>
      </c>
      <c r="BP32" s="3">
        <v>1156836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73</v>
      </c>
      <c r="B33" t="s">
        <v>59</v>
      </c>
      <c r="C33" s="2">
        <v>45076.93</v>
      </c>
      <c r="D33">
        <v>73</v>
      </c>
      <c r="E33" t="s">
        <v>13</v>
      </c>
      <c r="F33">
        <v>0</v>
      </c>
      <c r="G33">
        <v>6.0090000000000003</v>
      </c>
      <c r="H33" s="3">
        <v>12448</v>
      </c>
      <c r="I33">
        <v>1.9E-2</v>
      </c>
      <c r="J33" t="s">
        <v>14</v>
      </c>
      <c r="K33" t="s">
        <v>14</v>
      </c>
      <c r="L33" t="s">
        <v>14</v>
      </c>
      <c r="M33" t="s">
        <v>14</v>
      </c>
      <c r="O33">
        <v>73</v>
      </c>
      <c r="P33" t="s">
        <v>59</v>
      </c>
      <c r="Q33" s="2">
        <v>45076.93</v>
      </c>
      <c r="R33">
        <v>73</v>
      </c>
      <c r="S33" t="s">
        <v>13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C33">
        <v>73</v>
      </c>
      <c r="AD33" t="s">
        <v>59</v>
      </c>
      <c r="AE33" s="2">
        <v>45076.93</v>
      </c>
      <c r="AF33">
        <v>73</v>
      </c>
      <c r="AG33" t="s">
        <v>13</v>
      </c>
      <c r="AH33">
        <v>0</v>
      </c>
      <c r="AI33">
        <v>12.135999999999999</v>
      </c>
      <c r="AJ33" s="3">
        <v>23938</v>
      </c>
      <c r="AK33">
        <v>6.3479999999999999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1">
        <v>73</v>
      </c>
      <c r="AT33" s="12">
        <f t="shared" si="0"/>
        <v>27.214903585791994</v>
      </c>
      <c r="AU33" s="13">
        <f t="shared" si="1"/>
        <v>5557.7940003516005</v>
      </c>
      <c r="AW33" s="6">
        <f t="shared" si="2"/>
        <v>32.593584959999994</v>
      </c>
      <c r="AX33" s="15">
        <f t="shared" si="3"/>
        <v>4436.9662422321198</v>
      </c>
      <c r="AZ33" s="14">
        <f t="shared" si="4"/>
        <v>32.370646218086399</v>
      </c>
      <c r="BA33" s="16">
        <f t="shared" si="5"/>
        <v>4563.7701672565599</v>
      </c>
      <c r="BC33" s="7">
        <f t="shared" si="6"/>
        <v>26.74542410921984</v>
      </c>
      <c r="BD33" s="8">
        <f t="shared" si="7"/>
        <v>4829.6609294211203</v>
      </c>
      <c r="BF33" s="12">
        <f t="shared" si="8"/>
        <v>27.214903585791994</v>
      </c>
      <c r="BG33" s="13">
        <f t="shared" si="9"/>
        <v>5557.7940003516005</v>
      </c>
      <c r="BI33">
        <v>73</v>
      </c>
      <c r="BJ33" t="s">
        <v>59</v>
      </c>
      <c r="BK33" s="2">
        <v>45076.93</v>
      </c>
      <c r="BL33">
        <v>73</v>
      </c>
      <c r="BM33" t="s">
        <v>13</v>
      </c>
      <c r="BN33">
        <v>0</v>
      </c>
      <c r="BO33">
        <v>2.855</v>
      </c>
      <c r="BP33" s="3">
        <v>1014560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74</v>
      </c>
      <c r="B34" t="s">
        <v>60</v>
      </c>
      <c r="C34" s="2">
        <v>45076.951238425929</v>
      </c>
      <c r="D34">
        <v>41</v>
      </c>
      <c r="E34" t="s">
        <v>13</v>
      </c>
      <c r="F34">
        <v>0</v>
      </c>
      <c r="G34">
        <v>5.9939999999999998</v>
      </c>
      <c r="H34" s="3">
        <v>16199</v>
      </c>
      <c r="I34">
        <v>2.7E-2</v>
      </c>
      <c r="J34" t="s">
        <v>14</v>
      </c>
      <c r="K34" t="s">
        <v>14</v>
      </c>
      <c r="L34" t="s">
        <v>14</v>
      </c>
      <c r="M34" t="s">
        <v>14</v>
      </c>
      <c r="O34">
        <v>74</v>
      </c>
      <c r="P34" t="s">
        <v>60</v>
      </c>
      <c r="Q34" s="2">
        <v>45076.951238425929</v>
      </c>
      <c r="R34">
        <v>41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74</v>
      </c>
      <c r="AD34" t="s">
        <v>60</v>
      </c>
      <c r="AE34" s="2">
        <v>45076.951238425929</v>
      </c>
      <c r="AF34">
        <v>41</v>
      </c>
      <c r="AG34" t="s">
        <v>13</v>
      </c>
      <c r="AH34">
        <v>0</v>
      </c>
      <c r="AI34">
        <v>12.06</v>
      </c>
      <c r="AJ34" s="3">
        <v>75524</v>
      </c>
      <c r="AK34">
        <v>19.977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1">
        <v>74</v>
      </c>
      <c r="AT34" s="12">
        <f t="shared" si="0"/>
        <v>38.459740213223</v>
      </c>
      <c r="AU34" s="13">
        <f t="shared" si="1"/>
        <v>16697.006329841599</v>
      </c>
      <c r="AW34" s="6">
        <f t="shared" si="2"/>
        <v>51.137081916063799</v>
      </c>
      <c r="AX34" s="15">
        <f t="shared" si="3"/>
        <v>13678.94739286448</v>
      </c>
      <c r="AZ34" s="14">
        <f t="shared" si="4"/>
        <v>42.241539921039099</v>
      </c>
      <c r="BA34" s="16">
        <f t="shared" si="5"/>
        <v>14343.585799394239</v>
      </c>
      <c r="BC34" s="7">
        <f t="shared" si="6"/>
        <v>35.544117691815458</v>
      </c>
      <c r="BD34" s="8">
        <f t="shared" si="7"/>
        <v>15361.547920820478</v>
      </c>
      <c r="BF34" s="12">
        <f t="shared" si="8"/>
        <v>38.459740213223</v>
      </c>
      <c r="BG34" s="13">
        <f t="shared" si="9"/>
        <v>16697.006329841599</v>
      </c>
      <c r="BI34">
        <v>74</v>
      </c>
      <c r="BJ34" t="s">
        <v>60</v>
      </c>
      <c r="BK34" s="2">
        <v>45076.951238425929</v>
      </c>
      <c r="BL34">
        <v>41</v>
      </c>
      <c r="BM34" t="s">
        <v>13</v>
      </c>
      <c r="BN34">
        <v>0</v>
      </c>
      <c r="BO34">
        <v>2.8410000000000002</v>
      </c>
      <c r="BP34" s="3">
        <v>1054155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75</v>
      </c>
      <c r="B35" t="s">
        <v>61</v>
      </c>
      <c r="C35" s="2">
        <v>45076.972488425927</v>
      </c>
      <c r="D35">
        <v>159</v>
      </c>
      <c r="E35" t="s">
        <v>13</v>
      </c>
      <c r="F35">
        <v>0</v>
      </c>
      <c r="G35">
        <v>6.0049999999999999</v>
      </c>
      <c r="H35" s="3">
        <v>4785</v>
      </c>
      <c r="I35">
        <v>3.0000000000000001E-3</v>
      </c>
      <c r="J35" t="s">
        <v>14</v>
      </c>
      <c r="K35" t="s">
        <v>14</v>
      </c>
      <c r="L35" t="s">
        <v>14</v>
      </c>
      <c r="M35" t="s">
        <v>14</v>
      </c>
      <c r="O35">
        <v>75</v>
      </c>
      <c r="P35" t="s">
        <v>61</v>
      </c>
      <c r="Q35" s="2">
        <v>45076.972488425927</v>
      </c>
      <c r="R35">
        <v>159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75</v>
      </c>
      <c r="AD35" t="s">
        <v>61</v>
      </c>
      <c r="AE35" s="2">
        <v>45076.972488425927</v>
      </c>
      <c r="AF35">
        <v>159</v>
      </c>
      <c r="AG35" t="s">
        <v>13</v>
      </c>
      <c r="AH35">
        <v>0</v>
      </c>
      <c r="AI35">
        <v>12.131</v>
      </c>
      <c r="AJ35" s="3">
        <v>13241</v>
      </c>
      <c r="AK35">
        <v>3.4209999999999998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1">
        <v>75</v>
      </c>
      <c r="AT35" s="12">
        <f t="shared" si="0"/>
        <v>2.2834365000000005</v>
      </c>
      <c r="AU35" s="13">
        <f t="shared" si="1"/>
        <v>3129.1186866559001</v>
      </c>
      <c r="AW35" s="6">
        <f t="shared" si="2"/>
        <v>9.0589697812499992</v>
      </c>
      <c r="AX35" s="15">
        <f t="shared" si="3"/>
        <v>2478.7063074356302</v>
      </c>
      <c r="AZ35" s="14">
        <f t="shared" si="4"/>
        <v>10.251218761249998</v>
      </c>
      <c r="BA35" s="16">
        <f t="shared" si="5"/>
        <v>2524.9704304429397</v>
      </c>
      <c r="BC35" s="7">
        <f t="shared" si="6"/>
        <v>5.5168179925</v>
      </c>
      <c r="BD35" s="8">
        <f t="shared" si="7"/>
        <v>2628.7404294528801</v>
      </c>
      <c r="BF35" s="12">
        <f t="shared" si="8"/>
        <v>2.2834365000000005</v>
      </c>
      <c r="BG35" s="13">
        <f t="shared" si="9"/>
        <v>3129.1186866559001</v>
      </c>
      <c r="BI35">
        <v>75</v>
      </c>
      <c r="BJ35" t="s">
        <v>61</v>
      </c>
      <c r="BK35" s="2">
        <v>45076.972488425927</v>
      </c>
      <c r="BL35">
        <v>159</v>
      </c>
      <c r="BM35" t="s">
        <v>13</v>
      </c>
      <c r="BN35">
        <v>0</v>
      </c>
      <c r="BO35">
        <v>2.8460000000000001</v>
      </c>
      <c r="BP35" s="3">
        <v>958546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76</v>
      </c>
      <c r="B36" t="s">
        <v>62</v>
      </c>
      <c r="C36" s="2">
        <v>45076.993750000001</v>
      </c>
      <c r="D36">
        <v>31</v>
      </c>
      <c r="E36" t="s">
        <v>13</v>
      </c>
      <c r="F36">
        <v>0</v>
      </c>
      <c r="G36">
        <v>6.0069999999999997</v>
      </c>
      <c r="H36" s="3">
        <v>24735</v>
      </c>
      <c r="I36">
        <v>4.5999999999999999E-2</v>
      </c>
      <c r="J36" t="s">
        <v>14</v>
      </c>
      <c r="K36" t="s">
        <v>14</v>
      </c>
      <c r="L36" t="s">
        <v>14</v>
      </c>
      <c r="M36" t="s">
        <v>14</v>
      </c>
      <c r="O36">
        <v>76</v>
      </c>
      <c r="P36" t="s">
        <v>62</v>
      </c>
      <c r="Q36" s="2">
        <v>45076.993750000001</v>
      </c>
      <c r="R36">
        <v>31</v>
      </c>
      <c r="S36" t="s">
        <v>13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76</v>
      </c>
      <c r="AD36" t="s">
        <v>62</v>
      </c>
      <c r="AE36" s="2">
        <v>45076.993750000001</v>
      </c>
      <c r="AF36">
        <v>31</v>
      </c>
      <c r="AG36" t="s">
        <v>13</v>
      </c>
      <c r="AH36">
        <v>0</v>
      </c>
      <c r="AI36">
        <v>12.089</v>
      </c>
      <c r="AJ36" s="3">
        <v>87</v>
      </c>
      <c r="AK36">
        <v>-0.22900000000000001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1">
        <v>76</v>
      </c>
      <c r="AT36" s="12">
        <f t="shared" ref="AT36:AT39" si="10">IF(H36&lt;10000,((H36^2*0.00000054)+(H36*-0.004765)+(12.72)),(IF(H36&lt;200000,((H36^2*-0.000000001577)+(H36*0.003043)+(-10.42)),(IF(H36&lt;8000000,((H36^2*-0.0000000000186)+(H36*0.00194)+(154.1)),((V36^2*-0.00000002)+(V36*0.2565)+(-1032)))))))</f>
        <v>63.883764505175009</v>
      </c>
      <c r="AU36" s="13">
        <f t="shared" ref="AU36:AU39" si="11">IF(AJ36&lt;45000,((-0.0000004561*AJ36^2)+(0.244*AJ36)+(-21.72)),((-0.0000000409*AJ36^2)+(0.2477*AJ36)+(-1777)))</f>
        <v>-0.49545222090000252</v>
      </c>
      <c r="AW36" s="6">
        <f t="shared" ref="AW36:AW39" si="12">IF(H36&lt;15000,((0.00000002125*H36^2)+(0.002705*H36)+(-4.371)),(IF(H36&lt;700000,((-0.0000000008162*H36^2)+(0.003141*H36)+(0.4702)), ((0.000000003285*V36^2)+(0.1899*V36)+(559.5)))))</f>
        <v>77.663467332355012</v>
      </c>
      <c r="AX36" s="15">
        <f t="shared" ref="AX36:AX39" si="13">((-0.00000006277*AJ36^2)+(0.1854*AJ36)+(34.83))</f>
        <v>50.959324893869997</v>
      </c>
      <c r="AZ36" s="14">
        <f t="shared" ref="AZ36:AZ39" si="14">IF(H36&lt;10000,((-0.00000005795*H36^2)+(0.003823*H36)+(-6.715)),(IF(H36&lt;700000,((-0.0000000001209*H36^2)+(0.002635*H36)+(-0.4111)), ((-0.00000002007*V36^2)+(0.2564*V36)+(286.1)))))</f>
        <v>64.691655934797495</v>
      </c>
      <c r="BA36" s="16">
        <f t="shared" ref="BA36:BA39" si="15">(-0.00000001626*AJ36^2)+(0.1912*AJ36)+(-3.858)</f>
        <v>12.77627692806</v>
      </c>
      <c r="BC36" s="7">
        <f t="shared" ref="BC36:BC39" si="16">IF(H36&lt;10000,((0.0000001453*H36^2)+(0.0008349*H36)+(-1.805)),(IF(H36&lt;700000,((-0.00000000008054*H36^2)+(0.002348*H36)+(-2.47)), ((-0.00000001938*V36^2)+(0.2471*V36)+(226.8)))))</f>
        <v>55.558503999078496</v>
      </c>
      <c r="BD36" s="8">
        <f t="shared" ref="BD36:BD39" si="17">(-0.00000002552*AJ36^2)+(0.2067*AJ36)+(-103.7)</f>
        <v>-85.717293160880004</v>
      </c>
      <c r="BF36" s="12">
        <f t="shared" ref="BF36:BF39" si="18">IF(H36&lt;10000,((H36^2*0.00000054)+(H36*-0.004765)+(12.72)),(IF(H36&lt;200000,((H36^2*-0.000000001577)+(H36*0.003043)+(-10.42)),(IF(H36&lt;8000000,((H36^2*-0.0000000000186)+(H36*0.00194)+(154.1)),((V36^2*-0.00000002)+(V36*0.2565)+(-1032)))))))</f>
        <v>63.883764505175009</v>
      </c>
      <c r="BG36" s="13">
        <f t="shared" ref="BG36:BG39" si="19">IF(AJ36&lt;45000,((-0.0000004561*AJ36^2)+(0.244*AJ36)+(-21.72)),((-0.0000000409*AJ36^2)+(0.2477*AJ36)+(-1777)))</f>
        <v>-0.49545222090000252</v>
      </c>
      <c r="BI36">
        <v>76</v>
      </c>
      <c r="BJ36" t="s">
        <v>62</v>
      </c>
      <c r="BK36" s="2">
        <v>45076.993750000001</v>
      </c>
      <c r="BL36">
        <v>31</v>
      </c>
      <c r="BM36" t="s">
        <v>13</v>
      </c>
      <c r="BN36">
        <v>0</v>
      </c>
      <c r="BO36">
        <v>2.8570000000000002</v>
      </c>
      <c r="BP36" s="3">
        <v>1005160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77</v>
      </c>
      <c r="B37" t="s">
        <v>63</v>
      </c>
      <c r="C37" s="2">
        <v>45077.014999999999</v>
      </c>
      <c r="D37">
        <v>390</v>
      </c>
      <c r="E37" t="s">
        <v>13</v>
      </c>
      <c r="F37">
        <v>0</v>
      </c>
      <c r="G37">
        <v>6.0149999999999997</v>
      </c>
      <c r="H37" s="3">
        <v>7159</v>
      </c>
      <c r="I37">
        <v>8.0000000000000002E-3</v>
      </c>
      <c r="J37" t="s">
        <v>14</v>
      </c>
      <c r="K37" t="s">
        <v>14</v>
      </c>
      <c r="L37" t="s">
        <v>14</v>
      </c>
      <c r="M37" t="s">
        <v>14</v>
      </c>
      <c r="O37">
        <v>77</v>
      </c>
      <c r="P37" t="s">
        <v>63</v>
      </c>
      <c r="Q37" s="2">
        <v>45077.014999999999</v>
      </c>
      <c r="R37">
        <v>390</v>
      </c>
      <c r="S37" t="s">
        <v>13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C37">
        <v>77</v>
      </c>
      <c r="AD37" t="s">
        <v>63</v>
      </c>
      <c r="AE37" s="2">
        <v>45077.014999999999</v>
      </c>
      <c r="AF37">
        <v>390</v>
      </c>
      <c r="AG37" t="s">
        <v>13</v>
      </c>
      <c r="AH37">
        <v>0</v>
      </c>
      <c r="AI37">
        <v>12.131</v>
      </c>
      <c r="AJ37" s="3">
        <v>37375</v>
      </c>
      <c r="AK37">
        <v>9.9730000000000008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1">
        <v>77</v>
      </c>
      <c r="AT37" s="12">
        <f t="shared" si="10"/>
        <v>6.2830567399999975</v>
      </c>
      <c r="AU37" s="13">
        <f t="shared" si="11"/>
        <v>8460.6581859375001</v>
      </c>
      <c r="AW37" s="6">
        <f t="shared" si="12"/>
        <v>16.083184721249999</v>
      </c>
      <c r="AX37" s="15">
        <f t="shared" si="13"/>
        <v>6876.4721754687507</v>
      </c>
      <c r="AZ37" s="14">
        <f t="shared" si="14"/>
        <v>17.68384526605</v>
      </c>
      <c r="BA37" s="16">
        <f t="shared" si="15"/>
        <v>7119.5285584375006</v>
      </c>
      <c r="BC37" s="7">
        <f t="shared" si="16"/>
        <v>11.618860229300001</v>
      </c>
      <c r="BD37" s="8">
        <f t="shared" si="17"/>
        <v>7586.06385125</v>
      </c>
      <c r="BF37" s="12">
        <f t="shared" si="18"/>
        <v>6.2830567399999975</v>
      </c>
      <c r="BG37" s="13">
        <f t="shared" si="19"/>
        <v>8460.6581859375001</v>
      </c>
      <c r="BI37">
        <v>77</v>
      </c>
      <c r="BJ37" t="s">
        <v>63</v>
      </c>
      <c r="BK37" s="2">
        <v>45077.014999999999</v>
      </c>
      <c r="BL37">
        <v>390</v>
      </c>
      <c r="BM37" t="s">
        <v>13</v>
      </c>
      <c r="BN37">
        <v>0</v>
      </c>
      <c r="BO37">
        <v>2.83</v>
      </c>
      <c r="BP37" s="3">
        <v>1637635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  <row r="38" spans="1:73" x14ac:dyDescent="0.35">
      <c r="A38">
        <v>78</v>
      </c>
      <c r="B38" t="s">
        <v>64</v>
      </c>
      <c r="C38" s="2">
        <v>45077.036249999997</v>
      </c>
      <c r="D38">
        <v>379</v>
      </c>
      <c r="E38" t="s">
        <v>13</v>
      </c>
      <c r="F38">
        <v>0</v>
      </c>
      <c r="G38">
        <v>6.0069999999999997</v>
      </c>
      <c r="H38" s="3">
        <v>76731</v>
      </c>
      <c r="I38">
        <v>0.157</v>
      </c>
      <c r="J38" t="s">
        <v>14</v>
      </c>
      <c r="K38" t="s">
        <v>14</v>
      </c>
      <c r="L38" t="s">
        <v>14</v>
      </c>
      <c r="M38" t="s">
        <v>14</v>
      </c>
      <c r="O38">
        <v>78</v>
      </c>
      <c r="P38" t="s">
        <v>64</v>
      </c>
      <c r="Q38" s="2">
        <v>45077.036249999997</v>
      </c>
      <c r="R38">
        <v>379</v>
      </c>
      <c r="S38" t="s">
        <v>13</v>
      </c>
      <c r="T38">
        <v>0</v>
      </c>
      <c r="U38" t="s">
        <v>14</v>
      </c>
      <c r="V38" s="3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C38">
        <v>78</v>
      </c>
      <c r="AD38" t="s">
        <v>64</v>
      </c>
      <c r="AE38" s="2">
        <v>45077.036249999997</v>
      </c>
      <c r="AF38">
        <v>379</v>
      </c>
      <c r="AG38" t="s">
        <v>13</v>
      </c>
      <c r="AH38">
        <v>0</v>
      </c>
      <c r="AI38">
        <v>12.106</v>
      </c>
      <c r="AJ38" s="3">
        <v>53612</v>
      </c>
      <c r="AK38">
        <v>14.281000000000001</v>
      </c>
      <c r="AL38" t="s">
        <v>14</v>
      </c>
      <c r="AM38" t="s">
        <v>14</v>
      </c>
      <c r="AN38" t="s">
        <v>14</v>
      </c>
      <c r="AO38" t="s">
        <v>14</v>
      </c>
      <c r="AQ38">
        <v>1</v>
      </c>
      <c r="AS38" s="11">
        <v>78</v>
      </c>
      <c r="AT38" s="12">
        <f t="shared" si="10"/>
        <v>213.78761468870303</v>
      </c>
      <c r="AU38" s="13">
        <f t="shared" si="11"/>
        <v>11385.1357163504</v>
      </c>
      <c r="AW38" s="6">
        <f t="shared" si="12"/>
        <v>236.67677404015183</v>
      </c>
      <c r="AX38" s="15">
        <f t="shared" si="13"/>
        <v>9794.0783444331209</v>
      </c>
      <c r="AZ38" s="14">
        <f t="shared" si="14"/>
        <v>201.06326855495513</v>
      </c>
      <c r="BA38" s="16">
        <f t="shared" si="15"/>
        <v>10200.02115119456</v>
      </c>
      <c r="BC38" s="7">
        <f t="shared" si="16"/>
        <v>177.22019696208503</v>
      </c>
      <c r="BD38" s="8">
        <f t="shared" si="17"/>
        <v>10904.549628197119</v>
      </c>
      <c r="BF38" s="12">
        <f t="shared" si="18"/>
        <v>213.78761468870303</v>
      </c>
      <c r="BG38" s="13">
        <f t="shared" si="19"/>
        <v>11385.1357163504</v>
      </c>
      <c r="BI38">
        <v>78</v>
      </c>
      <c r="BJ38" t="s">
        <v>64</v>
      </c>
      <c r="BK38" s="2">
        <v>45077.036249999997</v>
      </c>
      <c r="BL38">
        <v>379</v>
      </c>
      <c r="BM38" t="s">
        <v>13</v>
      </c>
      <c r="BN38">
        <v>0</v>
      </c>
      <c r="BO38">
        <v>2.8530000000000002</v>
      </c>
      <c r="BP38" s="3">
        <v>1116532</v>
      </c>
      <c r="BQ38">
        <v>0</v>
      </c>
      <c r="BR38" t="s">
        <v>14</v>
      </c>
      <c r="BS38" t="s">
        <v>14</v>
      </c>
      <c r="BT38" t="s">
        <v>14</v>
      </c>
      <c r="BU38" t="s">
        <v>14</v>
      </c>
    </row>
    <row r="39" spans="1:73" x14ac:dyDescent="0.35">
      <c r="A39">
        <v>79</v>
      </c>
      <c r="B39" t="s">
        <v>65</v>
      </c>
      <c r="C39" s="2">
        <v>45077.057523148149</v>
      </c>
      <c r="D39">
        <v>120</v>
      </c>
      <c r="E39" t="s">
        <v>13</v>
      </c>
      <c r="F39">
        <v>0</v>
      </c>
      <c r="G39">
        <v>6.0090000000000003</v>
      </c>
      <c r="H39" s="3">
        <v>24521</v>
      </c>
      <c r="I39">
        <v>4.4999999999999998E-2</v>
      </c>
      <c r="J39" t="s">
        <v>14</v>
      </c>
      <c r="K39" t="s">
        <v>14</v>
      </c>
      <c r="L39" t="s">
        <v>14</v>
      </c>
      <c r="M39" t="s">
        <v>14</v>
      </c>
      <c r="O39">
        <v>79</v>
      </c>
      <c r="P39" t="s">
        <v>65</v>
      </c>
      <c r="Q39" s="2">
        <v>45077.057523148149</v>
      </c>
      <c r="R39">
        <v>120</v>
      </c>
      <c r="S39" t="s">
        <v>13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C39">
        <v>79</v>
      </c>
      <c r="AD39" t="s">
        <v>65</v>
      </c>
      <c r="AE39" s="2">
        <v>45077.057523148149</v>
      </c>
      <c r="AF39">
        <v>120</v>
      </c>
      <c r="AG39" t="s">
        <v>13</v>
      </c>
      <c r="AH39">
        <v>0</v>
      </c>
      <c r="AI39">
        <v>12.182</v>
      </c>
      <c r="AJ39" s="3">
        <v>179</v>
      </c>
      <c r="AK39">
        <v>-0.20300000000000001</v>
      </c>
      <c r="AL39" t="s">
        <v>14</v>
      </c>
      <c r="AM39" t="s">
        <v>14</v>
      </c>
      <c r="AN39" t="s">
        <v>14</v>
      </c>
      <c r="AO39" t="s">
        <v>14</v>
      </c>
      <c r="AQ39">
        <v>1</v>
      </c>
      <c r="AS39" s="11">
        <v>79</v>
      </c>
      <c r="AT39" s="12">
        <f t="shared" si="10"/>
        <v>63.24918532154301</v>
      </c>
      <c r="AU39" s="13">
        <f t="shared" si="11"/>
        <v>21.941386099900001</v>
      </c>
      <c r="AW39" s="6">
        <f t="shared" si="12"/>
        <v>76.999896720255805</v>
      </c>
      <c r="AX39" s="15">
        <f t="shared" si="13"/>
        <v>68.014588786429997</v>
      </c>
      <c r="AZ39" s="14">
        <f t="shared" si="14"/>
        <v>64.129040315583097</v>
      </c>
      <c r="BA39" s="16">
        <f t="shared" si="15"/>
        <v>30.366279013340002</v>
      </c>
      <c r="BC39" s="7">
        <f t="shared" si="16"/>
        <v>55.056880953821853</v>
      </c>
      <c r="BD39" s="8">
        <f t="shared" si="17"/>
        <v>-66.701517686320003</v>
      </c>
      <c r="BF39" s="12">
        <f t="shared" si="18"/>
        <v>63.24918532154301</v>
      </c>
      <c r="BG39" s="13">
        <f t="shared" si="19"/>
        <v>21.941386099900001</v>
      </c>
      <c r="BI39">
        <v>79</v>
      </c>
      <c r="BJ39" t="s">
        <v>65</v>
      </c>
      <c r="BK39" s="2">
        <v>45077.057523148149</v>
      </c>
      <c r="BL39">
        <v>120</v>
      </c>
      <c r="BM39" t="s">
        <v>13</v>
      </c>
      <c r="BN39">
        <v>0</v>
      </c>
      <c r="BO39">
        <v>2.86</v>
      </c>
      <c r="BP39" s="3">
        <v>1002820</v>
      </c>
      <c r="BQ39">
        <v>0</v>
      </c>
      <c r="BR39" t="s">
        <v>14</v>
      </c>
      <c r="BS39" t="s">
        <v>14</v>
      </c>
      <c r="BT39" t="s">
        <v>14</v>
      </c>
      <c r="BU39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2023-06-01T18:54:38Z</dcterms:modified>
</cp:coreProperties>
</file>