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JF\Desktop\R\Reservoirs\Data\LateBreaking Data\"/>
    </mc:Choice>
  </mc:AlternateContent>
  <bookViews>
    <workbookView xWindow="0" yWindow="0" windowWidth="25605" windowHeight="15975" tabRatio="500"/>
  </bookViews>
  <sheets>
    <sheet name="2014megadata_14feb.xls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" i="1" l="1"/>
  <c r="AQ6" i="1"/>
  <c r="AQ7" i="1"/>
  <c r="AQ10" i="1"/>
  <c r="AQ11" i="1"/>
  <c r="AQ14" i="1"/>
  <c r="AQ15" i="1"/>
  <c r="AQ18" i="1"/>
  <c r="AQ2" i="1"/>
  <c r="AP3" i="1"/>
  <c r="AP4" i="1"/>
  <c r="AQ4" i="1" s="1"/>
  <c r="AP5" i="1"/>
  <c r="AQ5" i="1" s="1"/>
  <c r="AP6" i="1"/>
  <c r="AP7" i="1"/>
  <c r="AP8" i="1"/>
  <c r="AQ8" i="1" s="1"/>
  <c r="AP9" i="1"/>
  <c r="AQ9" i="1" s="1"/>
  <c r="AP10" i="1"/>
  <c r="AP11" i="1"/>
  <c r="AP12" i="1"/>
  <c r="AQ12" i="1" s="1"/>
  <c r="AP13" i="1"/>
  <c r="AQ13" i="1" s="1"/>
  <c r="AP14" i="1"/>
  <c r="AP15" i="1"/>
  <c r="AP16" i="1"/>
  <c r="AQ16" i="1" s="1"/>
  <c r="AP17" i="1"/>
  <c r="AQ17" i="1" s="1"/>
  <c r="AP18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" i="1"/>
</calcChain>
</file>

<file path=xl/sharedStrings.xml><?xml version="1.0" encoding="utf-8"?>
<sst xmlns="http://schemas.openxmlformats.org/spreadsheetml/2006/main" count="43" uniqueCount="43">
  <si>
    <t>Recruit collection date</t>
  </si>
  <si>
    <t>Measurement date</t>
  </si>
  <si>
    <t>3 mean Peri</t>
  </si>
  <si>
    <t>3 mean Gymno</t>
  </si>
  <si>
    <t>5 Mean Peri</t>
  </si>
  <si>
    <t>5 Mean Gymno</t>
  </si>
  <si>
    <t>7 mean Peri</t>
  </si>
  <si>
    <t>7 mean Gymno</t>
  </si>
  <si>
    <t>3 mean Peri LN</t>
  </si>
  <si>
    <t>3 mean Gymno LN</t>
  </si>
  <si>
    <t>5 Mean Peri LN</t>
  </si>
  <si>
    <t>5 Mean Gymno LN</t>
  </si>
  <si>
    <t>7 mean Peri LN</t>
  </si>
  <si>
    <t>7 mean Gymno LN</t>
  </si>
  <si>
    <t>Secchi</t>
  </si>
  <si>
    <t>Avg inf flow rate</t>
  </si>
  <si>
    <t>Avg Res time</t>
  </si>
  <si>
    <t>1.6m DIN:DIP</t>
  </si>
  <si>
    <t>1.6m TN:TP</t>
  </si>
  <si>
    <t>s7 1m temp</t>
  </si>
  <si>
    <t>S7 1m DO</t>
  </si>
  <si>
    <t>s7 1m turb</t>
  </si>
  <si>
    <t>Avg radiation (noon)</t>
  </si>
  <si>
    <t>Stability</t>
  </si>
  <si>
    <t>Thermo depth</t>
  </si>
  <si>
    <t>WindMean</t>
  </si>
  <si>
    <t>WindMax</t>
  </si>
  <si>
    <t>TotalPrecip</t>
  </si>
  <si>
    <t>PC1</t>
  </si>
  <si>
    <t>PC2</t>
  </si>
  <si>
    <t>PC3</t>
  </si>
  <si>
    <t>TN_ugL</t>
  </si>
  <si>
    <t>TP_ugL</t>
  </si>
  <si>
    <t>SRP_ugL</t>
  </si>
  <si>
    <t>NH4_ugL</t>
  </si>
  <si>
    <t>NO3NO2_ugL</t>
  </si>
  <si>
    <t>TN_uM</t>
  </si>
  <si>
    <t>TP_uM</t>
  </si>
  <si>
    <t>SRP_uM</t>
  </si>
  <si>
    <t>NH4_uM</t>
  </si>
  <si>
    <t>NO3_uM</t>
  </si>
  <si>
    <t>DO_uM</t>
  </si>
  <si>
    <t>DO_mM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</si>
</sst>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3"/>
      <name val="Helvetica"/>
    </font>
    <font>
      <u/>
      <sz val="13"/>
      <color theme="10"/>
      <name val="Helvetica"/>
    </font>
    <font>
      <u/>
      <sz val="13"/>
      <color theme="11"/>
      <name val="Helvetica"/>
    </font>
    <font>
      <sz val="12"/>
      <color rgb="FF000000"/>
      <name val="Helvetica"/>
    </font>
    <font>
      <sz val="12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1.5546875" defaultRowHeight="16.5" x14ac:dyDescent="0.25"/>
  <cols>
    <col min="1" max="1" width="0" hidden="1" customWidth="1"/>
    <col min="3" max="19" width="0" hidden="1" customWidth="1"/>
    <col min="24" max="31" width="0" hidden="1" customWidth="1"/>
    <col min="37" max="41" width="0" hidden="1" customWidth="1"/>
  </cols>
  <sheetData>
    <row r="1" spans="1:4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 x14ac:dyDescent="0.25">
      <c r="A2" s="4"/>
      <c r="B2" s="5">
        <v>40330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>
        <v>2.75</v>
      </c>
      <c r="P2" s="4">
        <v>5.7889999999999997</v>
      </c>
      <c r="Q2" s="4">
        <v>37.052999999999997</v>
      </c>
      <c r="R2" s="4">
        <v>2.1753999999999998</v>
      </c>
      <c r="S2" s="4">
        <v>33.637515290000003</v>
      </c>
      <c r="T2" s="4">
        <v>19.962</v>
      </c>
      <c r="U2" s="4">
        <v>9.3993699999999993</v>
      </c>
      <c r="V2" s="4">
        <v>1.2302999999999999</v>
      </c>
      <c r="W2" s="4">
        <v>785.09299999999996</v>
      </c>
      <c r="X2" s="4">
        <v>28.656199999999998</v>
      </c>
      <c r="Y2" s="4">
        <v>3.3092999999999999</v>
      </c>
      <c r="Z2" s="4"/>
      <c r="AA2" s="4"/>
      <c r="AB2" s="4"/>
      <c r="AC2" s="4">
        <v>0.90215369999999995</v>
      </c>
      <c r="AD2" s="4">
        <v>2.3153073630000001</v>
      </c>
      <c r="AE2" s="4">
        <v>0.43361059000000002</v>
      </c>
      <c r="AF2" s="4">
        <v>184</v>
      </c>
      <c r="AG2" s="4">
        <v>12.1</v>
      </c>
      <c r="AH2" s="4">
        <v>3.98</v>
      </c>
      <c r="AI2" s="4">
        <v>12.3</v>
      </c>
      <c r="AJ2" s="4">
        <v>3.17</v>
      </c>
      <c r="AK2" s="1">
        <f>AF2*0.0713944</f>
        <v>13.1365696</v>
      </c>
      <c r="AL2" s="2">
        <f>AG2*0.03228514</f>
        <v>0.39065019399999995</v>
      </c>
      <c r="AM2" s="2">
        <f>AH2*0.01052949</f>
        <v>4.1907370200000002E-2</v>
      </c>
      <c r="AN2" s="2">
        <f>AI2*0.05543237</f>
        <v>0.68181815100000009</v>
      </c>
      <c r="AO2" s="2">
        <f>AJ2*0.01612776</f>
        <v>5.11249992E-2</v>
      </c>
      <c r="AP2" s="2">
        <f>U2*31.25</f>
        <v>293.73031249999997</v>
      </c>
      <c r="AQ2">
        <f>AP2/1000</f>
        <v>0.29373031249999998</v>
      </c>
    </row>
    <row r="3" spans="1:43" x14ac:dyDescent="0.25">
      <c r="A3" s="5">
        <v>40340</v>
      </c>
      <c r="B3" s="5">
        <v>40337</v>
      </c>
      <c r="C3" s="4">
        <v>840000</v>
      </c>
      <c r="D3" s="4">
        <v>46700</v>
      </c>
      <c r="E3" s="4">
        <v>3640000</v>
      </c>
      <c r="F3" s="4">
        <v>70000</v>
      </c>
      <c r="G3" s="4">
        <v>5840000</v>
      </c>
      <c r="H3" s="4">
        <v>187000</v>
      </c>
      <c r="I3" s="4">
        <v>13.6</v>
      </c>
      <c r="J3" s="4">
        <v>10.8</v>
      </c>
      <c r="K3" s="4">
        <v>15.1</v>
      </c>
      <c r="L3" s="4">
        <v>11.2</v>
      </c>
      <c r="M3" s="4">
        <v>15.6</v>
      </c>
      <c r="N3" s="4">
        <v>12.1</v>
      </c>
      <c r="O3" s="4">
        <v>2.7</v>
      </c>
      <c r="P3" s="4">
        <v>5.7649999999999997</v>
      </c>
      <c r="Q3" s="4">
        <v>37.212000000000003</v>
      </c>
      <c r="R3" s="4">
        <v>0.96540000000000004</v>
      </c>
      <c r="S3" s="4">
        <v>39.389697179999999</v>
      </c>
      <c r="T3" s="4">
        <v>22.240100000000002</v>
      </c>
      <c r="U3" s="4">
        <v>8.3193999999999999</v>
      </c>
      <c r="V3" s="4">
        <v>0.6764</v>
      </c>
      <c r="W3" s="4">
        <v>818.58699999999999</v>
      </c>
      <c r="X3" s="4">
        <v>35.468400000000003</v>
      </c>
      <c r="Y3" s="4">
        <v>2.4207000000000001</v>
      </c>
      <c r="Z3" s="4">
        <v>2.312270115</v>
      </c>
      <c r="AA3" s="4">
        <v>8.9407777779999993</v>
      </c>
      <c r="AB3" s="4">
        <v>2.2800000000000001E-2</v>
      </c>
      <c r="AC3" s="4">
        <v>1.593898</v>
      </c>
      <c r="AD3" s="4">
        <v>0.88028493900000004</v>
      </c>
      <c r="AE3" s="4">
        <v>-0.91892490999999998</v>
      </c>
      <c r="AF3" s="4">
        <v>203</v>
      </c>
      <c r="AG3" s="4">
        <v>11.4</v>
      </c>
      <c r="AH3" s="4">
        <v>5.57</v>
      </c>
      <c r="AI3" s="4">
        <v>1.38</v>
      </c>
      <c r="AJ3" s="4">
        <v>3.51</v>
      </c>
      <c r="AK3" s="1">
        <f t="shared" ref="AK3:AK18" si="0">AF3*0.0713944</f>
        <v>14.4930632</v>
      </c>
      <c r="AL3" s="2">
        <f t="shared" ref="AL3:AL18" si="1">AG3*0.03228514</f>
        <v>0.36805059599999995</v>
      </c>
      <c r="AM3" s="2">
        <f t="shared" ref="AM3:AM18" si="2">AH3*0.01052949</f>
        <v>5.8649259300000006E-2</v>
      </c>
      <c r="AN3" s="2">
        <f t="shared" ref="AN3:AN18" si="3">AI3*0.05543237</f>
        <v>7.6496670599999997E-2</v>
      </c>
      <c r="AO3" s="2">
        <f t="shared" ref="AO3:AO18" si="4">AJ3*0.01612776</f>
        <v>5.6608437599999999E-2</v>
      </c>
      <c r="AP3" s="2">
        <f t="shared" ref="AP3:AP18" si="5">U3*31.25</f>
        <v>259.98124999999999</v>
      </c>
      <c r="AQ3">
        <f t="shared" ref="AQ3:AQ18" si="6">AP3/1000</f>
        <v>0.25998125</v>
      </c>
    </row>
    <row r="4" spans="1:43" x14ac:dyDescent="0.25">
      <c r="A4" s="5">
        <v>40347</v>
      </c>
      <c r="B4" s="5">
        <v>40344</v>
      </c>
      <c r="C4" s="4">
        <v>1460000</v>
      </c>
      <c r="D4" s="4">
        <v>60000</v>
      </c>
      <c r="E4" s="4">
        <v>2420000</v>
      </c>
      <c r="F4" s="4">
        <v>240000</v>
      </c>
      <c r="G4" s="4">
        <v>8100000</v>
      </c>
      <c r="H4" s="4">
        <v>0</v>
      </c>
      <c r="I4" s="4">
        <v>14.2</v>
      </c>
      <c r="J4" s="4">
        <v>11</v>
      </c>
      <c r="K4" s="4">
        <v>14.7</v>
      </c>
      <c r="L4" s="4">
        <v>12.4</v>
      </c>
      <c r="M4" s="4">
        <v>15.9</v>
      </c>
      <c r="N4" s="4">
        <v>0</v>
      </c>
      <c r="O4" s="4">
        <v>3</v>
      </c>
      <c r="P4" s="4">
        <v>5.7119999999999997</v>
      </c>
      <c r="Q4" s="4">
        <v>37.555999999999997</v>
      </c>
      <c r="R4" s="4">
        <v>2.3774000000000002</v>
      </c>
      <c r="S4" s="4">
        <v>21.00057657</v>
      </c>
      <c r="T4" s="4">
        <v>22.878699999999998</v>
      </c>
      <c r="U4" s="4">
        <v>8.8775999999999993</v>
      </c>
      <c r="V4" s="4">
        <v>0.81059999999999999</v>
      </c>
      <c r="W4" s="4">
        <v>791.96600000000001</v>
      </c>
      <c r="X4" s="4">
        <v>38.556800000000003</v>
      </c>
      <c r="Y4" s="4">
        <v>3.3433999999999999</v>
      </c>
      <c r="Z4" s="4">
        <v>2.3948511899999998</v>
      </c>
      <c r="AA4" s="4">
        <v>7.5996611109999996</v>
      </c>
      <c r="AB4" s="4">
        <v>9.7999999999999997E-3</v>
      </c>
      <c r="AC4" s="4">
        <v>1.5403973</v>
      </c>
      <c r="AD4" s="4">
        <v>0.88332228700000004</v>
      </c>
      <c r="AE4" s="4">
        <v>0.26578426999999999</v>
      </c>
      <c r="AF4" s="4">
        <v>137.66</v>
      </c>
      <c r="AG4" s="4">
        <v>14.5</v>
      </c>
      <c r="AH4" s="4">
        <v>4.1900000000000004</v>
      </c>
      <c r="AI4" s="4">
        <v>12.8</v>
      </c>
      <c r="AJ4" s="4">
        <v>3.98</v>
      </c>
      <c r="AK4" s="1">
        <f t="shared" si="0"/>
        <v>9.8281531040000001</v>
      </c>
      <c r="AL4" s="2">
        <f t="shared" si="1"/>
        <v>0.46813452999999994</v>
      </c>
      <c r="AM4" s="2">
        <f t="shared" si="2"/>
        <v>4.4118563100000008E-2</v>
      </c>
      <c r="AN4" s="2">
        <f t="shared" si="3"/>
        <v>0.70953433600000004</v>
      </c>
      <c r="AO4" s="2">
        <f t="shared" si="4"/>
        <v>6.4188484800000001E-2</v>
      </c>
      <c r="AP4" s="2">
        <f t="shared" si="5"/>
        <v>277.42499999999995</v>
      </c>
      <c r="AQ4">
        <f t="shared" si="6"/>
        <v>0.27742499999999998</v>
      </c>
    </row>
    <row r="5" spans="1:43" x14ac:dyDescent="0.25">
      <c r="A5" s="5">
        <v>40353</v>
      </c>
      <c r="B5" s="5">
        <v>40351</v>
      </c>
      <c r="C5" s="4">
        <v>304000</v>
      </c>
      <c r="D5" s="4">
        <v>23400</v>
      </c>
      <c r="E5" s="4">
        <v>1540000</v>
      </c>
      <c r="F5" s="4">
        <v>583000</v>
      </c>
      <c r="G5" s="4">
        <v>1730000</v>
      </c>
      <c r="H5" s="4">
        <v>46700</v>
      </c>
      <c r="I5" s="4">
        <v>12.6</v>
      </c>
      <c r="J5" s="4">
        <v>10.1</v>
      </c>
      <c r="K5" s="4">
        <v>14.2</v>
      </c>
      <c r="L5" s="4">
        <v>13.3</v>
      </c>
      <c r="M5" s="4">
        <v>14.4</v>
      </c>
      <c r="N5" s="4">
        <v>10.8</v>
      </c>
      <c r="O5" s="4">
        <v>3</v>
      </c>
      <c r="P5" s="4">
        <v>5.5819999999999999</v>
      </c>
      <c r="Q5" s="4">
        <v>38.441000000000003</v>
      </c>
      <c r="R5" s="4">
        <v>1.1722999999999999</v>
      </c>
      <c r="S5" s="4">
        <v>24.043828860000001</v>
      </c>
      <c r="T5" s="4">
        <v>24.089099999999998</v>
      </c>
      <c r="U5" s="4">
        <v>9.1800999999999995</v>
      </c>
      <c r="V5" s="4">
        <v>0.79390000000000005</v>
      </c>
      <c r="W5" s="4">
        <v>769.44299999999998</v>
      </c>
      <c r="X5" s="4">
        <v>42.439799999999998</v>
      </c>
      <c r="Y5" s="4">
        <v>2.5489999999999999</v>
      </c>
      <c r="Z5" s="4">
        <v>2.489758256</v>
      </c>
      <c r="AA5" s="4">
        <v>8.0466999999999995</v>
      </c>
      <c r="AB5" s="4">
        <v>1.47E-2</v>
      </c>
      <c r="AC5" s="4">
        <v>2.2278818999999999</v>
      </c>
      <c r="AD5" s="4">
        <v>0.39898125299999998</v>
      </c>
      <c r="AE5" s="4">
        <v>0.15060775000000001</v>
      </c>
      <c r="AF5" s="4">
        <v>225</v>
      </c>
      <c r="AG5" s="4">
        <v>20.7</v>
      </c>
      <c r="AH5" s="4">
        <v>3.63</v>
      </c>
      <c r="AI5" s="4">
        <v>8.15</v>
      </c>
      <c r="AJ5" s="4">
        <v>1.04</v>
      </c>
      <c r="AK5" s="1">
        <f t="shared" si="0"/>
        <v>16.063739999999999</v>
      </c>
      <c r="AL5" s="2">
        <f t="shared" si="1"/>
        <v>0.66830239799999991</v>
      </c>
      <c r="AM5" s="2">
        <f t="shared" si="2"/>
        <v>3.8222048700000004E-2</v>
      </c>
      <c r="AN5" s="2">
        <f t="shared" si="3"/>
        <v>0.45177381550000001</v>
      </c>
      <c r="AO5" s="2">
        <f t="shared" si="4"/>
        <v>1.6772870400000001E-2</v>
      </c>
      <c r="AP5" s="2">
        <f t="shared" si="5"/>
        <v>286.87812500000001</v>
      </c>
      <c r="AQ5">
        <f t="shared" si="6"/>
        <v>0.28687812499999998</v>
      </c>
    </row>
    <row r="6" spans="1:43" x14ac:dyDescent="0.25">
      <c r="A6" s="5">
        <v>40360</v>
      </c>
      <c r="B6" s="5">
        <v>40358</v>
      </c>
      <c r="C6" s="4">
        <v>1080000</v>
      </c>
      <c r="D6" s="4">
        <v>60000</v>
      </c>
      <c r="E6" s="4">
        <v>680000</v>
      </c>
      <c r="F6" s="4">
        <v>40000</v>
      </c>
      <c r="G6" s="4">
        <v>1400000</v>
      </c>
      <c r="H6" s="4">
        <v>120000</v>
      </c>
      <c r="I6" s="4">
        <v>13.9</v>
      </c>
      <c r="J6" s="4">
        <v>11</v>
      </c>
      <c r="K6" s="4">
        <v>13.4</v>
      </c>
      <c r="L6" s="4">
        <v>10.6</v>
      </c>
      <c r="M6" s="4">
        <v>14.2</v>
      </c>
      <c r="N6" s="4">
        <v>11.7</v>
      </c>
      <c r="O6" s="4">
        <v>3.25</v>
      </c>
      <c r="P6" s="4">
        <v>5.665</v>
      </c>
      <c r="Q6" s="4">
        <v>37.857999999999997</v>
      </c>
      <c r="R6" s="4">
        <v>0.53690000000000004</v>
      </c>
      <c r="S6" s="4">
        <v>28.105821599999999</v>
      </c>
      <c r="T6" s="4">
        <v>24.294799999999999</v>
      </c>
      <c r="U6" s="4">
        <v>8.7082999999999995</v>
      </c>
      <c r="V6" s="4">
        <v>0.72670000000000001</v>
      </c>
      <c r="W6" s="4">
        <v>763.77599999999995</v>
      </c>
      <c r="X6" s="4">
        <v>40.460099999999997</v>
      </c>
      <c r="Y6" s="4">
        <v>2.9649000000000001</v>
      </c>
      <c r="Z6" s="4">
        <v>2.3575979500000002</v>
      </c>
      <c r="AA6" s="4">
        <v>7.1526222219999998</v>
      </c>
      <c r="AB6" s="4">
        <v>2.9999999999999997E-4</v>
      </c>
      <c r="AC6" s="4">
        <v>2.0387640999999999</v>
      </c>
      <c r="AD6" s="4">
        <v>-0.44582222100000002</v>
      </c>
      <c r="AE6" s="4">
        <v>-8.8170999999999999E-2</v>
      </c>
      <c r="AF6" s="4">
        <v>216</v>
      </c>
      <c r="AG6" s="4">
        <v>17</v>
      </c>
      <c r="AH6" s="4">
        <v>8.99</v>
      </c>
      <c r="AI6" s="4">
        <v>8.39</v>
      </c>
      <c r="AJ6" s="4">
        <v>1.39</v>
      </c>
      <c r="AK6" s="1">
        <f t="shared" si="0"/>
        <v>15.421190399999999</v>
      </c>
      <c r="AL6" s="2">
        <f t="shared" si="1"/>
        <v>0.54884738</v>
      </c>
      <c r="AM6" s="2">
        <f t="shared" si="2"/>
        <v>9.4660115100000011E-2</v>
      </c>
      <c r="AN6" s="2">
        <f t="shared" si="3"/>
        <v>0.46507758430000007</v>
      </c>
      <c r="AO6" s="2">
        <f t="shared" si="4"/>
        <v>2.2417586400000002E-2</v>
      </c>
      <c r="AP6" s="2">
        <f t="shared" si="5"/>
        <v>272.13437499999998</v>
      </c>
      <c r="AQ6">
        <f t="shared" si="6"/>
        <v>0.27213437499999998</v>
      </c>
    </row>
    <row r="7" spans="1:43" x14ac:dyDescent="0.25">
      <c r="A7" s="5">
        <v>40367</v>
      </c>
      <c r="B7" s="5">
        <v>40365</v>
      </c>
      <c r="C7" s="4">
        <v>2200000</v>
      </c>
      <c r="D7" s="4">
        <v>20000</v>
      </c>
      <c r="E7" s="4">
        <v>660000</v>
      </c>
      <c r="F7" s="4">
        <v>180000</v>
      </c>
      <c r="G7" s="4">
        <v>780000</v>
      </c>
      <c r="H7" s="4">
        <v>140000</v>
      </c>
      <c r="I7" s="4">
        <v>14.6</v>
      </c>
      <c r="J7" s="4">
        <v>9.9</v>
      </c>
      <c r="K7" s="4">
        <v>13.4</v>
      </c>
      <c r="L7" s="4">
        <v>12.1</v>
      </c>
      <c r="M7" s="4">
        <v>13.6</v>
      </c>
      <c r="N7" s="4">
        <v>11.8</v>
      </c>
      <c r="O7" s="4">
        <v>3.25</v>
      </c>
      <c r="P7" s="4">
        <v>5.8730000000000002</v>
      </c>
      <c r="Q7" s="4">
        <v>36.601999999999997</v>
      </c>
      <c r="R7" s="4">
        <v>0.38109999999999999</v>
      </c>
      <c r="S7" s="4">
        <v>30.57394901</v>
      </c>
      <c r="T7" s="4">
        <v>24.3004</v>
      </c>
      <c r="U7" s="4">
        <v>7.9134000000000002</v>
      </c>
      <c r="V7" s="4">
        <v>0.94489999999999996</v>
      </c>
      <c r="W7" s="4">
        <v>838.93299999999999</v>
      </c>
      <c r="X7" s="4">
        <v>39.253599999999999</v>
      </c>
      <c r="Y7" s="4">
        <v>2.4544999999999999</v>
      </c>
      <c r="Z7" s="4">
        <v>2.9297012900000001</v>
      </c>
      <c r="AA7" s="4">
        <v>9.8348555560000008</v>
      </c>
      <c r="AB7" s="4">
        <v>1.4E-2</v>
      </c>
      <c r="AC7" s="4">
        <v>2.4474157000000001</v>
      </c>
      <c r="AD7" s="4">
        <v>-0.86054688899999998</v>
      </c>
      <c r="AE7" s="4">
        <v>-0.65690968000000005</v>
      </c>
      <c r="AF7" s="4">
        <v>217</v>
      </c>
      <c r="AG7" s="4">
        <v>15.7</v>
      </c>
      <c r="AH7" s="4">
        <v>7.92</v>
      </c>
      <c r="AI7" s="4">
        <v>6.12</v>
      </c>
      <c r="AJ7" s="4">
        <v>0.65400000000000003</v>
      </c>
      <c r="AK7" s="1">
        <f t="shared" si="0"/>
        <v>15.492584799999999</v>
      </c>
      <c r="AL7" s="2">
        <f t="shared" si="1"/>
        <v>0.5068766979999999</v>
      </c>
      <c r="AM7" s="2">
        <f t="shared" si="2"/>
        <v>8.3393560800000002E-2</v>
      </c>
      <c r="AN7" s="2">
        <f t="shared" si="3"/>
        <v>0.33924610440000003</v>
      </c>
      <c r="AO7" s="2">
        <f t="shared" si="4"/>
        <v>1.0547555040000002E-2</v>
      </c>
      <c r="AP7" s="2">
        <f t="shared" si="5"/>
        <v>247.29375000000002</v>
      </c>
      <c r="AQ7">
        <f t="shared" si="6"/>
        <v>0.24729375000000001</v>
      </c>
    </row>
    <row r="8" spans="1:43" x14ac:dyDescent="0.25">
      <c r="A8" s="5">
        <v>40374</v>
      </c>
      <c r="B8" s="5">
        <v>40372</v>
      </c>
      <c r="C8" s="4">
        <v>1840000</v>
      </c>
      <c r="D8" s="4">
        <v>280000</v>
      </c>
      <c r="E8" s="4">
        <v>7540000</v>
      </c>
      <c r="F8" s="4">
        <v>1820000</v>
      </c>
      <c r="G8" s="4">
        <v>1040000</v>
      </c>
      <c r="H8" s="4">
        <v>180000</v>
      </c>
      <c r="I8" s="4">
        <v>14.4</v>
      </c>
      <c r="J8" s="4">
        <v>12.5</v>
      </c>
      <c r="K8" s="4">
        <v>15.8</v>
      </c>
      <c r="L8" s="4">
        <v>14.4</v>
      </c>
      <c r="M8" s="4">
        <v>13.9</v>
      </c>
      <c r="N8" s="4">
        <v>12.1</v>
      </c>
      <c r="O8" s="4">
        <v>3.25</v>
      </c>
      <c r="P8" s="4">
        <v>5.6820000000000004</v>
      </c>
      <c r="Q8" s="4">
        <v>37.747999999999998</v>
      </c>
      <c r="R8" s="4">
        <v>0.52</v>
      </c>
      <c r="S8" s="4">
        <v>17.58746957</v>
      </c>
      <c r="T8" s="4">
        <v>25.601199999999999</v>
      </c>
      <c r="U8" s="4">
        <v>8.2222000000000008</v>
      </c>
      <c r="V8" s="4">
        <v>0.59240000000000004</v>
      </c>
      <c r="W8" s="4">
        <v>709.024</v>
      </c>
      <c r="X8" s="4">
        <v>46.634</v>
      </c>
      <c r="Y8" s="4">
        <v>3.3969999999999998</v>
      </c>
      <c r="Z8" s="4">
        <v>2.4640357800000001</v>
      </c>
      <c r="AA8" s="4">
        <v>6.7055833329999999</v>
      </c>
      <c r="AB8" s="4">
        <v>2.5600000000000001E-2</v>
      </c>
      <c r="AC8" s="4">
        <v>1.7658659999999999</v>
      </c>
      <c r="AD8" s="4">
        <v>-1.7073253129999999</v>
      </c>
      <c r="AE8" s="4">
        <v>0.21940593</v>
      </c>
      <c r="AF8" s="4">
        <v>194</v>
      </c>
      <c r="AG8" s="4">
        <v>24.4</v>
      </c>
      <c r="AH8" s="4">
        <v>6.89</v>
      </c>
      <c r="AI8" s="4">
        <v>5.91</v>
      </c>
      <c r="AJ8" s="4">
        <v>1.1100000000000001</v>
      </c>
      <c r="AK8" s="1">
        <f t="shared" si="0"/>
        <v>13.850513599999999</v>
      </c>
      <c r="AL8" s="2">
        <f t="shared" si="1"/>
        <v>0.78775741599999993</v>
      </c>
      <c r="AM8" s="2">
        <f t="shared" si="2"/>
        <v>7.2548186099999995E-2</v>
      </c>
      <c r="AN8" s="2">
        <f t="shared" si="3"/>
        <v>0.32760530670000004</v>
      </c>
      <c r="AO8" s="2">
        <f t="shared" si="4"/>
        <v>1.7901813600000004E-2</v>
      </c>
      <c r="AP8" s="2">
        <f t="shared" si="5"/>
        <v>256.94375000000002</v>
      </c>
      <c r="AQ8">
        <f t="shared" si="6"/>
        <v>0.25694375000000003</v>
      </c>
    </row>
    <row r="9" spans="1:43" x14ac:dyDescent="0.25">
      <c r="A9" s="5">
        <v>40381</v>
      </c>
      <c r="B9" s="5">
        <v>40379</v>
      </c>
      <c r="C9" s="4">
        <v>1020000</v>
      </c>
      <c r="D9" s="4">
        <v>260000</v>
      </c>
      <c r="E9" s="4">
        <v>3660000</v>
      </c>
      <c r="F9" s="4">
        <v>1640000</v>
      </c>
      <c r="G9" s="4">
        <v>620000</v>
      </c>
      <c r="H9" s="4">
        <v>320000</v>
      </c>
      <c r="I9" s="4">
        <v>13.8</v>
      </c>
      <c r="J9" s="4">
        <v>12.5</v>
      </c>
      <c r="K9" s="4">
        <v>15.1</v>
      </c>
      <c r="L9" s="4">
        <v>14.3</v>
      </c>
      <c r="M9" s="4">
        <v>13.3</v>
      </c>
      <c r="N9" s="4">
        <v>12.7</v>
      </c>
      <c r="O9" s="4">
        <v>3.125</v>
      </c>
      <c r="P9" s="4">
        <v>5.4829999999999997</v>
      </c>
      <c r="Q9" s="4">
        <v>39.122</v>
      </c>
      <c r="R9" s="4">
        <v>0.6653</v>
      </c>
      <c r="S9" s="4">
        <v>27.89655415</v>
      </c>
      <c r="T9" s="4">
        <v>23.915400000000002</v>
      </c>
      <c r="U9" s="4">
        <v>8.2199000000000009</v>
      </c>
      <c r="V9" s="4">
        <v>0.76029999999999998</v>
      </c>
      <c r="W9" s="4">
        <v>608.05700000000002</v>
      </c>
      <c r="X9" s="4">
        <v>34.965299999999999</v>
      </c>
      <c r="Y9" s="4">
        <v>2.8062</v>
      </c>
      <c r="Z9" s="4">
        <v>1.801460284</v>
      </c>
      <c r="AA9" s="4">
        <v>6.258544444</v>
      </c>
      <c r="AB9" s="4">
        <v>3.3E-3</v>
      </c>
      <c r="AC9" s="4">
        <v>0.74177420000000005</v>
      </c>
      <c r="AD9" s="4">
        <v>-0.89127583700000002</v>
      </c>
      <c r="AE9" s="4">
        <v>7.7878989999999995E-2</v>
      </c>
      <c r="AF9" s="4">
        <v>167.73</v>
      </c>
      <c r="AG9" s="4">
        <v>13.3</v>
      </c>
      <c r="AH9" s="4">
        <v>6.69</v>
      </c>
      <c r="AI9" s="4">
        <v>2.2999999999999998</v>
      </c>
      <c r="AJ9" s="4">
        <v>2.62</v>
      </c>
      <c r="AK9" s="1">
        <f t="shared" si="0"/>
        <v>11.974982711999999</v>
      </c>
      <c r="AL9" s="2">
        <f t="shared" si="1"/>
        <v>0.42939236199999997</v>
      </c>
      <c r="AM9" s="2">
        <f t="shared" si="2"/>
        <v>7.0442288100000014E-2</v>
      </c>
      <c r="AN9" s="2">
        <f t="shared" si="3"/>
        <v>0.12749445099999998</v>
      </c>
      <c r="AO9" s="2">
        <f t="shared" si="4"/>
        <v>4.2254731200000006E-2</v>
      </c>
      <c r="AP9" s="2">
        <f t="shared" si="5"/>
        <v>256.87187500000005</v>
      </c>
      <c r="AQ9">
        <f t="shared" si="6"/>
        <v>0.25687187500000003</v>
      </c>
    </row>
    <row r="10" spans="1:43" x14ac:dyDescent="0.25">
      <c r="A10" s="5">
        <v>40388</v>
      </c>
      <c r="B10" s="5">
        <v>40386</v>
      </c>
      <c r="C10" s="4">
        <v>460000</v>
      </c>
      <c r="D10" s="4">
        <v>60000</v>
      </c>
      <c r="E10" s="4">
        <v>440000</v>
      </c>
      <c r="F10" s="4">
        <v>380000</v>
      </c>
      <c r="G10" s="4">
        <v>480000</v>
      </c>
      <c r="H10" s="4">
        <v>260000</v>
      </c>
      <c r="I10" s="4">
        <v>13</v>
      </c>
      <c r="J10" s="4">
        <v>11</v>
      </c>
      <c r="K10" s="4">
        <v>13</v>
      </c>
      <c r="L10" s="4">
        <v>12.8</v>
      </c>
      <c r="M10" s="4">
        <v>13.1</v>
      </c>
      <c r="N10" s="4">
        <v>12.5</v>
      </c>
      <c r="O10" s="4">
        <v>3</v>
      </c>
      <c r="P10" s="4">
        <v>5.3150000000000004</v>
      </c>
      <c r="Q10" s="4">
        <v>40.421999999999997</v>
      </c>
      <c r="R10" s="4">
        <v>0.96540000000000004</v>
      </c>
      <c r="S10" s="4">
        <v>26.84977958</v>
      </c>
      <c r="T10" s="4">
        <v>24.945</v>
      </c>
      <c r="U10" s="4">
        <v>7.8753000000000002</v>
      </c>
      <c r="V10" s="4">
        <v>0.82740000000000002</v>
      </c>
      <c r="W10" s="4">
        <v>768.73</v>
      </c>
      <c r="X10" s="4">
        <v>38.856900000000003</v>
      </c>
      <c r="Y10" s="4">
        <v>3.1627000000000001</v>
      </c>
      <c r="Z10" s="4">
        <v>2.857855754</v>
      </c>
      <c r="AA10" s="4">
        <v>10.72893333</v>
      </c>
      <c r="AB10" s="4">
        <v>2.2100000000000002E-2</v>
      </c>
      <c r="AC10" s="4">
        <v>1.0578242</v>
      </c>
      <c r="AD10" s="4">
        <v>-0.76098645899999995</v>
      </c>
      <c r="AE10" s="4">
        <v>-0.46885480000000002</v>
      </c>
      <c r="AF10" s="4">
        <v>162.65</v>
      </c>
      <c r="AG10" s="4">
        <v>13.4</v>
      </c>
      <c r="AH10" s="4">
        <v>5.63</v>
      </c>
      <c r="AI10" s="4">
        <v>5</v>
      </c>
      <c r="AJ10" s="4">
        <v>2.66</v>
      </c>
      <c r="AK10" s="1">
        <f t="shared" si="0"/>
        <v>11.612299159999999</v>
      </c>
      <c r="AL10" s="2">
        <f t="shared" si="1"/>
        <v>0.43262087599999999</v>
      </c>
      <c r="AM10" s="2">
        <f t="shared" si="2"/>
        <v>5.9281028700000002E-2</v>
      </c>
      <c r="AN10" s="2">
        <f t="shared" si="3"/>
        <v>0.27716184999999999</v>
      </c>
      <c r="AO10" s="2">
        <f t="shared" si="4"/>
        <v>4.2899841600000009E-2</v>
      </c>
      <c r="AP10" s="2">
        <f t="shared" si="5"/>
        <v>246.10312500000001</v>
      </c>
      <c r="AQ10">
        <f t="shared" si="6"/>
        <v>0.24610312500000001</v>
      </c>
    </row>
    <row r="11" spans="1:43" x14ac:dyDescent="0.25">
      <c r="A11" s="5">
        <v>40395</v>
      </c>
      <c r="B11" s="5">
        <v>40393</v>
      </c>
      <c r="C11" s="4">
        <v>620000</v>
      </c>
      <c r="D11" s="4">
        <v>0</v>
      </c>
      <c r="E11" s="4">
        <v>2640000</v>
      </c>
      <c r="F11" s="4">
        <v>1600000</v>
      </c>
      <c r="G11" s="4">
        <v>1300000</v>
      </c>
      <c r="H11" s="4">
        <v>360000</v>
      </c>
      <c r="I11" s="4">
        <v>13.3</v>
      </c>
      <c r="J11" s="4">
        <v>0</v>
      </c>
      <c r="K11" s="4">
        <v>14.8</v>
      </c>
      <c r="L11" s="4">
        <v>14.3</v>
      </c>
      <c r="M11" s="4">
        <v>14.1</v>
      </c>
      <c r="N11" s="4">
        <v>12.8</v>
      </c>
      <c r="O11" s="4">
        <v>3.2</v>
      </c>
      <c r="P11" s="4">
        <v>5.1630000000000003</v>
      </c>
      <c r="Q11" s="4">
        <v>41.545999999999999</v>
      </c>
      <c r="R11" s="4">
        <v>1.2895000000000001</v>
      </c>
      <c r="S11" s="4">
        <v>25.87412466</v>
      </c>
      <c r="T11" s="4">
        <v>23.338899999999999</v>
      </c>
      <c r="U11" s="4">
        <v>8.0602999999999998</v>
      </c>
      <c r="V11" s="4">
        <v>1.1128</v>
      </c>
      <c r="W11" s="4">
        <v>696.00699999999995</v>
      </c>
      <c r="X11" s="4">
        <v>31.354700000000001</v>
      </c>
      <c r="Y11" s="4">
        <v>3.3512</v>
      </c>
      <c r="Z11" s="4">
        <v>1.5566532740000001</v>
      </c>
      <c r="AA11" s="4">
        <v>5.8115055560000002</v>
      </c>
      <c r="AB11" s="4">
        <v>1.1599999999999999E-2</v>
      </c>
      <c r="AC11" s="4">
        <v>0.38540809999999998</v>
      </c>
      <c r="AD11" s="4">
        <v>-0.64495630800000003</v>
      </c>
      <c r="AE11" s="4">
        <v>4.2541219999999998E-2</v>
      </c>
      <c r="AF11" s="4">
        <v>155.57</v>
      </c>
      <c r="AG11" s="4">
        <v>13.3</v>
      </c>
      <c r="AH11" s="4">
        <v>5.8</v>
      </c>
      <c r="AI11" s="4">
        <v>18.7</v>
      </c>
      <c r="AJ11" s="4">
        <v>0.75</v>
      </c>
      <c r="AK11" s="1">
        <f t="shared" si="0"/>
        <v>11.106826807999999</v>
      </c>
      <c r="AL11" s="2">
        <f t="shared" si="1"/>
        <v>0.42939236199999997</v>
      </c>
      <c r="AM11" s="2">
        <f t="shared" si="2"/>
        <v>6.1071041999999999E-2</v>
      </c>
      <c r="AN11" s="2">
        <f t="shared" si="3"/>
        <v>1.0365853190000001</v>
      </c>
      <c r="AO11" s="2">
        <f t="shared" si="4"/>
        <v>1.209582E-2</v>
      </c>
      <c r="AP11" s="2">
        <f t="shared" si="5"/>
        <v>251.88437500000001</v>
      </c>
      <c r="AQ11">
        <f t="shared" si="6"/>
        <v>0.25188437499999999</v>
      </c>
    </row>
    <row r="12" spans="1:43" x14ac:dyDescent="0.25">
      <c r="A12" s="5">
        <v>40402</v>
      </c>
      <c r="B12" s="5">
        <v>40400</v>
      </c>
      <c r="C12" s="4">
        <v>420000</v>
      </c>
      <c r="D12" s="4">
        <v>180000</v>
      </c>
      <c r="E12" s="4">
        <v>1500000</v>
      </c>
      <c r="F12" s="4">
        <v>1060000</v>
      </c>
      <c r="G12" s="4">
        <v>820000</v>
      </c>
      <c r="H12" s="4">
        <v>460000</v>
      </c>
      <c r="I12" s="4">
        <v>12.9</v>
      </c>
      <c r="J12" s="4">
        <v>12.1</v>
      </c>
      <c r="K12" s="4">
        <v>14.2</v>
      </c>
      <c r="L12" s="4">
        <v>13.9</v>
      </c>
      <c r="M12" s="4">
        <v>13.6</v>
      </c>
      <c r="N12" s="4">
        <v>13</v>
      </c>
      <c r="O12" s="4">
        <v>2.8</v>
      </c>
      <c r="P12" s="4">
        <v>5.6340000000000003</v>
      </c>
      <c r="Q12" s="4">
        <v>38.484999999999999</v>
      </c>
      <c r="R12" s="4">
        <v>1.5753999999999999</v>
      </c>
      <c r="S12" s="4">
        <v>25.419697939999999</v>
      </c>
      <c r="T12" s="4">
        <v>22.5154</v>
      </c>
      <c r="U12" s="4">
        <v>8.0815999999999999</v>
      </c>
      <c r="V12" s="4">
        <v>3.0598000000000001</v>
      </c>
      <c r="W12" s="4">
        <v>586.65099999999995</v>
      </c>
      <c r="X12" s="4">
        <v>25.531199999999998</v>
      </c>
      <c r="Y12" s="4">
        <v>3.7323</v>
      </c>
      <c r="Z12" s="4">
        <v>2.0755376980000002</v>
      </c>
      <c r="AA12" s="4">
        <v>6.258544444</v>
      </c>
      <c r="AB12" s="4">
        <v>3.8899999999999997E-2</v>
      </c>
      <c r="AC12" s="4">
        <v>-0.92854320000000001</v>
      </c>
      <c r="AD12" s="4">
        <v>-7.850681E-3</v>
      </c>
      <c r="AE12" s="4">
        <v>1.7860052200000001</v>
      </c>
      <c r="AF12" s="4">
        <v>176.97</v>
      </c>
      <c r="AG12" s="4">
        <v>15.4</v>
      </c>
      <c r="AH12" s="4">
        <v>4.07</v>
      </c>
      <c r="AI12" s="4">
        <v>3.86</v>
      </c>
      <c r="AJ12" s="4">
        <v>3.64</v>
      </c>
      <c r="AK12" s="1">
        <f t="shared" si="0"/>
        <v>12.634666967999999</v>
      </c>
      <c r="AL12" s="2">
        <f t="shared" si="1"/>
        <v>0.49719115599999997</v>
      </c>
      <c r="AM12" s="2">
        <f t="shared" si="2"/>
        <v>4.2855024300000003E-2</v>
      </c>
      <c r="AN12" s="2">
        <f t="shared" si="3"/>
        <v>0.21396894820000001</v>
      </c>
      <c r="AO12" s="2">
        <f t="shared" si="4"/>
        <v>5.8705046400000009E-2</v>
      </c>
      <c r="AP12" s="2">
        <f t="shared" si="5"/>
        <v>252.54999999999998</v>
      </c>
      <c r="AQ12">
        <f t="shared" si="6"/>
        <v>0.25255</v>
      </c>
    </row>
    <row r="13" spans="1:43" x14ac:dyDescent="0.25">
      <c r="A13" s="5">
        <v>40410</v>
      </c>
      <c r="B13" s="5">
        <v>40407</v>
      </c>
      <c r="C13" s="4">
        <v>753000</v>
      </c>
      <c r="D13" s="4">
        <v>35000</v>
      </c>
      <c r="E13" s="4">
        <v>508000</v>
      </c>
      <c r="F13" s="4">
        <v>420000</v>
      </c>
      <c r="G13" s="4"/>
      <c r="H13" s="4"/>
      <c r="I13" s="4">
        <v>13.5</v>
      </c>
      <c r="J13" s="4">
        <v>10.5</v>
      </c>
      <c r="K13" s="4">
        <v>13.1</v>
      </c>
      <c r="L13" s="4">
        <v>12.9</v>
      </c>
      <c r="M13" s="4">
        <v>0</v>
      </c>
      <c r="N13" s="4">
        <v>0</v>
      </c>
      <c r="O13" s="4">
        <v>2.5499999999999998</v>
      </c>
      <c r="P13" s="4">
        <v>5.375</v>
      </c>
      <c r="Q13" s="4">
        <v>39.935000000000002</v>
      </c>
      <c r="R13" s="4">
        <v>0.69930000000000003</v>
      </c>
      <c r="S13" s="4">
        <v>25.619020240000001</v>
      </c>
      <c r="T13" s="4">
        <v>22.511299999999999</v>
      </c>
      <c r="U13" s="4">
        <v>8.7162000000000006</v>
      </c>
      <c r="V13" s="4">
        <v>6.3497000000000003</v>
      </c>
      <c r="W13" s="4">
        <v>669.86400000000003</v>
      </c>
      <c r="X13" s="4">
        <v>28.747499999999999</v>
      </c>
      <c r="Y13" s="4">
        <v>4.1848000000000001</v>
      </c>
      <c r="Z13" s="4">
        <v>1.9511384839999999</v>
      </c>
      <c r="AA13" s="4">
        <v>6.7055833329999999</v>
      </c>
      <c r="AB13" s="4">
        <v>6.7000000000000002E-3</v>
      </c>
      <c r="AC13" s="4">
        <v>-1.0280682999999999</v>
      </c>
      <c r="AD13" s="4">
        <v>0.38659893699999998</v>
      </c>
      <c r="AE13" s="4">
        <v>3.73633864</v>
      </c>
      <c r="AF13" s="4">
        <v>208.47</v>
      </c>
      <c r="AG13" s="4">
        <v>18</v>
      </c>
      <c r="AH13" s="4">
        <v>5.96</v>
      </c>
      <c r="AI13" s="4">
        <v>3.67</v>
      </c>
      <c r="AJ13" s="4">
        <v>2.08</v>
      </c>
      <c r="AK13" s="1">
        <f t="shared" si="0"/>
        <v>14.883590567999999</v>
      </c>
      <c r="AL13" s="2">
        <f t="shared" si="1"/>
        <v>0.58113251999999993</v>
      </c>
      <c r="AM13" s="2">
        <f t="shared" si="2"/>
        <v>6.2755760399999999E-2</v>
      </c>
      <c r="AN13" s="2">
        <f t="shared" si="3"/>
        <v>0.20343679789999999</v>
      </c>
      <c r="AO13" s="2">
        <f t="shared" si="4"/>
        <v>3.3545740800000001E-2</v>
      </c>
      <c r="AP13" s="2">
        <f t="shared" si="5"/>
        <v>272.38125000000002</v>
      </c>
      <c r="AQ13">
        <f t="shared" si="6"/>
        <v>0.27238125000000002</v>
      </c>
    </row>
    <row r="14" spans="1:43" x14ac:dyDescent="0.25">
      <c r="A14" s="4"/>
      <c r="B14" s="5">
        <v>40414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2.2999999999999998</v>
      </c>
      <c r="P14" s="4">
        <v>4.8049999999999997</v>
      </c>
      <c r="Q14" s="4">
        <v>47.469499999999996</v>
      </c>
      <c r="R14" s="4">
        <v>3.8052999999999999</v>
      </c>
      <c r="S14" s="4">
        <v>56.041661640000001</v>
      </c>
      <c r="T14" s="4">
        <v>23.009699999999999</v>
      </c>
      <c r="U14" s="4">
        <v>8.4337999999999997</v>
      </c>
      <c r="V14" s="4">
        <v>1.1128</v>
      </c>
      <c r="W14" s="4">
        <v>696.125</v>
      </c>
      <c r="X14" s="4">
        <v>29.664200000000001</v>
      </c>
      <c r="Y14" s="4">
        <v>3.7504</v>
      </c>
      <c r="Z14" s="4">
        <v>2.1560313080000002</v>
      </c>
      <c r="AA14" s="4">
        <v>10.72893333</v>
      </c>
      <c r="AB14" s="4">
        <v>9.9000000000000008E-3</v>
      </c>
      <c r="AC14" s="4">
        <v>-1.5173722999999999</v>
      </c>
      <c r="AD14" s="4">
        <v>3.8968840779999998</v>
      </c>
      <c r="AE14" s="4">
        <v>-1.3295248500000001</v>
      </c>
      <c r="AF14" s="4">
        <v>159.61000000000001</v>
      </c>
      <c r="AG14" s="4">
        <v>6.3</v>
      </c>
      <c r="AH14" s="4">
        <v>8.3000000000000007</v>
      </c>
      <c r="AI14" s="4">
        <v>10.199999999999999</v>
      </c>
      <c r="AJ14" s="4">
        <v>20.100000000000001</v>
      </c>
      <c r="AK14" s="1">
        <f t="shared" si="0"/>
        <v>11.395260184</v>
      </c>
      <c r="AL14" s="2">
        <f t="shared" si="1"/>
        <v>0.20339638199999999</v>
      </c>
      <c r="AM14" s="2">
        <f t="shared" si="2"/>
        <v>8.7394767000000012E-2</v>
      </c>
      <c r="AN14" s="2">
        <f t="shared" si="3"/>
        <v>0.56541017399999993</v>
      </c>
      <c r="AO14" s="2">
        <f t="shared" si="4"/>
        <v>0.32416797600000002</v>
      </c>
      <c r="AP14" s="2">
        <f t="shared" si="5"/>
        <v>263.55624999999998</v>
      </c>
      <c r="AQ14">
        <f t="shared" si="6"/>
        <v>0.26355624999999999</v>
      </c>
    </row>
    <row r="15" spans="1:43" x14ac:dyDescent="0.25">
      <c r="A15" s="5">
        <v>40423</v>
      </c>
      <c r="B15" s="5">
        <v>40423</v>
      </c>
      <c r="C15" s="4">
        <v>194000</v>
      </c>
      <c r="D15" s="4">
        <v>10800</v>
      </c>
      <c r="E15" s="4">
        <v>172000</v>
      </c>
      <c r="F15" s="4">
        <v>86200</v>
      </c>
      <c r="G15" s="4"/>
      <c r="H15" s="4"/>
      <c r="I15" s="4">
        <v>12.2</v>
      </c>
      <c r="J15" s="4">
        <v>9.2799999999999994</v>
      </c>
      <c r="K15" s="4">
        <v>12.1</v>
      </c>
      <c r="L15" s="4">
        <v>11.4</v>
      </c>
      <c r="M15" s="4"/>
      <c r="N15" s="4"/>
      <c r="O15" s="4">
        <v>3.2</v>
      </c>
      <c r="P15" s="4">
        <v>4.2350000000000003</v>
      </c>
      <c r="Q15" s="4">
        <v>55.003999999999998</v>
      </c>
      <c r="R15" s="4">
        <v>0.83160000000000001</v>
      </c>
      <c r="S15" s="4">
        <v>31.627887609999998</v>
      </c>
      <c r="T15" s="4">
        <v>25.813400000000001</v>
      </c>
      <c r="U15" s="4">
        <v>8.2416999999999998</v>
      </c>
      <c r="V15" s="4">
        <v>0.24</v>
      </c>
      <c r="W15" s="4">
        <v>722.38599999999997</v>
      </c>
      <c r="X15" s="4">
        <v>41.761099999999999</v>
      </c>
      <c r="Y15" s="4">
        <v>3.6840000000000002</v>
      </c>
      <c r="Z15" s="4">
        <v>2.175175334</v>
      </c>
      <c r="AA15" s="4">
        <v>7.5996611109999996</v>
      </c>
      <c r="AB15" s="4">
        <v>1.2800000000000001E-2</v>
      </c>
      <c r="AC15" s="4">
        <v>0.19472819999999999</v>
      </c>
      <c r="AD15" s="4">
        <v>-0.91876255699999998</v>
      </c>
      <c r="AE15" s="4">
        <v>-1.1886743</v>
      </c>
      <c r="AF15" s="4">
        <v>151.56</v>
      </c>
      <c r="AG15" s="4">
        <v>10.6</v>
      </c>
      <c r="AH15" s="4">
        <v>6.9</v>
      </c>
      <c r="AI15" s="4">
        <v>4.5</v>
      </c>
      <c r="AJ15" s="4">
        <v>3</v>
      </c>
      <c r="AK15" s="1">
        <f t="shared" si="0"/>
        <v>10.820535264</v>
      </c>
      <c r="AL15" s="2">
        <f t="shared" si="1"/>
        <v>0.34222248399999994</v>
      </c>
      <c r="AM15" s="2">
        <f t="shared" si="2"/>
        <v>7.2653481000000006E-2</v>
      </c>
      <c r="AN15" s="2">
        <f t="shared" si="3"/>
        <v>0.24944566500000001</v>
      </c>
      <c r="AO15" s="2">
        <f t="shared" si="4"/>
        <v>4.8383280000000001E-2</v>
      </c>
      <c r="AP15" s="2">
        <f t="shared" si="5"/>
        <v>257.55312499999997</v>
      </c>
      <c r="AQ15">
        <f t="shared" si="6"/>
        <v>0.25755312499999994</v>
      </c>
    </row>
    <row r="16" spans="1:43" x14ac:dyDescent="0.25">
      <c r="A16" s="4"/>
      <c r="B16" s="5">
        <v>40428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2.8</v>
      </c>
      <c r="P16" s="4">
        <v>3.6579999999999999</v>
      </c>
      <c r="Q16" s="4">
        <v>65.632999999999996</v>
      </c>
      <c r="R16" s="4">
        <v>0.50780000000000003</v>
      </c>
      <c r="S16" s="4">
        <v>37.340727979999997</v>
      </c>
      <c r="T16" s="4">
        <v>24.047899999999998</v>
      </c>
      <c r="U16" s="4">
        <v>7.9416000000000002</v>
      </c>
      <c r="V16" s="4">
        <v>0.626</v>
      </c>
      <c r="W16" s="4">
        <v>670.47900000000004</v>
      </c>
      <c r="X16" s="4">
        <v>31.1524</v>
      </c>
      <c r="Y16" s="4">
        <v>3.7511999999999999</v>
      </c>
      <c r="Z16" s="4">
        <v>1.9744217589999999</v>
      </c>
      <c r="AA16" s="4">
        <v>7.5996611109999996</v>
      </c>
      <c r="AB16" s="4">
        <v>2.8999999999999998E-3</v>
      </c>
      <c r="AC16" s="4">
        <v>-1.6957127000000001</v>
      </c>
      <c r="AD16" s="4">
        <v>-0.82091599900000001</v>
      </c>
      <c r="AE16" s="4">
        <v>-1.31770458</v>
      </c>
      <c r="AF16" s="4">
        <v>184</v>
      </c>
      <c r="AG16" s="4">
        <v>10.9</v>
      </c>
      <c r="AH16" s="4">
        <v>6.4</v>
      </c>
      <c r="AI16" s="4">
        <v>6.2</v>
      </c>
      <c r="AJ16" s="4">
        <v>0.8</v>
      </c>
      <c r="AK16" s="1">
        <f t="shared" si="0"/>
        <v>13.1365696</v>
      </c>
      <c r="AL16" s="2">
        <f t="shared" si="1"/>
        <v>0.35190802599999998</v>
      </c>
      <c r="AM16" s="2">
        <f t="shared" si="2"/>
        <v>6.7388736000000005E-2</v>
      </c>
      <c r="AN16" s="2">
        <f t="shared" si="3"/>
        <v>0.34368069400000001</v>
      </c>
      <c r="AO16" s="2">
        <f t="shared" si="4"/>
        <v>1.2902208000000002E-2</v>
      </c>
      <c r="AP16" s="2">
        <f t="shared" si="5"/>
        <v>248.17500000000001</v>
      </c>
      <c r="AQ16">
        <f t="shared" si="6"/>
        <v>0.24817500000000001</v>
      </c>
    </row>
    <row r="17" spans="1:43" x14ac:dyDescent="0.25">
      <c r="A17" s="5">
        <v>40435</v>
      </c>
      <c r="B17" s="5">
        <v>40435</v>
      </c>
      <c r="C17" s="4">
        <v>234000</v>
      </c>
      <c r="D17" s="4">
        <v>11700</v>
      </c>
      <c r="E17" s="4">
        <v>163000</v>
      </c>
      <c r="F17" s="4">
        <v>81700</v>
      </c>
      <c r="G17" s="4"/>
      <c r="H17" s="4"/>
      <c r="I17" s="4">
        <v>12.4</v>
      </c>
      <c r="J17" s="4">
        <v>9.36</v>
      </c>
      <c r="K17" s="4">
        <v>12</v>
      </c>
      <c r="L17" s="4">
        <v>11.3</v>
      </c>
      <c r="M17" s="4"/>
      <c r="N17" s="4"/>
      <c r="O17" s="4">
        <v>2.4</v>
      </c>
      <c r="P17" s="4">
        <v>3.0819999999999999</v>
      </c>
      <c r="Q17" s="4">
        <v>76.263000000000005</v>
      </c>
      <c r="R17" s="4">
        <v>0.63539999999999996</v>
      </c>
      <c r="S17" s="4">
        <v>20.77599356</v>
      </c>
      <c r="T17" s="4">
        <v>21.498200000000001</v>
      </c>
      <c r="U17" s="4">
        <v>7.2390999999999996</v>
      </c>
      <c r="V17" s="4">
        <v>1.1128</v>
      </c>
      <c r="W17" s="4">
        <v>618.572</v>
      </c>
      <c r="X17" s="4">
        <v>18.177399999999999</v>
      </c>
      <c r="Y17" s="4">
        <v>4.8944999999999999</v>
      </c>
      <c r="Z17" s="4">
        <v>2.3939064760000002</v>
      </c>
      <c r="AA17" s="4">
        <v>8.0466999999999995</v>
      </c>
      <c r="AB17" s="4">
        <v>3.3999999999999998E-3</v>
      </c>
      <c r="AC17" s="4">
        <v>-4.3785848999999999</v>
      </c>
      <c r="AD17" s="4">
        <v>-2.0776176450000001</v>
      </c>
      <c r="AE17" s="4">
        <v>-0.35698054000000001</v>
      </c>
      <c r="AF17" s="4">
        <v>170</v>
      </c>
      <c r="AG17" s="4">
        <v>18.100000000000001</v>
      </c>
      <c r="AH17" s="4">
        <v>5.3</v>
      </c>
      <c r="AI17" s="4">
        <v>3.7</v>
      </c>
      <c r="AJ17" s="4">
        <v>1.5</v>
      </c>
      <c r="AK17" s="1">
        <f t="shared" si="0"/>
        <v>12.137048</v>
      </c>
      <c r="AL17" s="2">
        <f t="shared" si="1"/>
        <v>0.58436103399999995</v>
      </c>
      <c r="AM17" s="2">
        <f t="shared" si="2"/>
        <v>5.5806297000000005E-2</v>
      </c>
      <c r="AN17" s="2">
        <f t="shared" si="3"/>
        <v>0.20509976900000002</v>
      </c>
      <c r="AO17" s="2">
        <f t="shared" si="4"/>
        <v>2.419164E-2</v>
      </c>
      <c r="AP17" s="2">
        <f t="shared" si="5"/>
        <v>226.22187499999998</v>
      </c>
      <c r="AQ17">
        <f t="shared" si="6"/>
        <v>0.22622187499999999</v>
      </c>
    </row>
    <row r="18" spans="1:43" x14ac:dyDescent="0.25">
      <c r="A18" s="5">
        <v>40442</v>
      </c>
      <c r="B18" s="5">
        <v>40442</v>
      </c>
      <c r="C18" s="4"/>
      <c r="D18" s="4"/>
      <c r="E18" s="4">
        <v>940000</v>
      </c>
      <c r="F18" s="4">
        <v>340000</v>
      </c>
      <c r="G18" s="4"/>
      <c r="H18" s="4"/>
      <c r="I18" s="4"/>
      <c r="J18" s="4"/>
      <c r="K18" s="4">
        <v>13.8</v>
      </c>
      <c r="L18" s="4">
        <v>12.7</v>
      </c>
      <c r="M18" s="4"/>
      <c r="N18" s="4"/>
      <c r="O18" s="4">
        <v>2</v>
      </c>
      <c r="P18" s="4">
        <v>2.5049999999999999</v>
      </c>
      <c r="Q18" s="4">
        <v>86.891999999999996</v>
      </c>
      <c r="R18" s="4">
        <v>1.6624000000000001</v>
      </c>
      <c r="S18" s="4">
        <v>30.20909722</v>
      </c>
      <c r="T18" s="4">
        <v>21.1675</v>
      </c>
      <c r="U18" s="4">
        <v>8.4199000000000002</v>
      </c>
      <c r="V18" s="4">
        <v>1.2638</v>
      </c>
      <c r="W18" s="4">
        <v>566.66399999999999</v>
      </c>
      <c r="X18" s="4">
        <v>15.1587</v>
      </c>
      <c r="Y18" s="4">
        <v>4.6825999999999999</v>
      </c>
      <c r="Z18" s="4">
        <v>2.0394496050000002</v>
      </c>
      <c r="AA18" s="4">
        <v>6.258544444</v>
      </c>
      <c r="AB18" s="4">
        <v>4.5999999999999999E-3</v>
      </c>
      <c r="AC18" s="4">
        <v>-5.3478300000000001</v>
      </c>
      <c r="AD18" s="4">
        <v>0.37468105499999999</v>
      </c>
      <c r="AE18" s="4">
        <v>-0.38642797000000001</v>
      </c>
      <c r="AF18" s="4">
        <v>183</v>
      </c>
      <c r="AG18" s="4">
        <v>13.4</v>
      </c>
      <c r="AH18" s="4">
        <v>4</v>
      </c>
      <c r="AI18" s="4">
        <v>10.4</v>
      </c>
      <c r="AJ18" s="4">
        <v>2.2000000000000002</v>
      </c>
      <c r="AK18" s="1">
        <f t="shared" si="0"/>
        <v>13.065175199999999</v>
      </c>
      <c r="AL18" s="2">
        <f t="shared" si="1"/>
        <v>0.43262087599999999</v>
      </c>
      <c r="AM18" s="2">
        <f t="shared" si="2"/>
        <v>4.2117960000000003E-2</v>
      </c>
      <c r="AN18" s="2">
        <f t="shared" si="3"/>
        <v>0.576496648</v>
      </c>
      <c r="AO18" s="2">
        <f t="shared" si="4"/>
        <v>3.5481072000000009E-2</v>
      </c>
      <c r="AP18" s="2">
        <f t="shared" si="5"/>
        <v>263.12187499999999</v>
      </c>
      <c r="AQ18">
        <f t="shared" si="6"/>
        <v>0.26312187500000001</v>
      </c>
    </row>
    <row r="19" spans="1:43" x14ac:dyDescent="0.25">
      <c r="AG19" s="4"/>
      <c r="AL19" s="2"/>
    </row>
    <row r="20" spans="1:43" x14ac:dyDescent="0.25">
      <c r="AG20" s="4"/>
      <c r="AL20" s="2"/>
    </row>
    <row r="21" spans="1:43" x14ac:dyDescent="0.25">
      <c r="AG21" s="4"/>
      <c r="AL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ColWidth="11.5546875" defaultRowHeight="16.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2014megadata_14feb.xls</vt:lpstr>
      <vt:lpstr>Sheet1</vt:lpstr>
    </vt:vector>
  </TitlesOfParts>
  <Company>Carey Lab, Virginia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Hamre</dc:creator>
  <cp:lastModifiedBy>K. Farrell</cp:lastModifiedBy>
  <dcterms:created xsi:type="dcterms:W3CDTF">2016-02-18T12:09:43Z</dcterms:created>
  <dcterms:modified xsi:type="dcterms:W3CDTF">2018-05-21T18:45:58Z</dcterms:modified>
</cp:coreProperties>
</file>