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TIC TOC/2022/"/>
    </mc:Choice>
  </mc:AlternateContent>
  <xr:revisionPtr revIDLastSave="0" documentId="13_ncr:1_{F16CE3A4-C79A-974B-9B8D-9F27D5CC14AA}" xr6:coauthVersionLast="47" xr6:coauthVersionMax="47" xr10:uidLastSave="{00000000-0000-0000-0000-000000000000}"/>
  <bookViews>
    <workbookView xWindow="0" yWindow="500" windowWidth="28800" windowHeight="16240" activeTab="2" xr2:uid="{00000000-000D-0000-FFFF-FFFF00000000}"/>
  </bookViews>
  <sheets>
    <sheet name="data for export" sheetId="81" r:id="rId1"/>
    <sheet name="notes" sheetId="66" r:id="rId2"/>
    <sheet name="24mar23" sheetId="64" r:id="rId3"/>
    <sheet name="27mar23" sheetId="8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7" i="82" l="1"/>
  <c r="BI97" i="82"/>
  <c r="BH97" i="82"/>
  <c r="BG97" i="82"/>
  <c r="BJ94" i="82"/>
  <c r="BI94" i="82"/>
  <c r="BH94" i="82"/>
  <c r="BG94" i="82"/>
  <c r="BJ91" i="82"/>
  <c r="BI91" i="82"/>
  <c r="BH91" i="82"/>
  <c r="BG91" i="82"/>
  <c r="BJ88" i="82"/>
  <c r="BI88" i="82"/>
  <c r="BH88" i="82"/>
  <c r="BG88" i="82"/>
  <c r="BJ85" i="82"/>
  <c r="BI85" i="82"/>
  <c r="BH85" i="82"/>
  <c r="BG85" i="82"/>
  <c r="BJ82" i="82"/>
  <c r="BI82" i="82"/>
  <c r="BH82" i="82"/>
  <c r="BG82" i="82"/>
  <c r="BJ79" i="82"/>
  <c r="BI79" i="82"/>
  <c r="BH79" i="82"/>
  <c r="BG79" i="82"/>
  <c r="BJ76" i="82"/>
  <c r="BI76" i="82"/>
  <c r="BH76" i="82"/>
  <c r="BG76" i="82"/>
  <c r="BJ73" i="82"/>
  <c r="BI73" i="82"/>
  <c r="BH73" i="82"/>
  <c r="BG73" i="82"/>
  <c r="BJ70" i="82"/>
  <c r="BI70" i="82"/>
  <c r="BH70" i="82"/>
  <c r="BG70" i="82"/>
  <c r="BJ67" i="82"/>
  <c r="BI67" i="82"/>
  <c r="BH67" i="82"/>
  <c r="BG67" i="82"/>
  <c r="BJ64" i="82"/>
  <c r="BI64" i="82"/>
  <c r="BH64" i="82"/>
  <c r="BG64" i="82"/>
  <c r="BJ61" i="82"/>
  <c r="BI61" i="82"/>
  <c r="BH61" i="82"/>
  <c r="BG61" i="82"/>
  <c r="BJ58" i="82"/>
  <c r="BI58" i="82"/>
  <c r="BH58" i="82"/>
  <c r="BG58" i="82"/>
  <c r="BJ137" i="64"/>
  <c r="BI137" i="64"/>
  <c r="BH137" i="64"/>
  <c r="BG137" i="64"/>
  <c r="BJ134" i="64"/>
  <c r="BI134" i="64"/>
  <c r="BH134" i="64"/>
  <c r="BG134" i="64"/>
  <c r="BJ131" i="64"/>
  <c r="BI131" i="64"/>
  <c r="BH131" i="64"/>
  <c r="BG131" i="64"/>
  <c r="BJ128" i="64"/>
  <c r="BI128" i="64"/>
  <c r="BH128" i="64"/>
  <c r="BG128" i="64"/>
  <c r="BJ125" i="64"/>
  <c r="BI125" i="64"/>
  <c r="BH125" i="64"/>
  <c r="BG125" i="64"/>
  <c r="BJ122" i="64"/>
  <c r="BI122" i="64"/>
  <c r="BH122" i="64"/>
  <c r="BG122" i="64"/>
  <c r="BJ119" i="64"/>
  <c r="BI119" i="64"/>
  <c r="BH119" i="64"/>
  <c r="BG119" i="64"/>
  <c r="BJ116" i="64"/>
  <c r="BI116" i="64"/>
  <c r="BH116" i="64"/>
  <c r="BG116" i="64"/>
  <c r="BJ113" i="64"/>
  <c r="BI113" i="64"/>
  <c r="BH113" i="64"/>
  <c r="BG113" i="64"/>
  <c r="BJ110" i="64"/>
  <c r="BI110" i="64"/>
  <c r="BH110" i="64"/>
  <c r="BG110" i="64"/>
  <c r="BJ107" i="64"/>
  <c r="BI107" i="64"/>
  <c r="BH107" i="64"/>
  <c r="BG107" i="64"/>
  <c r="BJ104" i="64"/>
  <c r="BI104" i="64"/>
  <c r="BH104" i="64"/>
  <c r="BG104" i="64"/>
  <c r="BJ101" i="64"/>
  <c r="BI101" i="64"/>
  <c r="BH101" i="64"/>
  <c r="BG101" i="64"/>
  <c r="BJ97" i="64"/>
  <c r="BI97" i="64"/>
  <c r="BH97" i="64"/>
  <c r="BG97" i="64"/>
  <c r="BJ94" i="64"/>
  <c r="BI94" i="64"/>
  <c r="BH94" i="64"/>
  <c r="BG94" i="64"/>
  <c r="BJ91" i="64"/>
  <c r="BI91" i="64"/>
  <c r="BH91" i="64"/>
  <c r="BG91" i="64"/>
  <c r="BJ88" i="64"/>
  <c r="BI88" i="64"/>
  <c r="BH88" i="64"/>
  <c r="BG88" i="64"/>
  <c r="BJ85" i="64"/>
  <c r="BI85" i="64"/>
  <c r="BH85" i="64"/>
  <c r="BG85" i="64"/>
  <c r="BJ82" i="64"/>
  <c r="BI82" i="64"/>
  <c r="BH82" i="64"/>
  <c r="BG82" i="64"/>
  <c r="BJ79" i="64"/>
  <c r="BI79" i="64"/>
  <c r="BH79" i="64"/>
  <c r="BG79" i="64"/>
  <c r="BJ76" i="64"/>
  <c r="BI76" i="64"/>
  <c r="BH76" i="64"/>
  <c r="BG76" i="64"/>
  <c r="BJ73" i="64"/>
  <c r="BI73" i="64"/>
  <c r="BH73" i="64"/>
  <c r="BG73" i="64"/>
  <c r="BJ70" i="64"/>
  <c r="BI70" i="64"/>
  <c r="BH70" i="64"/>
  <c r="BG70" i="64"/>
  <c r="BJ67" i="64"/>
  <c r="BI67" i="64"/>
  <c r="BH67" i="64"/>
  <c r="BG67" i="64"/>
  <c r="BJ64" i="64"/>
  <c r="BI64" i="64"/>
  <c r="BH64" i="64"/>
  <c r="BG64" i="64"/>
  <c r="BG61" i="64"/>
  <c r="BH61" i="64"/>
  <c r="BI61" i="64"/>
  <c r="BJ61" i="64"/>
  <c r="BJ58" i="64"/>
  <c r="BI58" i="64"/>
  <c r="BH58" i="64"/>
  <c r="BG58" i="64"/>
  <c r="BA158" i="82"/>
  <c r="AU158" i="82"/>
  <c r="AO158" i="82"/>
  <c r="AI158" i="82"/>
  <c r="AI96" i="82"/>
  <c r="AI51" i="82"/>
  <c r="BA96" i="82" l="1"/>
  <c r="AU96" i="82"/>
  <c r="AO96" i="82"/>
  <c r="BA51" i="82"/>
  <c r="AU51" i="82"/>
  <c r="AO51" i="82"/>
  <c r="I19" i="82"/>
  <c r="G19" i="82"/>
  <c r="E19" i="82"/>
  <c r="I18" i="82"/>
  <c r="G18" i="82"/>
  <c r="E18" i="82"/>
  <c r="I17" i="82"/>
  <c r="G17" i="82"/>
  <c r="E17" i="82"/>
  <c r="I16" i="82"/>
  <c r="G16" i="82"/>
  <c r="E16" i="82"/>
  <c r="C16" i="82"/>
  <c r="J19" i="82" s="1"/>
  <c r="B16" i="82"/>
  <c r="H18" i="82" s="1"/>
  <c r="A16" i="82"/>
  <c r="F19" i="82" s="1"/>
  <c r="I15" i="82"/>
  <c r="H15" i="82"/>
  <c r="G15" i="82"/>
  <c r="F15" i="82"/>
  <c r="E15" i="82"/>
  <c r="J14" i="82"/>
  <c r="F14" i="82"/>
  <c r="AI51" i="64"/>
  <c r="AI96" i="64"/>
  <c r="AO96" i="64"/>
  <c r="AU96" i="64"/>
  <c r="BA96" i="64"/>
  <c r="BA138" i="64"/>
  <c r="AU138" i="64"/>
  <c r="AO138" i="64"/>
  <c r="AI138" i="64"/>
  <c r="J15" i="82" l="1"/>
  <c r="H14" i="82"/>
  <c r="F16" i="82"/>
  <c r="J16" i="82"/>
  <c r="H17" i="82"/>
  <c r="F18" i="82"/>
  <c r="F23" i="82" s="1"/>
  <c r="J18" i="82"/>
  <c r="H19" i="82"/>
  <c r="H16" i="82"/>
  <c r="F17" i="82"/>
  <c r="J17" i="82"/>
  <c r="E15" i="64"/>
  <c r="G15" i="64"/>
  <c r="I15" i="64"/>
  <c r="A16" i="64"/>
  <c r="F14" i="64" s="1"/>
  <c r="B16" i="64"/>
  <c r="H15" i="64" s="1"/>
  <c r="C16" i="64"/>
  <c r="J14" i="64" s="1"/>
  <c r="E16" i="64"/>
  <c r="G16" i="64"/>
  <c r="I16" i="64"/>
  <c r="E17" i="64"/>
  <c r="G17" i="64"/>
  <c r="I17" i="64"/>
  <c r="E18" i="64"/>
  <c r="G18" i="64"/>
  <c r="I18" i="64"/>
  <c r="E19" i="64"/>
  <c r="G19" i="64"/>
  <c r="I19" i="64"/>
  <c r="J19" i="64"/>
  <c r="AO51" i="64"/>
  <c r="AU51" i="64"/>
  <c r="BA51" i="64"/>
  <c r="H23" i="82" l="1"/>
  <c r="H21" i="82"/>
  <c r="H22" i="82"/>
  <c r="J22" i="82"/>
  <c r="J23" i="82"/>
  <c r="F21" i="82"/>
  <c r="J21" i="82"/>
  <c r="F22" i="82"/>
  <c r="J17" i="64"/>
  <c r="H16" i="64"/>
  <c r="J16" i="64"/>
  <c r="J15" i="64"/>
  <c r="F18" i="64"/>
  <c r="H17" i="64"/>
  <c r="H14" i="64"/>
  <c r="F17" i="64"/>
  <c r="H19" i="64"/>
  <c r="J18" i="64"/>
  <c r="F16" i="64"/>
  <c r="F19" i="64"/>
  <c r="H18" i="64"/>
  <c r="F15" i="64"/>
  <c r="H23" i="64" l="1"/>
  <c r="P16" i="82"/>
  <c r="AG151" i="82"/>
  <c r="AG155" i="82"/>
  <c r="AG159" i="82"/>
  <c r="AG140" i="82"/>
  <c r="AG141" i="82"/>
  <c r="AG142" i="82"/>
  <c r="AG143" i="82"/>
  <c r="AG144" i="82"/>
  <c r="AG145" i="82"/>
  <c r="AG146" i="82"/>
  <c r="BJ146" i="82" s="1"/>
  <c r="AG147" i="82"/>
  <c r="AG148" i="82"/>
  <c r="AG149" i="82"/>
  <c r="BJ149" i="82" s="1"/>
  <c r="AG150" i="82"/>
  <c r="AG157" i="82"/>
  <c r="AG154" i="82"/>
  <c r="AG158" i="82"/>
  <c r="AG153" i="82"/>
  <c r="AG152" i="82"/>
  <c r="AG156" i="82"/>
  <c r="AD153" i="82"/>
  <c r="AD157" i="82"/>
  <c r="AD155" i="82"/>
  <c r="AD152" i="82"/>
  <c r="BG152" i="82" s="1"/>
  <c r="AD156" i="82"/>
  <c r="AD140" i="82"/>
  <c r="BG140" i="82" s="1"/>
  <c r="AD141" i="82"/>
  <c r="AD142" i="82"/>
  <c r="AD143" i="82"/>
  <c r="AD144" i="82"/>
  <c r="AD145" i="82"/>
  <c r="AD146" i="82"/>
  <c r="BG146" i="82" s="1"/>
  <c r="AD147" i="82"/>
  <c r="AD148" i="82"/>
  <c r="AD149" i="82"/>
  <c r="AD150" i="82"/>
  <c r="AD151" i="82"/>
  <c r="AD159" i="82"/>
  <c r="AD158" i="82"/>
  <c r="AD154" i="82"/>
  <c r="AE154" i="82"/>
  <c r="AE158" i="82"/>
  <c r="AE152" i="82"/>
  <c r="AE140" i="82"/>
  <c r="AE142" i="82"/>
  <c r="AF142" i="82" s="1"/>
  <c r="AE144" i="82"/>
  <c r="AF144" i="82" s="1"/>
  <c r="AE145" i="82"/>
  <c r="AF145" i="82" s="1"/>
  <c r="AE147" i="82"/>
  <c r="AE149" i="82"/>
  <c r="AE153" i="82"/>
  <c r="AF153" i="82" s="1"/>
  <c r="AE157" i="82"/>
  <c r="AF157" i="82" s="1"/>
  <c r="AE156" i="82"/>
  <c r="AE141" i="82"/>
  <c r="AE143" i="82"/>
  <c r="AE146" i="82"/>
  <c r="AE148" i="82"/>
  <c r="AE150" i="82"/>
  <c r="AF150" i="82" s="1"/>
  <c r="AE159" i="82"/>
  <c r="AF159" i="82" s="1"/>
  <c r="AE151" i="82"/>
  <c r="AE155" i="82"/>
  <c r="BH155" i="82" s="1"/>
  <c r="N14" i="82"/>
  <c r="M17" i="82"/>
  <c r="N19" i="82"/>
  <c r="N16" i="82"/>
  <c r="AD139" i="82"/>
  <c r="AD138" i="82"/>
  <c r="AD137" i="82"/>
  <c r="AD136" i="82"/>
  <c r="AD135" i="82"/>
  <c r="AD134" i="82"/>
  <c r="AD133" i="82"/>
  <c r="AD132" i="82"/>
  <c r="AD131" i="82"/>
  <c r="AD130" i="82"/>
  <c r="AD129" i="82"/>
  <c r="AD128" i="82"/>
  <c r="AD127" i="82"/>
  <c r="AD126" i="82"/>
  <c r="AD125" i="82"/>
  <c r="AD124" i="82"/>
  <c r="AD123" i="82"/>
  <c r="AD122" i="82"/>
  <c r="AD121" i="82"/>
  <c r="AD120" i="82"/>
  <c r="AD119" i="82"/>
  <c r="AD118" i="82"/>
  <c r="AD117" i="82"/>
  <c r="AD116" i="82"/>
  <c r="AD115" i="82"/>
  <c r="AD114" i="82"/>
  <c r="AD113" i="82"/>
  <c r="BG113" i="82" s="1"/>
  <c r="AD112" i="82"/>
  <c r="AD111" i="82"/>
  <c r="AD110" i="82"/>
  <c r="AD109" i="82"/>
  <c r="AD108" i="82"/>
  <c r="AD107" i="82"/>
  <c r="AD106" i="82"/>
  <c r="AD105" i="82"/>
  <c r="AD104" i="82"/>
  <c r="AD103" i="82"/>
  <c r="AD102" i="82"/>
  <c r="AD101" i="82"/>
  <c r="BG101" i="82" s="1"/>
  <c r="AD100" i="82"/>
  <c r="AD99" i="82"/>
  <c r="AD98" i="82"/>
  <c r="AD97" i="82"/>
  <c r="AD96" i="82"/>
  <c r="AD95" i="82"/>
  <c r="AD94" i="82"/>
  <c r="AD93" i="82"/>
  <c r="AD92" i="82"/>
  <c r="AD91" i="82"/>
  <c r="AD90" i="82"/>
  <c r="AD89" i="82"/>
  <c r="AD88" i="82"/>
  <c r="AD87" i="82"/>
  <c r="AD86" i="82"/>
  <c r="AD85" i="82"/>
  <c r="AD84" i="82"/>
  <c r="AD83" i="82"/>
  <c r="AD82" i="82"/>
  <c r="AD81" i="82"/>
  <c r="AD80" i="82"/>
  <c r="AD79" i="82"/>
  <c r="AK79" i="82" s="1"/>
  <c r="AD78" i="82"/>
  <c r="AD77" i="82"/>
  <c r="AD76" i="82"/>
  <c r="AD75" i="82"/>
  <c r="AD74" i="82"/>
  <c r="AD73" i="82"/>
  <c r="AD72" i="82"/>
  <c r="AD71" i="82"/>
  <c r="AD70" i="82"/>
  <c r="AD69" i="82"/>
  <c r="AD68" i="82"/>
  <c r="AD67" i="82"/>
  <c r="AK67" i="82" s="1"/>
  <c r="AD66" i="82"/>
  <c r="AD65" i="82"/>
  <c r="AD64" i="82"/>
  <c r="AD63" i="82"/>
  <c r="AD62" i="82"/>
  <c r="AD61" i="82"/>
  <c r="AD60" i="82"/>
  <c r="AD59" i="82"/>
  <c r="AD58" i="82"/>
  <c r="AD57" i="82"/>
  <c r="AD56" i="82"/>
  <c r="AD55" i="82"/>
  <c r="AD54" i="82"/>
  <c r="AD53" i="82"/>
  <c r="AD52" i="82"/>
  <c r="AD50" i="82"/>
  <c r="AD44" i="82"/>
  <c r="AD38" i="82"/>
  <c r="AD30" i="82"/>
  <c r="AD51" i="82"/>
  <c r="AD46" i="82"/>
  <c r="AD45" i="82"/>
  <c r="AD40" i="82"/>
  <c r="AD39" i="82"/>
  <c r="AD34" i="82"/>
  <c r="AD32" i="82"/>
  <c r="AD47" i="82"/>
  <c r="AD41" i="82"/>
  <c r="AD35" i="82"/>
  <c r="AD33" i="82"/>
  <c r="AD29" i="82"/>
  <c r="AD28" i="82"/>
  <c r="AD27" i="82"/>
  <c r="AD26" i="82"/>
  <c r="AD25" i="82"/>
  <c r="AD49" i="82"/>
  <c r="AD48" i="82"/>
  <c r="AD43" i="82"/>
  <c r="AD42" i="82"/>
  <c r="AD37" i="82"/>
  <c r="AD36" i="82"/>
  <c r="M14" i="82"/>
  <c r="O14" i="82" s="1"/>
  <c r="M19" i="82"/>
  <c r="M15" i="82"/>
  <c r="N17" i="82"/>
  <c r="O17" i="82" s="1"/>
  <c r="M18" i="82"/>
  <c r="AE139" i="82"/>
  <c r="AE136" i="82"/>
  <c r="AF136" i="82" s="1"/>
  <c r="AE134" i="82"/>
  <c r="AE128" i="82"/>
  <c r="AE126" i="82"/>
  <c r="AE118" i="82"/>
  <c r="AE116" i="82"/>
  <c r="AE114" i="82"/>
  <c r="AE106" i="82"/>
  <c r="AE104" i="82"/>
  <c r="AE102" i="82"/>
  <c r="AE98" i="82"/>
  <c r="AE96" i="82"/>
  <c r="AE91" i="82"/>
  <c r="AE90" i="82"/>
  <c r="AE133" i="82"/>
  <c r="AF133" i="82" s="1"/>
  <c r="AE132" i="82"/>
  <c r="AE127" i="82"/>
  <c r="AF127" i="82" s="1"/>
  <c r="AE125" i="82"/>
  <c r="BH125" i="82" s="1"/>
  <c r="AE123" i="82"/>
  <c r="AE115" i="82"/>
  <c r="AE113" i="82"/>
  <c r="AE111" i="82"/>
  <c r="AE103" i="82"/>
  <c r="AE101" i="82"/>
  <c r="AE95" i="82"/>
  <c r="AF95" i="82" s="1"/>
  <c r="AE93" i="82"/>
  <c r="AE88" i="82"/>
  <c r="AE138" i="82"/>
  <c r="AE131" i="82"/>
  <c r="BH131" i="82" s="1"/>
  <c r="AE124" i="82"/>
  <c r="AF124" i="82" s="1"/>
  <c r="AE122" i="82"/>
  <c r="BH122" i="82" s="1"/>
  <c r="AE120" i="82"/>
  <c r="AE112" i="82"/>
  <c r="AF112" i="82" s="1"/>
  <c r="AE110" i="82"/>
  <c r="BH110" i="82" s="1"/>
  <c r="AE108" i="82"/>
  <c r="AE100" i="82"/>
  <c r="AF100" i="82" s="1"/>
  <c r="AE97" i="82"/>
  <c r="AE92" i="82"/>
  <c r="AF92" i="82" s="1"/>
  <c r="AE89" i="82"/>
  <c r="AF89" i="82" s="1"/>
  <c r="AE137" i="82"/>
  <c r="BH137" i="82" s="1"/>
  <c r="AE129" i="82"/>
  <c r="AE119" i="82"/>
  <c r="BH119" i="82" s="1"/>
  <c r="AE109" i="82"/>
  <c r="AF109" i="82" s="1"/>
  <c r="AE99" i="82"/>
  <c r="AE86" i="82"/>
  <c r="AE85" i="82"/>
  <c r="AE84" i="82"/>
  <c r="AE80" i="82"/>
  <c r="AF80" i="82" s="1"/>
  <c r="AE79" i="82"/>
  <c r="AE78" i="82"/>
  <c r="AE74" i="82"/>
  <c r="AE73" i="82"/>
  <c r="AE72" i="82"/>
  <c r="AE68" i="82"/>
  <c r="AF68" i="82" s="1"/>
  <c r="AE67" i="82"/>
  <c r="AE66" i="82"/>
  <c r="AE62" i="82"/>
  <c r="AE61" i="82"/>
  <c r="AE60" i="82"/>
  <c r="AE56" i="82"/>
  <c r="AF56" i="82" s="1"/>
  <c r="AE54" i="82"/>
  <c r="AE52" i="82"/>
  <c r="AF52" i="82" s="1"/>
  <c r="AE51" i="82"/>
  <c r="AE46" i="82"/>
  <c r="AE45" i="82"/>
  <c r="AE40" i="82"/>
  <c r="AF40" i="82" s="1"/>
  <c r="AE39" i="82"/>
  <c r="AE34" i="82"/>
  <c r="AE32" i="82"/>
  <c r="AE135" i="82"/>
  <c r="AE117" i="82"/>
  <c r="AE107" i="82"/>
  <c r="AE47" i="82"/>
  <c r="AF47" i="82" s="1"/>
  <c r="AE41" i="82"/>
  <c r="AF41" i="82" s="1"/>
  <c r="AE35" i="82"/>
  <c r="AE33" i="82"/>
  <c r="AE29" i="82"/>
  <c r="AE28" i="82"/>
  <c r="AF28" i="82" s="1"/>
  <c r="AE27" i="82"/>
  <c r="AE26" i="82"/>
  <c r="AE25" i="82"/>
  <c r="AF25" i="82" s="1"/>
  <c r="AE105" i="82"/>
  <c r="AE94" i="82"/>
  <c r="AE87" i="82"/>
  <c r="AE83" i="82"/>
  <c r="AF83" i="82" s="1"/>
  <c r="AE82" i="82"/>
  <c r="AE81" i="82"/>
  <c r="AE77" i="82"/>
  <c r="AE76" i="82"/>
  <c r="AE75" i="82"/>
  <c r="AE71" i="82"/>
  <c r="AF71" i="82" s="1"/>
  <c r="AE70" i="82"/>
  <c r="AE69" i="82"/>
  <c r="AE65" i="82"/>
  <c r="AE64" i="82"/>
  <c r="AE63" i="82"/>
  <c r="AE59" i="82"/>
  <c r="AF59" i="82" s="1"/>
  <c r="AE58" i="82"/>
  <c r="AE57" i="82"/>
  <c r="AE55" i="82"/>
  <c r="AE53" i="82"/>
  <c r="AE49" i="82"/>
  <c r="AF49" i="82" s="1"/>
  <c r="AE48" i="82"/>
  <c r="AE43" i="82"/>
  <c r="AE42" i="82"/>
  <c r="AE37" i="82"/>
  <c r="AF37" i="82" s="1"/>
  <c r="AE36" i="82"/>
  <c r="AE130" i="82"/>
  <c r="AE121" i="82"/>
  <c r="AE50" i="82"/>
  <c r="AF50" i="82" s="1"/>
  <c r="AE44" i="82"/>
  <c r="AE38" i="82"/>
  <c r="AE30" i="82"/>
  <c r="AF30" i="82" s="1"/>
  <c r="N15" i="82"/>
  <c r="O15" i="82" s="1"/>
  <c r="N18" i="82"/>
  <c r="O18" i="82" s="1"/>
  <c r="M16" i="82"/>
  <c r="AG139" i="82"/>
  <c r="AG138" i="82"/>
  <c r="AG137" i="82"/>
  <c r="AG136" i="82"/>
  <c r="AG135" i="82"/>
  <c r="AG134" i="82"/>
  <c r="AG133" i="82"/>
  <c r="AG132" i="82"/>
  <c r="AG131" i="82"/>
  <c r="BJ131" i="82" s="1"/>
  <c r="AG130" i="82"/>
  <c r="AG129" i="82"/>
  <c r="AG128" i="82"/>
  <c r="AG127" i="82"/>
  <c r="AG126" i="82"/>
  <c r="AG125" i="82"/>
  <c r="AG124" i="82"/>
  <c r="AG123" i="82"/>
  <c r="AG122" i="82"/>
  <c r="AG121" i="82"/>
  <c r="AG120" i="82"/>
  <c r="AG119" i="82"/>
  <c r="BJ119" i="82" s="1"/>
  <c r="AG118" i="82"/>
  <c r="AG117" i="82"/>
  <c r="AG116" i="82"/>
  <c r="AG115" i="82"/>
  <c r="AG114" i="82"/>
  <c r="AG113" i="82"/>
  <c r="AG112" i="82"/>
  <c r="AG111" i="82"/>
  <c r="AG110" i="82"/>
  <c r="AG109" i="82"/>
  <c r="AG108" i="82"/>
  <c r="AG107" i="82"/>
  <c r="BJ107" i="82" s="1"/>
  <c r="AG106" i="82"/>
  <c r="AG105" i="82"/>
  <c r="AG104" i="82"/>
  <c r="AG103" i="82"/>
  <c r="AG102" i="82"/>
  <c r="AG101" i="82"/>
  <c r="AG100" i="82"/>
  <c r="AG99" i="82"/>
  <c r="AG98" i="82"/>
  <c r="AG97" i="82"/>
  <c r="AG96" i="82"/>
  <c r="AG95" i="82"/>
  <c r="AG94" i="82"/>
  <c r="AG93" i="82"/>
  <c r="AG92" i="82"/>
  <c r="AG91" i="82"/>
  <c r="AG89" i="82"/>
  <c r="AG90" i="82"/>
  <c r="AG47" i="82"/>
  <c r="AG41" i="82"/>
  <c r="AG35" i="82"/>
  <c r="AG33" i="82"/>
  <c r="AG87" i="82"/>
  <c r="AG83" i="82"/>
  <c r="AG82" i="82"/>
  <c r="AG81" i="82"/>
  <c r="AG77" i="82"/>
  <c r="AG76" i="82"/>
  <c r="AG75" i="82"/>
  <c r="AG71" i="82"/>
  <c r="AG70" i="82"/>
  <c r="AG69" i="82"/>
  <c r="AG65" i="82"/>
  <c r="AG64" i="82"/>
  <c r="AG63" i="82"/>
  <c r="AG59" i="82"/>
  <c r="AG58" i="82"/>
  <c r="AG57" i="82"/>
  <c r="AG55" i="82"/>
  <c r="AG53" i="82"/>
  <c r="AG49" i="82"/>
  <c r="AG48" i="82"/>
  <c r="AG43" i="82"/>
  <c r="AG42" i="82"/>
  <c r="AG37" i="82"/>
  <c r="AG36" i="82"/>
  <c r="AG88" i="82"/>
  <c r="AG50" i="82"/>
  <c r="AG44" i="82"/>
  <c r="AG38" i="82"/>
  <c r="AG30" i="82"/>
  <c r="AG86" i="82"/>
  <c r="AG85" i="82"/>
  <c r="AG84" i="82"/>
  <c r="AG80" i="82"/>
  <c r="AG79" i="82"/>
  <c r="AG78" i="82"/>
  <c r="AG74" i="82"/>
  <c r="AG73" i="82"/>
  <c r="AG72" i="82"/>
  <c r="AG68" i="82"/>
  <c r="AG67" i="82"/>
  <c r="AG66" i="82"/>
  <c r="AG62" i="82"/>
  <c r="AG61" i="82"/>
  <c r="AG60" i="82"/>
  <c r="AG56" i="82"/>
  <c r="AG54" i="82"/>
  <c r="AG52" i="82"/>
  <c r="AG51" i="82"/>
  <c r="AG46" i="82"/>
  <c r="AG45" i="82"/>
  <c r="AG40" i="82"/>
  <c r="AG39" i="82"/>
  <c r="AG34" i="82"/>
  <c r="AG32" i="82"/>
  <c r="AG29" i="82"/>
  <c r="AG28" i="82"/>
  <c r="AG27" i="82"/>
  <c r="AG26" i="82"/>
  <c r="AG25" i="82"/>
  <c r="P14" i="82"/>
  <c r="P15" i="82"/>
  <c r="P19" i="82"/>
  <c r="P17" i="82"/>
  <c r="P18" i="82"/>
  <c r="J23" i="64"/>
  <c r="F21" i="64"/>
  <c r="H22" i="64"/>
  <c r="AE92" i="64" s="1"/>
  <c r="H21" i="64"/>
  <c r="AE85" i="64"/>
  <c r="AE94" i="64"/>
  <c r="N14" i="64"/>
  <c r="F23" i="64"/>
  <c r="J21" i="64"/>
  <c r="AG99" i="64" s="1"/>
  <c r="J22" i="64"/>
  <c r="N18" i="64"/>
  <c r="F22" i="64"/>
  <c r="BJ110" i="82" l="1"/>
  <c r="BJ134" i="82"/>
  <c r="AK58" i="82"/>
  <c r="AK70" i="82"/>
  <c r="AK82" i="82"/>
  <c r="BJ155" i="82"/>
  <c r="BH149" i="82"/>
  <c r="AF154" i="82"/>
  <c r="BG125" i="82"/>
  <c r="BG137" i="82"/>
  <c r="BH146" i="82"/>
  <c r="BH152" i="82"/>
  <c r="BG149" i="82"/>
  <c r="BG155" i="82"/>
  <c r="BC153" i="82"/>
  <c r="BJ152" i="82"/>
  <c r="AE117" i="64"/>
  <c r="AE64" i="64"/>
  <c r="AE61" i="64"/>
  <c r="AE54" i="64"/>
  <c r="AE42" i="64"/>
  <c r="AE27" i="64"/>
  <c r="AE91" i="64"/>
  <c r="AE98" i="64"/>
  <c r="AE82" i="64"/>
  <c r="AE44" i="64"/>
  <c r="N15" i="64"/>
  <c r="AE78" i="64"/>
  <c r="AE101" i="64"/>
  <c r="AE84" i="64"/>
  <c r="AE57" i="64"/>
  <c r="AE115" i="64"/>
  <c r="AE100" i="64"/>
  <c r="AE52" i="64"/>
  <c r="AE46" i="64"/>
  <c r="AE40" i="64"/>
  <c r="AE34" i="64"/>
  <c r="AE25" i="64"/>
  <c r="AE134" i="64"/>
  <c r="AE89" i="64"/>
  <c r="AE63" i="64"/>
  <c r="AE126" i="64"/>
  <c r="AE120" i="64"/>
  <c r="AE80" i="64"/>
  <c r="AE35" i="64"/>
  <c r="AE135" i="64"/>
  <c r="N17" i="64"/>
  <c r="AE79" i="64"/>
  <c r="AQ79" i="64" s="1"/>
  <c r="AE75" i="64"/>
  <c r="AE65" i="64"/>
  <c r="AE105" i="64"/>
  <c r="AE114" i="64"/>
  <c r="AE103" i="64"/>
  <c r="AE138" i="64"/>
  <c r="AE74" i="64"/>
  <c r="AE129" i="64"/>
  <c r="AE83" i="64"/>
  <c r="AE51" i="64"/>
  <c r="AE45" i="64"/>
  <c r="AE39" i="64"/>
  <c r="AE32" i="64"/>
  <c r="AE71" i="64"/>
  <c r="AE124" i="64"/>
  <c r="AE87" i="64"/>
  <c r="AE118" i="64"/>
  <c r="AE122" i="64"/>
  <c r="AQ123" i="64" s="1"/>
  <c r="AE112" i="64"/>
  <c r="AE55" i="64"/>
  <c r="AE33" i="64"/>
  <c r="AE107" i="64"/>
  <c r="AE121" i="64"/>
  <c r="AE62" i="64"/>
  <c r="AE125" i="64"/>
  <c r="AQ126" i="64" s="1"/>
  <c r="AE111" i="64"/>
  <c r="AE48" i="64"/>
  <c r="AE36" i="64"/>
  <c r="AE58" i="64"/>
  <c r="AE76" i="64"/>
  <c r="AE60" i="64"/>
  <c r="AE72" i="64"/>
  <c r="N19" i="64"/>
  <c r="AE113" i="64"/>
  <c r="AQ114" i="64" s="1"/>
  <c r="AE123" i="64"/>
  <c r="AE130" i="64"/>
  <c r="AE56" i="64"/>
  <c r="N16" i="64"/>
  <c r="AE139" i="64"/>
  <c r="AE97" i="64"/>
  <c r="AQ97" i="64" s="1"/>
  <c r="AE133" i="64"/>
  <c r="AE137" i="64"/>
  <c r="AQ138" i="64" s="1"/>
  <c r="AE96" i="64"/>
  <c r="AE70" i="64"/>
  <c r="AQ70" i="64" s="1"/>
  <c r="AE132" i="64"/>
  <c r="AE69" i="64"/>
  <c r="AE116" i="64"/>
  <c r="AQ117" i="64" s="1"/>
  <c r="AE77" i="64"/>
  <c r="AE49" i="64"/>
  <c r="AE43" i="64"/>
  <c r="AE37" i="64"/>
  <c r="AE29" i="64"/>
  <c r="AE66" i="64"/>
  <c r="AE106" i="64"/>
  <c r="AE81" i="64"/>
  <c r="AE104" i="64"/>
  <c r="AQ105" i="64" s="1"/>
  <c r="AE68" i="64"/>
  <c r="AE93" i="64"/>
  <c r="AE47" i="64"/>
  <c r="AE26" i="64"/>
  <c r="BJ101" i="82"/>
  <c r="BJ113" i="82"/>
  <c r="BJ125" i="82"/>
  <c r="BJ137" i="82"/>
  <c r="BH128" i="82"/>
  <c r="AF152" i="82"/>
  <c r="AQ153" i="82"/>
  <c r="BC123" i="82"/>
  <c r="BJ122" i="82"/>
  <c r="AF65" i="82"/>
  <c r="BH134" i="82"/>
  <c r="AK123" i="82"/>
  <c r="BG122" i="82"/>
  <c r="AQ144" i="82"/>
  <c r="BH143" i="82"/>
  <c r="AF143" i="82"/>
  <c r="AF121" i="82"/>
  <c r="AF53" i="82"/>
  <c r="AF32" i="82"/>
  <c r="AF62" i="82"/>
  <c r="BH113" i="82"/>
  <c r="AF118" i="82"/>
  <c r="AL90" i="82"/>
  <c r="AK108" i="82"/>
  <c r="BG107" i="82"/>
  <c r="AK120" i="82"/>
  <c r="BG119" i="82"/>
  <c r="BG131" i="82"/>
  <c r="AM129" i="82"/>
  <c r="AF141" i="82"/>
  <c r="AQ150" i="82"/>
  <c r="AF149" i="82"/>
  <c r="BG143" i="82"/>
  <c r="AK144" i="82"/>
  <c r="BC159" i="82"/>
  <c r="BC150" i="82"/>
  <c r="AF151" i="82"/>
  <c r="AQ147" i="82"/>
  <c r="AF146" i="82"/>
  <c r="AK159" i="82"/>
  <c r="AK150" i="82"/>
  <c r="AK156" i="82"/>
  <c r="BJ143" i="82"/>
  <c r="BC144" i="82"/>
  <c r="BH116" i="82"/>
  <c r="AK111" i="82"/>
  <c r="BG110" i="82"/>
  <c r="AL132" i="82"/>
  <c r="BG134" i="82"/>
  <c r="AF158" i="82"/>
  <c r="AQ159" i="82"/>
  <c r="AK141" i="82"/>
  <c r="BC147" i="82"/>
  <c r="BC156" i="82"/>
  <c r="AF86" i="82"/>
  <c r="BH104" i="82"/>
  <c r="BC73" i="82"/>
  <c r="BC70" i="82"/>
  <c r="BC105" i="82"/>
  <c r="BJ104" i="82"/>
  <c r="BC117" i="82"/>
  <c r="BJ116" i="82"/>
  <c r="BC129" i="82"/>
  <c r="BJ128" i="82"/>
  <c r="AF38" i="82"/>
  <c r="AF130" i="82"/>
  <c r="AF43" i="82"/>
  <c r="AF55" i="82"/>
  <c r="AF77" i="82"/>
  <c r="BH107" i="82"/>
  <c r="AF99" i="82"/>
  <c r="BH101" i="82"/>
  <c r="AF115" i="82"/>
  <c r="AF139" i="82"/>
  <c r="AK64" i="82"/>
  <c r="AK76" i="82"/>
  <c r="AM87" i="82"/>
  <c r="AK105" i="82"/>
  <c r="BG104" i="82"/>
  <c r="AK117" i="82"/>
  <c r="BG116" i="82"/>
  <c r="AK129" i="82"/>
  <c r="BG128" i="82"/>
  <c r="AF155" i="82"/>
  <c r="BI155" i="82" s="1"/>
  <c r="AQ156" i="82"/>
  <c r="AF148" i="82"/>
  <c r="AF156" i="82"/>
  <c r="AF147" i="82"/>
  <c r="AQ141" i="82"/>
  <c r="BH140" i="82"/>
  <c r="AF140" i="82"/>
  <c r="AK147" i="82"/>
  <c r="AK153" i="82"/>
  <c r="BJ140" i="82"/>
  <c r="BC141" i="82"/>
  <c r="BC61" i="82"/>
  <c r="BC85" i="82"/>
  <c r="BC58" i="82"/>
  <c r="BC82" i="82"/>
  <c r="BC94" i="82"/>
  <c r="BC111" i="82"/>
  <c r="AK94" i="82"/>
  <c r="BC79" i="82"/>
  <c r="BC76" i="82"/>
  <c r="BC108" i="82"/>
  <c r="BC120" i="82"/>
  <c r="BB45" i="82"/>
  <c r="BC45" i="82"/>
  <c r="BJ45" i="82"/>
  <c r="BE129" i="82"/>
  <c r="BC132" i="82"/>
  <c r="AP42" i="82"/>
  <c r="AF42" i="82"/>
  <c r="BH42" i="82"/>
  <c r="AQ42" i="82"/>
  <c r="AF69" i="82"/>
  <c r="AF76" i="82"/>
  <c r="AW76" i="82" s="1"/>
  <c r="AQ76" i="82"/>
  <c r="AF29" i="82"/>
  <c r="AQ29" i="82"/>
  <c r="BH29" i="82"/>
  <c r="AP45" i="82"/>
  <c r="AF45" i="82"/>
  <c r="AQ45" i="82"/>
  <c r="BH45" i="82"/>
  <c r="AF54" i="82"/>
  <c r="BH54" i="82"/>
  <c r="AQ54" i="82"/>
  <c r="AF72" i="82"/>
  <c r="AF79" i="82"/>
  <c r="AW79" i="82" s="1"/>
  <c r="AQ79" i="82"/>
  <c r="AF129" i="82"/>
  <c r="AF97" i="82"/>
  <c r="AQ97" i="82"/>
  <c r="AS129" i="82"/>
  <c r="AQ132" i="82"/>
  <c r="AF131" i="82"/>
  <c r="AF113" i="82"/>
  <c r="AQ114" i="82"/>
  <c r="AF91" i="82"/>
  <c r="AR90" i="82"/>
  <c r="AQ91" i="82"/>
  <c r="AF104" i="82"/>
  <c r="AQ105" i="82"/>
  <c r="BG39" i="82"/>
  <c r="AK39" i="82"/>
  <c r="AJ39" i="82"/>
  <c r="BG51" i="82"/>
  <c r="AK51" i="82"/>
  <c r="AK91" i="82"/>
  <c r="AK132" i="82"/>
  <c r="BB42" i="82"/>
  <c r="BJ42" i="82"/>
  <c r="BC42" i="82"/>
  <c r="BC91" i="82"/>
  <c r="BD90" i="82"/>
  <c r="BE87" i="82"/>
  <c r="BC88" i="82"/>
  <c r="AF63" i="82"/>
  <c r="AF70" i="82"/>
  <c r="AW70" i="82" s="1"/>
  <c r="AQ70" i="82"/>
  <c r="AF87" i="82"/>
  <c r="AF26" i="82"/>
  <c r="BH26" i="82"/>
  <c r="AQ26" i="82"/>
  <c r="AF33" i="82"/>
  <c r="AQ33" i="82"/>
  <c r="BH33" i="82"/>
  <c r="AF107" i="82"/>
  <c r="AQ108" i="82"/>
  <c r="AF34" i="82"/>
  <c r="AF46" i="82"/>
  <c r="AF66" i="82"/>
  <c r="AF73" i="82"/>
  <c r="AQ73" i="82"/>
  <c r="AQ138" i="82"/>
  <c r="AF137" i="82"/>
  <c r="AF120" i="82"/>
  <c r="AF138" i="82"/>
  <c r="AF101" i="82"/>
  <c r="BI101" i="82" s="1"/>
  <c r="AQ102" i="82"/>
  <c r="AF132" i="82"/>
  <c r="AF96" i="82"/>
  <c r="AF106" i="82"/>
  <c r="AF126" i="82"/>
  <c r="AJ42" i="82"/>
  <c r="BG42" i="82"/>
  <c r="AK42" i="82"/>
  <c r="AK29" i="82"/>
  <c r="BG29" i="82"/>
  <c r="AK88" i="82"/>
  <c r="O16" i="82"/>
  <c r="BC29" i="82"/>
  <c r="BJ29" i="82"/>
  <c r="BJ26" i="82"/>
  <c r="BC26" i="82"/>
  <c r="BC54" i="82"/>
  <c r="BJ54" i="82"/>
  <c r="BB39" i="82"/>
  <c r="BC39" i="82"/>
  <c r="BJ39" i="82"/>
  <c r="BJ51" i="82"/>
  <c r="BC51" i="82"/>
  <c r="BC67" i="82"/>
  <c r="BB36" i="82"/>
  <c r="BJ36" i="82"/>
  <c r="BC36" i="82"/>
  <c r="BB48" i="82"/>
  <c r="BJ48" i="82"/>
  <c r="BC48" i="82"/>
  <c r="BC64" i="82"/>
  <c r="BC33" i="82"/>
  <c r="BJ33" i="82"/>
  <c r="BC97" i="82"/>
  <c r="BC102" i="82"/>
  <c r="BC114" i="82"/>
  <c r="BC126" i="82"/>
  <c r="BC138" i="82"/>
  <c r="AF44" i="82"/>
  <c r="AP36" i="82"/>
  <c r="AF36" i="82"/>
  <c r="BH36" i="82"/>
  <c r="AQ36" i="82"/>
  <c r="AP48" i="82"/>
  <c r="AF48" i="82"/>
  <c r="BH48" i="82"/>
  <c r="AQ48" i="82"/>
  <c r="AF57" i="82"/>
  <c r="AF64" i="82"/>
  <c r="AQ64" i="82"/>
  <c r="AF81" i="82"/>
  <c r="AF94" i="82"/>
  <c r="AW94" i="82" s="1"/>
  <c r="AQ94" i="82"/>
  <c r="AF27" i="82"/>
  <c r="AF35" i="82"/>
  <c r="AF117" i="82"/>
  <c r="AP39" i="82"/>
  <c r="AF39" i="82"/>
  <c r="AQ39" i="82"/>
  <c r="BH39" i="82"/>
  <c r="AF51" i="82"/>
  <c r="BH51" i="82"/>
  <c r="AQ51" i="82"/>
  <c r="AF60" i="82"/>
  <c r="AF67" i="82"/>
  <c r="AW67" i="82" s="1"/>
  <c r="AQ67" i="82"/>
  <c r="AF74" i="82"/>
  <c r="AF84" i="82"/>
  <c r="AF108" i="82"/>
  <c r="AF122" i="82"/>
  <c r="AQ123" i="82"/>
  <c r="AF88" i="82"/>
  <c r="AQ88" i="82"/>
  <c r="AS87" i="82"/>
  <c r="AF103" i="82"/>
  <c r="AF123" i="82"/>
  <c r="AF98" i="82"/>
  <c r="AF114" i="82"/>
  <c r="AQ129" i="82"/>
  <c r="AF128" i="82"/>
  <c r="BG26" i="82"/>
  <c r="AK26" i="82"/>
  <c r="BG33" i="82"/>
  <c r="AK33" i="82"/>
  <c r="BG45" i="82"/>
  <c r="AK45" i="82"/>
  <c r="AJ45" i="82"/>
  <c r="AK61" i="82"/>
  <c r="AK73" i="82"/>
  <c r="AK85" i="82"/>
  <c r="AK97" i="82"/>
  <c r="AK102" i="82"/>
  <c r="AK114" i="82"/>
  <c r="AK126" i="82"/>
  <c r="AK138" i="82"/>
  <c r="O19" i="82"/>
  <c r="BC135" i="82"/>
  <c r="BD132" i="82"/>
  <c r="AF58" i="82"/>
  <c r="AW58" i="82" s="1"/>
  <c r="AQ58" i="82"/>
  <c r="AF75" i="82"/>
  <c r="AF82" i="82"/>
  <c r="AW82" i="82" s="1"/>
  <c r="AQ82" i="82"/>
  <c r="AF105" i="82"/>
  <c r="AF135" i="82"/>
  <c r="AF61" i="82"/>
  <c r="AQ61" i="82"/>
  <c r="AF78" i="82"/>
  <c r="AF85" i="82"/>
  <c r="AW85" i="82" s="1"/>
  <c r="AQ85" i="82"/>
  <c r="AF119" i="82"/>
  <c r="AQ120" i="82"/>
  <c r="AF110" i="82"/>
  <c r="AQ111" i="82"/>
  <c r="AF93" i="82"/>
  <c r="AF111" i="82"/>
  <c r="AF125" i="82"/>
  <c r="AQ126" i="82"/>
  <c r="AF90" i="82"/>
  <c r="AF102" i="82"/>
  <c r="AF116" i="82"/>
  <c r="BI116" i="82" s="1"/>
  <c r="AQ117" i="82"/>
  <c r="AR132" i="82"/>
  <c r="AF134" i="82"/>
  <c r="AQ135" i="82"/>
  <c r="AJ36" i="82"/>
  <c r="BG36" i="82"/>
  <c r="AK36" i="82"/>
  <c r="AJ48" i="82"/>
  <c r="BG48" i="82"/>
  <c r="AK48" i="82"/>
  <c r="BG54" i="82"/>
  <c r="AK54" i="82"/>
  <c r="AK135" i="82"/>
  <c r="P18" i="64"/>
  <c r="AE131" i="64"/>
  <c r="AE73" i="64"/>
  <c r="AQ73" i="64" s="1"/>
  <c r="AE128" i="64"/>
  <c r="AQ129" i="64" s="1"/>
  <c r="AE108" i="64"/>
  <c r="AE86" i="64"/>
  <c r="AQ85" i="64" s="1"/>
  <c r="AE50" i="64"/>
  <c r="AE38" i="64"/>
  <c r="AE28" i="64"/>
  <c r="AE59" i="64"/>
  <c r="AE90" i="64"/>
  <c r="AE99" i="64"/>
  <c r="AD99" i="64"/>
  <c r="AE95" i="64"/>
  <c r="AQ94" i="64" s="1"/>
  <c r="AE102" i="64"/>
  <c r="AE136" i="64"/>
  <c r="AE110" i="64"/>
  <c r="AQ111" i="64" s="1"/>
  <c r="AE88" i="64"/>
  <c r="AE53" i="64"/>
  <c r="AE41" i="64"/>
  <c r="AE30" i="64"/>
  <c r="AE67" i="64"/>
  <c r="AQ67" i="64" s="1"/>
  <c r="AE127" i="64"/>
  <c r="AE109" i="64"/>
  <c r="AE119" i="64"/>
  <c r="AQ120" i="64" s="1"/>
  <c r="AD101" i="64"/>
  <c r="AD108" i="64"/>
  <c r="AD138" i="64"/>
  <c r="AD72" i="64"/>
  <c r="AD53" i="64"/>
  <c r="AD96" i="64"/>
  <c r="AF96" i="64" s="1"/>
  <c r="AD100" i="64"/>
  <c r="AF100" i="64" s="1"/>
  <c r="AD40" i="64"/>
  <c r="AD58" i="64"/>
  <c r="AD63" i="64"/>
  <c r="AD62" i="64"/>
  <c r="AF62" i="64" s="1"/>
  <c r="AD94" i="64"/>
  <c r="M14" i="64"/>
  <c r="AD55" i="64"/>
  <c r="AD86" i="64"/>
  <c r="AF86" i="64" s="1"/>
  <c r="AD38" i="64"/>
  <c r="AF38" i="64" s="1"/>
  <c r="AD50" i="64"/>
  <c r="AD115" i="64"/>
  <c r="AD52" i="64"/>
  <c r="AD39" i="64"/>
  <c r="AK39" i="64" s="1"/>
  <c r="AD106" i="64"/>
  <c r="AD118" i="64"/>
  <c r="AD57" i="64"/>
  <c r="AF57" i="64" s="1"/>
  <c r="M15" i="64"/>
  <c r="M18" i="64"/>
  <c r="AD59" i="64"/>
  <c r="AD33" i="64"/>
  <c r="AD28" i="64"/>
  <c r="AD137" i="64"/>
  <c r="AK138" i="64" s="1"/>
  <c r="AD56" i="64"/>
  <c r="AF56" i="64" s="1"/>
  <c r="AD51" i="64"/>
  <c r="AK51" i="64" s="1"/>
  <c r="AD34" i="64"/>
  <c r="AD81" i="64"/>
  <c r="AD104" i="64"/>
  <c r="AD121" i="64"/>
  <c r="AF121" i="64" s="1"/>
  <c r="AD35" i="64"/>
  <c r="AD47" i="64"/>
  <c r="AD67" i="64"/>
  <c r="AD114" i="64"/>
  <c r="AF114" i="64" s="1"/>
  <c r="AD129" i="64"/>
  <c r="AD46" i="64"/>
  <c r="AD25" i="64"/>
  <c r="AF25" i="64" s="1"/>
  <c r="AD71" i="64"/>
  <c r="AD95" i="64"/>
  <c r="AF95" i="64" s="1"/>
  <c r="AD97" i="64"/>
  <c r="BG39" i="64"/>
  <c r="AF40" i="64"/>
  <c r="M16" i="64"/>
  <c r="AD110" i="64"/>
  <c r="AD41" i="64"/>
  <c r="AF41" i="64" s="1"/>
  <c r="AD26" i="64"/>
  <c r="AD135" i="64"/>
  <c r="AF135" i="64" s="1"/>
  <c r="AD70" i="64"/>
  <c r="AD113" i="64"/>
  <c r="AD85" i="64"/>
  <c r="AD116" i="64"/>
  <c r="AD49" i="64"/>
  <c r="AF49" i="64" s="1"/>
  <c r="AD37" i="64"/>
  <c r="AF37" i="64" s="1"/>
  <c r="AD134" i="64"/>
  <c r="AD66" i="64"/>
  <c r="AF66" i="64" s="1"/>
  <c r="AD102" i="64"/>
  <c r="AD130" i="64"/>
  <c r="AD84" i="64"/>
  <c r="AF138" i="64"/>
  <c r="AF129" i="64"/>
  <c r="BH51" i="64"/>
  <c r="AQ51" i="64"/>
  <c r="AF51" i="64"/>
  <c r="BH39" i="64"/>
  <c r="AP39" i="64"/>
  <c r="AQ39" i="64"/>
  <c r="AF71" i="64"/>
  <c r="AF59" i="64"/>
  <c r="M17" i="64"/>
  <c r="O17" i="64" s="1"/>
  <c r="AD44" i="64"/>
  <c r="AF44" i="64" s="1"/>
  <c r="AD30" i="64"/>
  <c r="AD119" i="64"/>
  <c r="AD92" i="64"/>
  <c r="AF92" i="64" s="1"/>
  <c r="AD73" i="64"/>
  <c r="AD64" i="64"/>
  <c r="AD79" i="64"/>
  <c r="AD111" i="64"/>
  <c r="AD48" i="64"/>
  <c r="AD36" i="64"/>
  <c r="AD124" i="64"/>
  <c r="AF124" i="64" s="1"/>
  <c r="AD76" i="64"/>
  <c r="AD98" i="64"/>
  <c r="AF98" i="64" s="1"/>
  <c r="AD125" i="64"/>
  <c r="AD78" i="64"/>
  <c r="AF81" i="64"/>
  <c r="AF35" i="64"/>
  <c r="O15" i="64"/>
  <c r="AF111" i="64"/>
  <c r="BH36" i="64"/>
  <c r="AP36" i="64"/>
  <c r="AQ36" i="64"/>
  <c r="BH33" i="64"/>
  <c r="AQ33" i="64"/>
  <c r="AG25" i="64"/>
  <c r="AG27" i="64"/>
  <c r="AG29" i="64"/>
  <c r="AG32" i="64"/>
  <c r="AG34" i="64"/>
  <c r="AG36" i="64"/>
  <c r="AG37" i="64"/>
  <c r="AG39" i="64"/>
  <c r="AG40" i="64"/>
  <c r="AG42" i="64"/>
  <c r="AG43" i="64"/>
  <c r="AG45" i="64"/>
  <c r="AG46" i="64"/>
  <c r="AG48" i="64"/>
  <c r="AG49" i="64"/>
  <c r="AG51" i="64"/>
  <c r="AG52" i="64"/>
  <c r="AG54" i="64"/>
  <c r="AG79" i="64"/>
  <c r="AG85" i="64"/>
  <c r="AG96" i="64"/>
  <c r="AG105" i="64"/>
  <c r="AG123" i="64"/>
  <c r="AG132" i="64"/>
  <c r="AG137" i="64"/>
  <c r="AG64" i="64"/>
  <c r="BC64" i="64" s="1"/>
  <c r="AG113" i="64"/>
  <c r="AG78" i="64"/>
  <c r="AG84" i="64"/>
  <c r="AG94" i="64"/>
  <c r="AG97" i="64"/>
  <c r="AG80" i="64"/>
  <c r="AG86" i="64"/>
  <c r="AG88" i="64"/>
  <c r="AG133" i="64"/>
  <c r="AG65" i="64"/>
  <c r="AG70" i="64"/>
  <c r="AG114" i="64"/>
  <c r="AG108" i="64"/>
  <c r="AG112" i="64"/>
  <c r="AG139" i="64"/>
  <c r="AG60" i="64"/>
  <c r="AG73" i="64"/>
  <c r="AG26" i="64"/>
  <c r="AG28" i="64"/>
  <c r="AG30" i="64"/>
  <c r="AG33" i="64"/>
  <c r="AG35" i="64"/>
  <c r="AG38" i="64"/>
  <c r="AG41" i="64"/>
  <c r="AG44" i="64"/>
  <c r="AG47" i="64"/>
  <c r="AG50" i="64"/>
  <c r="AG53" i="64"/>
  <c r="AG55" i="64"/>
  <c r="AG82" i="64"/>
  <c r="AG93" i="64"/>
  <c r="AG110" i="64"/>
  <c r="AG128" i="64"/>
  <c r="AG138" i="64"/>
  <c r="AG68" i="64"/>
  <c r="AG95" i="64"/>
  <c r="AG98" i="64"/>
  <c r="AG102" i="64"/>
  <c r="AG104" i="64"/>
  <c r="BC105" i="64" s="1"/>
  <c r="AG120" i="64"/>
  <c r="AG122" i="64"/>
  <c r="BC123" i="64" s="1"/>
  <c r="AG126" i="64"/>
  <c r="AG131" i="64"/>
  <c r="AG136" i="64"/>
  <c r="AG63" i="64"/>
  <c r="AG76" i="64"/>
  <c r="AG81" i="64"/>
  <c r="AG87" i="64"/>
  <c r="AG89" i="64"/>
  <c r="AG91" i="64"/>
  <c r="AG106" i="64"/>
  <c r="AG118" i="64"/>
  <c r="AG134" i="64"/>
  <c r="AG58" i="64"/>
  <c r="AG66" i="64"/>
  <c r="AG71" i="64"/>
  <c r="P17" i="64"/>
  <c r="AG111" i="64"/>
  <c r="AG121" i="64"/>
  <c r="AG59" i="64"/>
  <c r="AG77" i="64"/>
  <c r="AG61" i="64"/>
  <c r="AG124" i="64"/>
  <c r="AG100" i="64"/>
  <c r="AG125" i="64"/>
  <c r="BC126" i="64" s="1"/>
  <c r="AG57" i="64"/>
  <c r="AG72" i="64"/>
  <c r="AG116" i="64"/>
  <c r="AG135" i="64"/>
  <c r="AG67" i="64"/>
  <c r="BC67" i="64" s="1"/>
  <c r="AG117" i="64"/>
  <c r="AG103" i="64"/>
  <c r="AG75" i="64"/>
  <c r="AG119" i="64"/>
  <c r="BC120" i="64" s="1"/>
  <c r="AG62" i="64"/>
  <c r="AG90" i="64"/>
  <c r="AG115" i="64"/>
  <c r="AG83" i="64"/>
  <c r="AG101" i="64"/>
  <c r="BC102" i="64" s="1"/>
  <c r="AG107" i="64"/>
  <c r="BC108" i="64" s="1"/>
  <c r="AG127" i="64"/>
  <c r="AG92" i="64"/>
  <c r="AG74" i="64"/>
  <c r="AG129" i="64"/>
  <c r="AG109" i="64"/>
  <c r="AG69" i="64"/>
  <c r="AG130" i="64"/>
  <c r="AG56" i="64"/>
  <c r="P19" i="64"/>
  <c r="P14" i="64"/>
  <c r="P16" i="64"/>
  <c r="P15" i="64"/>
  <c r="AD139" i="64"/>
  <c r="AF139" i="64" s="1"/>
  <c r="AD127" i="64"/>
  <c r="AF127" i="64" s="1"/>
  <c r="AD68" i="64"/>
  <c r="AF68" i="64" s="1"/>
  <c r="AD65" i="64"/>
  <c r="AF65" i="64" s="1"/>
  <c r="AD120" i="64"/>
  <c r="AF120" i="64" s="1"/>
  <c r="AD132" i="64"/>
  <c r="AD74" i="64"/>
  <c r="AF74" i="64" s="1"/>
  <c r="AD83" i="64"/>
  <c r="AF83" i="64" s="1"/>
  <c r="AD45" i="64"/>
  <c r="AF45" i="64" s="1"/>
  <c r="AD32" i="64"/>
  <c r="AF32" i="64" s="1"/>
  <c r="AD91" i="64"/>
  <c r="AD131" i="64"/>
  <c r="AD93" i="64"/>
  <c r="AD117" i="64"/>
  <c r="AF117" i="64" s="1"/>
  <c r="AF115" i="64"/>
  <c r="AF46" i="64"/>
  <c r="AF34" i="64"/>
  <c r="AF134" i="64"/>
  <c r="AF63" i="64"/>
  <c r="AF102" i="64"/>
  <c r="AF110" i="64"/>
  <c r="AW111" i="64" s="1"/>
  <c r="AF53" i="64"/>
  <c r="BH42" i="64"/>
  <c r="AP42" i="64"/>
  <c r="AQ42" i="64"/>
  <c r="AF78" i="64"/>
  <c r="AF76" i="64"/>
  <c r="AQ54" i="64"/>
  <c r="BH54" i="64"/>
  <c r="AF101" i="64"/>
  <c r="BH48" i="64"/>
  <c r="AP48" i="64"/>
  <c r="AQ48" i="64"/>
  <c r="AF55" i="64"/>
  <c r="O18" i="64"/>
  <c r="M19" i="64"/>
  <c r="O19" i="64" s="1"/>
  <c r="AD109" i="64"/>
  <c r="AD112" i="64"/>
  <c r="AD136" i="64"/>
  <c r="AF136" i="64" s="1"/>
  <c r="AD133" i="64"/>
  <c r="AF133" i="64" s="1"/>
  <c r="AD88" i="64"/>
  <c r="AD123" i="64"/>
  <c r="AD69" i="64"/>
  <c r="AD77" i="64"/>
  <c r="AF77" i="64" s="1"/>
  <c r="AD43" i="64"/>
  <c r="AD29" i="64"/>
  <c r="AF29" i="64" s="1"/>
  <c r="AD89" i="64"/>
  <c r="AF89" i="64" s="1"/>
  <c r="AD126" i="64"/>
  <c r="AF126" i="64" s="1"/>
  <c r="AD82" i="64"/>
  <c r="AD103" i="64"/>
  <c r="AF103" i="64" s="1"/>
  <c r="O16" i="64"/>
  <c r="AF97" i="64"/>
  <c r="AW97" i="64" s="1"/>
  <c r="AF137" i="64"/>
  <c r="AW138" i="64" s="1"/>
  <c r="BH45" i="64"/>
  <c r="AP45" i="64"/>
  <c r="AQ45" i="64"/>
  <c r="AF118" i="64"/>
  <c r="AF73" i="64"/>
  <c r="AW73" i="64" s="1"/>
  <c r="AF108" i="64"/>
  <c r="AF50" i="64"/>
  <c r="AF28" i="64"/>
  <c r="AF109" i="64"/>
  <c r="AD60" i="64"/>
  <c r="AF60" i="64" s="1"/>
  <c r="AD107" i="64"/>
  <c r="AD128" i="64"/>
  <c r="AD90" i="64"/>
  <c r="AF90" i="64" s="1"/>
  <c r="AD80" i="64"/>
  <c r="AF80" i="64" s="1"/>
  <c r="AD105" i="64"/>
  <c r="AD61" i="64"/>
  <c r="AD54" i="64"/>
  <c r="AF54" i="64" s="1"/>
  <c r="AD42" i="64"/>
  <c r="AF42" i="64" s="1"/>
  <c r="AD27" i="64"/>
  <c r="AF27" i="64" s="1"/>
  <c r="AD87" i="64"/>
  <c r="AD122" i="64"/>
  <c r="AD75" i="64"/>
  <c r="AF75" i="64" s="1"/>
  <c r="O14" i="64"/>
  <c r="AF43" i="64"/>
  <c r="AQ29" i="64"/>
  <c r="BH29" i="64"/>
  <c r="AF106" i="64"/>
  <c r="AF104" i="64"/>
  <c r="AF93" i="64"/>
  <c r="AF47" i="64"/>
  <c r="BH26" i="64"/>
  <c r="AF26" i="64"/>
  <c r="AQ26" i="64"/>
  <c r="AF64" i="64"/>
  <c r="AW64" i="64" s="1"/>
  <c r="AF72" i="64"/>
  <c r="AF52" i="64"/>
  <c r="BI134" i="82" l="1"/>
  <c r="AW150" i="82"/>
  <c r="BI149" i="82"/>
  <c r="BI113" i="82"/>
  <c r="BI146" i="82"/>
  <c r="AW153" i="82"/>
  <c r="BI152" i="82"/>
  <c r="AF107" i="64"/>
  <c r="AW108" i="64" s="1"/>
  <c r="AK108" i="64"/>
  <c r="AF82" i="64"/>
  <c r="AW82" i="64" s="1"/>
  <c r="AK82" i="64"/>
  <c r="AF88" i="64"/>
  <c r="AM87" i="64"/>
  <c r="AK88" i="64"/>
  <c r="AW76" i="64"/>
  <c r="AW135" i="64"/>
  <c r="AX132" i="64"/>
  <c r="AF131" i="64"/>
  <c r="AM129" i="64"/>
  <c r="AK132" i="64"/>
  <c r="BC117" i="64"/>
  <c r="BC111" i="64"/>
  <c r="BE87" i="64"/>
  <c r="BC88" i="64"/>
  <c r="BC94" i="64"/>
  <c r="AK73" i="64"/>
  <c r="AL132" i="64"/>
  <c r="AK135" i="64"/>
  <c r="AF85" i="64"/>
  <c r="AW85" i="64" s="1"/>
  <c r="AK85" i="64"/>
  <c r="AQ76" i="64"/>
  <c r="AQ135" i="64"/>
  <c r="AR132" i="64"/>
  <c r="AQ91" i="64"/>
  <c r="AR90" i="64"/>
  <c r="AQ61" i="64"/>
  <c r="AF91" i="64"/>
  <c r="AL90" i="64"/>
  <c r="AK91" i="64"/>
  <c r="BE129" i="64"/>
  <c r="BC132" i="64"/>
  <c r="BC70" i="64"/>
  <c r="BC138" i="64"/>
  <c r="AK76" i="64"/>
  <c r="AF113" i="64"/>
  <c r="AW114" i="64" s="1"/>
  <c r="AK114" i="64"/>
  <c r="AF67" i="64"/>
  <c r="AW67" i="64" s="1"/>
  <c r="AK67" i="64"/>
  <c r="AK105" i="64"/>
  <c r="AQ58" i="64"/>
  <c r="AQ108" i="64"/>
  <c r="AQ64" i="64"/>
  <c r="AF122" i="64"/>
  <c r="AK123" i="64"/>
  <c r="BC61" i="64"/>
  <c r="BC58" i="64"/>
  <c r="BD90" i="64"/>
  <c r="BC91" i="64"/>
  <c r="BC76" i="64"/>
  <c r="BC82" i="64"/>
  <c r="BC85" i="64"/>
  <c r="AK79" i="64"/>
  <c r="AF119" i="64"/>
  <c r="AW120" i="64" s="1"/>
  <c r="AK120" i="64"/>
  <c r="AF70" i="64"/>
  <c r="AW70" i="64" s="1"/>
  <c r="AK70" i="64"/>
  <c r="AK111" i="64"/>
  <c r="AK97" i="64"/>
  <c r="AF58" i="64"/>
  <c r="AW58" i="64" s="1"/>
  <c r="AK58" i="64"/>
  <c r="AK102" i="64"/>
  <c r="AQ88" i="64"/>
  <c r="AS87" i="64"/>
  <c r="AQ132" i="64"/>
  <c r="AS129" i="64"/>
  <c r="AQ102" i="64"/>
  <c r="AQ82" i="64"/>
  <c r="AF61" i="64"/>
  <c r="AW61" i="64" s="1"/>
  <c r="AK61" i="64"/>
  <c r="AF128" i="64"/>
  <c r="AW129" i="64" s="1"/>
  <c r="AK129" i="64"/>
  <c r="AW102" i="64"/>
  <c r="BD132" i="64"/>
  <c r="BC135" i="64"/>
  <c r="BC129" i="64"/>
  <c r="BC73" i="64"/>
  <c r="BC97" i="64"/>
  <c r="BC114" i="64"/>
  <c r="BC79" i="64"/>
  <c r="AF125" i="64"/>
  <c r="AW126" i="64" s="1"/>
  <c r="AK126" i="64"/>
  <c r="AK64" i="64"/>
  <c r="AF116" i="64"/>
  <c r="AW117" i="64" s="1"/>
  <c r="AK117" i="64"/>
  <c r="AF94" i="64"/>
  <c r="AW94" i="64" s="1"/>
  <c r="AK94" i="64"/>
  <c r="AW61" i="82"/>
  <c r="AW64" i="82"/>
  <c r="BI140" i="82"/>
  <c r="AW141" i="82"/>
  <c r="BI104" i="82"/>
  <c r="AW156" i="82"/>
  <c r="AW159" i="82"/>
  <c r="BI143" i="82"/>
  <c r="AW144" i="82"/>
  <c r="AW120" i="82"/>
  <c r="BI119" i="82"/>
  <c r="BI128" i="82"/>
  <c r="BI107" i="82"/>
  <c r="AW126" i="82"/>
  <c r="BI125" i="82"/>
  <c r="BI110" i="82"/>
  <c r="BI122" i="82"/>
  <c r="BI137" i="82"/>
  <c r="BI131" i="82"/>
  <c r="AW147" i="82"/>
  <c r="AW138" i="82"/>
  <c r="AW105" i="82"/>
  <c r="BI33" i="82"/>
  <c r="AW33" i="82"/>
  <c r="AW88" i="82"/>
  <c r="AY87" i="82"/>
  <c r="BI48" i="82"/>
  <c r="AW48" i="82"/>
  <c r="AV48" i="82"/>
  <c r="AW108" i="82"/>
  <c r="AW117" i="82"/>
  <c r="AW111" i="82"/>
  <c r="AW129" i="82"/>
  <c r="AW123" i="82"/>
  <c r="BI51" i="82"/>
  <c r="AW51" i="82"/>
  <c r="AW132" i="82"/>
  <c r="AY129" i="82"/>
  <c r="AW97" i="82"/>
  <c r="BI45" i="82"/>
  <c r="AW45" i="82"/>
  <c r="AV45" i="82"/>
  <c r="BI29" i="82"/>
  <c r="AW29" i="82"/>
  <c r="BI39" i="82"/>
  <c r="AW39" i="82"/>
  <c r="AV39" i="82"/>
  <c r="BI36" i="82"/>
  <c r="AW36" i="82"/>
  <c r="AV36" i="82"/>
  <c r="AW114" i="82"/>
  <c r="BI42" i="82"/>
  <c r="AW42" i="82"/>
  <c r="AV42" i="82"/>
  <c r="AW135" i="82"/>
  <c r="AX132" i="82"/>
  <c r="AW102" i="82"/>
  <c r="AW73" i="82"/>
  <c r="BI26" i="82"/>
  <c r="AW26" i="82"/>
  <c r="AW91" i="82"/>
  <c r="AX90" i="82"/>
  <c r="BI54" i="82"/>
  <c r="AW54" i="82"/>
  <c r="AF30" i="64"/>
  <c r="AF99" i="64"/>
  <c r="AF36" i="64"/>
  <c r="AK36" i="64"/>
  <c r="AF39" i="64"/>
  <c r="AJ39" i="64"/>
  <c r="AK33" i="64"/>
  <c r="AF130" i="64"/>
  <c r="BG51" i="64"/>
  <c r="BG33" i="64"/>
  <c r="AF33" i="64"/>
  <c r="AF112" i="64"/>
  <c r="BI42" i="64"/>
  <c r="AV42" i="64"/>
  <c r="AW42" i="64"/>
  <c r="AW54" i="64"/>
  <c r="BI54" i="64"/>
  <c r="AW29" i="64"/>
  <c r="BI29" i="64"/>
  <c r="BI36" i="64"/>
  <c r="AV36" i="64"/>
  <c r="AW36" i="64"/>
  <c r="BI26" i="64"/>
  <c r="AW26" i="64"/>
  <c r="BC26" i="64"/>
  <c r="BJ26" i="64"/>
  <c r="AK48" i="64"/>
  <c r="AJ48" i="64"/>
  <c r="BG48" i="64"/>
  <c r="BI51" i="64"/>
  <c r="AW51" i="64"/>
  <c r="BC45" i="64"/>
  <c r="BJ45" i="64"/>
  <c r="BB45" i="64"/>
  <c r="BI45" i="64"/>
  <c r="AV45" i="64"/>
  <c r="AW45" i="64"/>
  <c r="AK42" i="64"/>
  <c r="AJ42" i="64"/>
  <c r="BG42" i="64"/>
  <c r="BJ29" i="64"/>
  <c r="BC29" i="64"/>
  <c r="AF87" i="64"/>
  <c r="BG54" i="64"/>
  <c r="AK54" i="64"/>
  <c r="AF105" i="64"/>
  <c r="BJ54" i="64"/>
  <c r="BC54" i="64"/>
  <c r="BC42" i="64"/>
  <c r="BJ42" i="64"/>
  <c r="BB42" i="64"/>
  <c r="AF132" i="64"/>
  <c r="AK26" i="64"/>
  <c r="BG26" i="64"/>
  <c r="AF79" i="64"/>
  <c r="BG29" i="64"/>
  <c r="AK29" i="64"/>
  <c r="BI39" i="64"/>
  <c r="AV39" i="64"/>
  <c r="AW39" i="64"/>
  <c r="AF69" i="64"/>
  <c r="AF48" i="64"/>
  <c r="AF84" i="64"/>
  <c r="AK45" i="64"/>
  <c r="AJ45" i="64"/>
  <c r="BG45" i="64"/>
  <c r="BC33" i="64"/>
  <c r="BJ33" i="64"/>
  <c r="BC51" i="64"/>
  <c r="BJ51" i="64"/>
  <c r="BC39" i="64"/>
  <c r="BJ39" i="64"/>
  <c r="BB39" i="64"/>
  <c r="AF123" i="64"/>
  <c r="BI33" i="64"/>
  <c r="AW33" i="64"/>
  <c r="BC48" i="64"/>
  <c r="BJ48" i="64"/>
  <c r="BB48" i="64"/>
  <c r="BC36" i="64"/>
  <c r="BJ36" i="64"/>
  <c r="BB36" i="64"/>
  <c r="BG36" i="64"/>
  <c r="AJ36" i="64"/>
  <c r="AW79" i="64" l="1"/>
  <c r="AW123" i="64"/>
  <c r="AW91" i="64"/>
  <c r="AX90" i="64"/>
  <c r="AY129" i="64"/>
  <c r="AW132" i="64"/>
  <c r="AW105" i="64"/>
  <c r="AW88" i="64"/>
  <c r="AY87" i="64"/>
  <c r="BI48" i="64"/>
  <c r="AV48" i="64"/>
  <c r="AW48" i="64"/>
</calcChain>
</file>

<file path=xl/sharedStrings.xml><?xml version="1.0" encoding="utf-8"?>
<sst xmlns="http://schemas.openxmlformats.org/spreadsheetml/2006/main" count="710" uniqueCount="147">
  <si>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</si>
  <si>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</si>
  <si>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</si>
  <si>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</si>
  <si>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</si>
  <si>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</si>
  <si>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</si>
  <si>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</si>
  <si>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</si>
  <si>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</si>
  <si>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</si>
  <si>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</si>
  <si>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</si>
  <si>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</si>
  <si>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</si>
  <si>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</si>
  <si>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</si>
  <si>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</si>
  <si>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</si>
  <si>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</si>
  <si>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</si>
  <si>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</si>
  <si>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</si>
  <si>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</si>
  <si>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</si>
  <si>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</si>
  <si>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</si>
  <si>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</si>
  <si>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</si>
  <si>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</si>
  <si>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</si>
  <si>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</si>
  <si>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</si>
  <si>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</si>
  <si>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</si>
  <si>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</si>
  <si>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</si>
  <si>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</si>
  <si>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</si>
  <si>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</si>
  <si>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</si>
  <si>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</si>
  <si>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</si>
  <si>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</si>
  <si>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</si>
  <si>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</si>
  <si>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</si>
  <si>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</si>
  <si>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</si>
  <si>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</si>
  <si>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</si>
  <si>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</si>
  <si>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</si>
  <si>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</si>
  <si>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</si>
  <si>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</si>
  <si>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</si>
  <si>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</si>
  <si>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</si>
  <si>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</si>
  <si>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</si>
  <si>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</si>
  <si>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</si>
  <si>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</si>
  <si>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</si>
  <si>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</si>
  <si>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</si>
  <si>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</si>
  <si>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</si>
  <si>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</si>
  <si>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</si>
  <si>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</si>
  <si>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</si>
  <si>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</si>
  <si>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</si>
  <si>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</si>
  <si>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</si>
  <si>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</si>
  <si>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</si>
  <si>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</si>
  <si>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</si>
  <si>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</si>
  <si>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</si>
  <si>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</si>
  <si>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</si>
  <si>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</si>
  <si>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TICpe</t>
  </si>
  <si>
    <t xml:space="preserve">          rolling MDL</t>
  </si>
  <si>
    <t xml:space="preserve">          rolling LOQ</t>
  </si>
  <si>
    <t>TIC concentration in mg/L</t>
  </si>
  <si>
    <t>TC concentration in mg/L</t>
  </si>
  <si>
    <t>TOC concentration in mg/L</t>
  </si>
  <si>
    <t>TNb concentration in mg/L</t>
  </si>
  <si>
    <t>F3feb23 1.6m S</t>
  </si>
  <si>
    <t>F3feb23 3.8m S</t>
  </si>
  <si>
    <t>F50 3feb23 9m S</t>
  </si>
  <si>
    <t>B50 21mar23 0.1m S</t>
  </si>
  <si>
    <t>B50 16nov22 3m S</t>
  </si>
  <si>
    <t>F50 8nov22 5m S</t>
  </si>
  <si>
    <t>B50 21mar23 3m S</t>
  </si>
  <si>
    <t>B50 21mar23 9m S</t>
  </si>
  <si>
    <t>F3feb23 0.1m S</t>
  </si>
  <si>
    <t>F3feb23 6.2m S</t>
  </si>
  <si>
    <t>SPIKE f3feb23 6.2m S</t>
  </si>
  <si>
    <t>DUP B50 16nov22 3m S</t>
  </si>
  <si>
    <t>B50 16nov22 0.1m S</t>
  </si>
  <si>
    <t>F50 28nov22 0.1m S</t>
  </si>
  <si>
    <t>B50 8nov22 7m S</t>
  </si>
  <si>
    <t>B50 8nov22 0.1m S</t>
  </si>
  <si>
    <t>C50 17nov22 21m S</t>
  </si>
  <si>
    <t>B50 16dec22 8m S</t>
  </si>
  <si>
    <t>F50 12dec22 9m S</t>
  </si>
  <si>
    <t>F50 28nov22 1.6m S</t>
  </si>
  <si>
    <t>B50 16dec22 0.1m S</t>
  </si>
  <si>
    <t>F3feb23 8m S</t>
  </si>
  <si>
    <t>SPIKE F3feb23 8m S</t>
  </si>
  <si>
    <t>DUP C50 17nov22 21m S</t>
  </si>
  <si>
    <t>F100 16nov22 0.1m S</t>
  </si>
  <si>
    <t>F50 16nov22 8m S</t>
  </si>
  <si>
    <t>CCR 17nov22 SMB S</t>
  </si>
  <si>
    <t>F50 8nov22 3.8m S</t>
  </si>
  <si>
    <t>F100 28nov22 0.1m S</t>
  </si>
  <si>
    <t>F50 28nov22 8m</t>
  </si>
  <si>
    <t>F50 12dec22 8m</t>
  </si>
  <si>
    <t>F50 12dec22 5m</t>
  </si>
  <si>
    <t>F50 28nov22 3.8m</t>
  </si>
  <si>
    <t>F50 28nov22 5m</t>
  </si>
  <si>
    <t>SPIKE S10</t>
  </si>
  <si>
    <t>DUP S5</t>
  </si>
  <si>
    <t>B50 28nov22 8m</t>
  </si>
  <si>
    <t>F50 16nov22 3.8m</t>
  </si>
  <si>
    <t>C50 17nov22 9m</t>
  </si>
  <si>
    <t>F50 8nov22 6.2m</t>
  </si>
  <si>
    <t>B50 28nov22 6m</t>
  </si>
  <si>
    <t>F50 8nov22 8m</t>
  </si>
  <si>
    <t>F50 28nov22 9m</t>
  </si>
  <si>
    <t>CCR 17nov22 CCS</t>
  </si>
  <si>
    <t>B50 16dec22 3m</t>
  </si>
  <si>
    <t>B50 8aug22 8m</t>
  </si>
  <si>
    <t>SPK s20</t>
  </si>
  <si>
    <t>DUP s15</t>
  </si>
  <si>
    <t>F50 3feb23 5m</t>
  </si>
  <si>
    <t>F50 16nov22 1.6m</t>
  </si>
  <si>
    <t>F50 16nov22 5m</t>
  </si>
  <si>
    <t>B50 8nov22 6m</t>
  </si>
  <si>
    <t>C50 17nov22 6m</t>
  </si>
  <si>
    <t>F50 28nov22 6.2m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</si>
</sst>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'24mar23'!$F$13:$F$19</c:f>
              <c:numCache>
                <c:formatCode>General</c:formatCode>
                <c:ptCount val="7"/>
                <c:pt idx="1">
                  <c:v>0</c:v>
                </c:pt>
                <c:pt idx="2">
                  <c:v>697.4</c:v>
                </c:pt>
                <c:pt idx="3">
                  <c:v>3669.7</c:v>
                </c:pt>
                <c:pt idx="4">
                  <c:v>5677.7359999999999</c:v>
                </c:pt>
                <c:pt idx="5">
                  <c:v>8217.8639999999996</c:v>
                </c:pt>
                <c:pt idx="6">
                  <c:v>10538.7</c:v>
                </c:pt>
              </c:numCache>
            </c:numRef>
          </c:xVal>
          <c:yVal>
            <c:numRef>
              <c:f>'24mar23'!$E$13:$E$19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43A2-BFDB-D6E9A7F0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'24mar23'!$H$13:$H$19</c:f>
              <c:numCache>
                <c:formatCode>General</c:formatCode>
                <c:ptCount val="7"/>
                <c:pt idx="1">
                  <c:v>0</c:v>
                </c:pt>
                <c:pt idx="2">
                  <c:v>1951.9</c:v>
                </c:pt>
                <c:pt idx="3">
                  <c:v>6786.7</c:v>
                </c:pt>
                <c:pt idx="4">
                  <c:v>10733.556</c:v>
                </c:pt>
                <c:pt idx="5">
                  <c:v>15748.544</c:v>
                </c:pt>
                <c:pt idx="6">
                  <c:v>20212.7</c:v>
                </c:pt>
              </c:numCache>
            </c:numRef>
          </c:xVal>
          <c:yVal>
            <c:numRef>
              <c:f>'24mar23'!$G$13:$G$19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8-4557-85FA-955CAC0C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1073.8</c:v>
                </c:pt>
                <c:pt idx="3">
                  <c:v>3085.4</c:v>
                </c:pt>
                <c:pt idx="4">
                  <c:v>4936.732</c:v>
                </c:pt>
                <c:pt idx="5">
                  <c:v>7347.5439999999999</c:v>
                </c:pt>
                <c:pt idx="6">
                  <c:v>9010.4</c:v>
                </c:pt>
              </c:numCache>
            </c:numRef>
          </c:xVal>
          <c:yVal>
            <c:numRef>
              <c:f>'24mar23'!$I$13:$I$19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E-4E4E-80E5-49ABC894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'24mar23'!$F$13:$F$19</c:f>
              <c:numCache>
                <c:formatCode>General</c:formatCode>
                <c:ptCount val="7"/>
                <c:pt idx="1">
                  <c:v>0</c:v>
                </c:pt>
                <c:pt idx="2">
                  <c:v>697.4</c:v>
                </c:pt>
                <c:pt idx="3">
                  <c:v>3669.7</c:v>
                </c:pt>
                <c:pt idx="4">
                  <c:v>5677.7359999999999</c:v>
                </c:pt>
                <c:pt idx="5">
                  <c:v>8217.8639999999996</c:v>
                </c:pt>
                <c:pt idx="6">
                  <c:v>10538.7</c:v>
                </c:pt>
              </c:numCache>
            </c:numRef>
          </c:xVal>
          <c:yVal>
            <c:numRef>
              <c:f>'24mar23'!$E$13:$E$19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3-354C-BF16-35FEDE94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'24mar23'!$H$13:$H$19</c:f>
              <c:numCache>
                <c:formatCode>General</c:formatCode>
                <c:ptCount val="7"/>
                <c:pt idx="1">
                  <c:v>0</c:v>
                </c:pt>
                <c:pt idx="2">
                  <c:v>1951.9</c:v>
                </c:pt>
                <c:pt idx="3">
                  <c:v>6786.7</c:v>
                </c:pt>
                <c:pt idx="4">
                  <c:v>10733.556</c:v>
                </c:pt>
                <c:pt idx="5">
                  <c:v>15748.544</c:v>
                </c:pt>
                <c:pt idx="6">
                  <c:v>20212.7</c:v>
                </c:pt>
              </c:numCache>
            </c:numRef>
          </c:xVal>
          <c:yVal>
            <c:numRef>
              <c:f>'24mar23'!$G$13:$G$19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0-8142-A42C-DDFF0ABE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1073.8</c:v>
                </c:pt>
                <c:pt idx="3">
                  <c:v>3085.4</c:v>
                </c:pt>
                <c:pt idx="4">
                  <c:v>4936.732</c:v>
                </c:pt>
                <c:pt idx="5">
                  <c:v>7347.5439999999999</c:v>
                </c:pt>
                <c:pt idx="6">
                  <c:v>9010.4</c:v>
                </c:pt>
              </c:numCache>
            </c:numRef>
          </c:xVal>
          <c:yVal>
            <c:numRef>
              <c:f>'24mar23'!$I$13:$I$19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E74D-9D0F-E536CE70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CBB3-505C-4ADA-B6EC-134D97157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E5AD7-4FE4-4DA3-8C5A-D58CB519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33AA2-F288-4E85-B06F-FA57AD7A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55A2F-257B-764C-BE0B-C3E1940C3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51BD5-7225-834A-B209-E94BECC1F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7665B-BCB6-BB4D-B8F2-55B79DD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719F-0E2F-43C7-9588-904053AED3D5}">
  <dimension ref="A1:E49"/>
  <sheetViews>
    <sheetView zoomScale="174" workbookViewId="0">
      <selection activeCell="D7" sqref="D7"/>
    </sheetView>
  </sheetViews>
  <sheetFormatPr baseColWidth="10" defaultColWidth="8.83203125" defaultRowHeight="15" x14ac:dyDescent="0.2"/>
  <cols>
    <col min="1" max="1" width="23" customWidth="1"/>
    <col min="2" max="5" width="8.6640625" style="3"/>
  </cols>
  <sheetData>
    <row r="1" spans="1:5" s="2" customFormat="1" ht="64" x14ac:dyDescent="0.2">
      <c r="A1" s="2" t="s">
        <v>2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 x14ac:dyDescent="0.2">
      <c r="A2" t="s">
        <v>87</v>
      </c>
      <c r="B2" s="10"/>
      <c r="C2" s="10"/>
      <c r="D2" s="10"/>
    </row>
    <row r="3" spans="1:5" x14ac:dyDescent="0.2">
      <c r="A3" t="s">
        <v>88</v>
      </c>
      <c r="B3" s="10"/>
      <c r="C3" s="10"/>
      <c r="D3" s="10"/>
    </row>
    <row r="4" spans="1:5" x14ac:dyDescent="0.2">
      <c r="A4" t="s">
        <v>93</v>
      </c>
      <c r="B4" s="10">
        <v>4.476638878934617</v>
      </c>
      <c r="C4" s="10">
        <v>7.809765877066063</v>
      </c>
      <c r="D4" s="10">
        <v>3.3331269981314464</v>
      </c>
      <c r="E4" s="3">
        <v>0.24935928139079511</v>
      </c>
    </row>
    <row r="5" spans="1:5" x14ac:dyDescent="0.2">
      <c r="A5" t="s">
        <v>94</v>
      </c>
      <c r="B5" s="10">
        <v>4.335429870786454</v>
      </c>
      <c r="C5" s="10">
        <v>7.4916931184292928</v>
      </c>
      <c r="D5" s="10">
        <v>3.1562632476428383</v>
      </c>
      <c r="E5" s="3">
        <v>0.2461578153814537</v>
      </c>
    </row>
    <row r="6" spans="1:5" x14ac:dyDescent="0.2">
      <c r="A6" t="s">
        <v>95</v>
      </c>
      <c r="B6" s="10">
        <v>4.2072864648157022</v>
      </c>
      <c r="C6" s="10">
        <v>7.3757401729730798</v>
      </c>
      <c r="D6" s="10">
        <v>3.1684537081573771</v>
      </c>
      <c r="E6" s="3">
        <v>0.21277956791369113</v>
      </c>
    </row>
    <row r="7" spans="1:5" x14ac:dyDescent="0.2">
      <c r="A7" t="s">
        <v>96</v>
      </c>
      <c r="B7" s="10">
        <v>2.7152952007876094</v>
      </c>
      <c r="C7" s="10">
        <v>5.7747384948849874</v>
      </c>
      <c r="D7" s="10">
        <v>3.0594432940973775</v>
      </c>
      <c r="E7" s="3">
        <v>0.30704495596651976</v>
      </c>
    </row>
    <row r="8" spans="1:5" x14ac:dyDescent="0.2">
      <c r="A8" t="s">
        <v>97</v>
      </c>
      <c r="B8" s="10">
        <v>3.8545152060256314</v>
      </c>
      <c r="C8" s="10">
        <v>7.6278580452035634</v>
      </c>
      <c r="D8" s="10">
        <v>3.7733428391779316</v>
      </c>
      <c r="E8" s="3">
        <v>0.72412483329460131</v>
      </c>
    </row>
    <row r="9" spans="1:5" x14ac:dyDescent="0.2">
      <c r="A9" t="s">
        <v>98</v>
      </c>
      <c r="B9" s="10">
        <v>5.138461881536502</v>
      </c>
      <c r="C9" s="10">
        <v>8.3996365950061609</v>
      </c>
      <c r="D9" s="10">
        <v>3.2611747134696585</v>
      </c>
      <c r="E9" s="3">
        <v>0.55841932410739625</v>
      </c>
    </row>
    <row r="10" spans="1:5" x14ac:dyDescent="0.2">
      <c r="A10" t="s">
        <v>99</v>
      </c>
      <c r="B10" s="10">
        <v>2.7565020999625185</v>
      </c>
      <c r="C10" s="10">
        <v>5.7359102149845116</v>
      </c>
      <c r="D10" s="10">
        <v>2.9794081150219931</v>
      </c>
      <c r="E10" s="3">
        <v>0.33283454326399176</v>
      </c>
    </row>
    <row r="11" spans="1:5" x14ac:dyDescent="0.2">
      <c r="A11" t="s">
        <v>100</v>
      </c>
      <c r="B11" s="10">
        <v>2.8379108519909959</v>
      </c>
      <c r="C11" s="10">
        <v>5.7061241372526403</v>
      </c>
      <c r="D11" s="10">
        <v>2.8682132852616444</v>
      </c>
      <c r="E11" s="3">
        <v>0.3107207132365043</v>
      </c>
    </row>
    <row r="12" spans="1:5" x14ac:dyDescent="0.2">
      <c r="A12" t="s">
        <v>101</v>
      </c>
      <c r="B12" s="10">
        <v>4.098238938950395</v>
      </c>
      <c r="C12" s="10">
        <v>7.1172395698000521</v>
      </c>
      <c r="D12" s="10">
        <v>3.0190006308496562</v>
      </c>
      <c r="E12" s="3">
        <v>0.21764105333528352</v>
      </c>
    </row>
    <row r="13" spans="1:5" x14ac:dyDescent="0.2">
      <c r="A13" t="s">
        <v>102</v>
      </c>
      <c r="B13" s="10">
        <v>4.1530139634633834</v>
      </c>
      <c r="C13" s="10">
        <v>7.3608471341071438</v>
      </c>
      <c r="D13" s="10">
        <v>3.2078331706437604</v>
      </c>
      <c r="E13" s="3">
        <v>0.23341123775166867</v>
      </c>
    </row>
    <row r="14" spans="1:5" x14ac:dyDescent="0.2">
      <c r="A14" t="s">
        <v>105</v>
      </c>
      <c r="B14" s="3">
        <v>4.4143260070115842</v>
      </c>
      <c r="C14" s="3">
        <v>7.6640268538779779</v>
      </c>
      <c r="D14" s="3">
        <v>3.2497008468663937</v>
      </c>
      <c r="E14" s="3">
        <v>0.69792024114406648</v>
      </c>
    </row>
    <row r="15" spans="1:5" x14ac:dyDescent="0.2">
      <c r="A15" t="s">
        <v>106</v>
      </c>
      <c r="B15" s="3">
        <v>4.7027743012359444</v>
      </c>
      <c r="C15" s="3">
        <v>8.5363334160256414</v>
      </c>
      <c r="D15" s="3">
        <v>3.8335591147896979</v>
      </c>
      <c r="E15" s="3">
        <v>0.27580101917165145</v>
      </c>
    </row>
    <row r="16" spans="1:5" x14ac:dyDescent="0.2">
      <c r="A16" t="s">
        <v>107</v>
      </c>
      <c r="B16" s="3">
        <v>4.7178499960560334</v>
      </c>
      <c r="C16" s="3">
        <v>8.5560135030984874</v>
      </c>
      <c r="D16" s="3">
        <v>3.8381635070424536</v>
      </c>
      <c r="E16" s="3">
        <v>1.116185846623756</v>
      </c>
    </row>
    <row r="17" spans="1:5" x14ac:dyDescent="0.2">
      <c r="A17" t="s">
        <v>108</v>
      </c>
      <c r="B17" s="3">
        <v>4.0871834294156635</v>
      </c>
      <c r="C17" s="3">
        <v>8.2182606573888712</v>
      </c>
      <c r="D17" s="3">
        <v>4.1310772279732078</v>
      </c>
      <c r="E17" s="3">
        <v>0.5585971833301373</v>
      </c>
    </row>
    <row r="18" spans="1:5" x14ac:dyDescent="0.2">
      <c r="A18" t="s">
        <v>109</v>
      </c>
      <c r="B18" s="3">
        <v>14.163777847162823</v>
      </c>
      <c r="C18" s="3">
        <v>17.860439534591841</v>
      </c>
      <c r="D18" s="3">
        <v>3.6966616874290201</v>
      </c>
      <c r="E18" s="3">
        <v>0.36087701404951877</v>
      </c>
    </row>
    <row r="19" spans="1:5" x14ac:dyDescent="0.2">
      <c r="A19" t="s">
        <v>110</v>
      </c>
      <c r="B19" s="3">
        <v>4.2494984103119497</v>
      </c>
      <c r="C19" s="3">
        <v>7.4379717996628827</v>
      </c>
      <c r="D19" s="3">
        <v>3.1884733893509325</v>
      </c>
      <c r="E19" s="3">
        <v>0.66466056649146465</v>
      </c>
    </row>
    <row r="20" spans="1:5" x14ac:dyDescent="0.2">
      <c r="A20" t="s">
        <v>111</v>
      </c>
      <c r="B20" s="3">
        <v>4.6238781650108143</v>
      </c>
      <c r="C20" s="3">
        <v>8.5272912138570405</v>
      </c>
      <c r="D20" s="3">
        <v>3.9034130488462253</v>
      </c>
      <c r="E20" s="3">
        <v>0.27520815509584745</v>
      </c>
    </row>
    <row r="21" spans="1:5" x14ac:dyDescent="0.2">
      <c r="A21" t="s">
        <v>112</v>
      </c>
      <c r="B21" s="3">
        <v>4.7183525192167028</v>
      </c>
      <c r="C21" s="3">
        <v>8.3921900755731933</v>
      </c>
      <c r="D21" s="3">
        <v>3.6738375563564909</v>
      </c>
      <c r="E21" s="3">
        <v>0.25173073769401089</v>
      </c>
    </row>
    <row r="22" spans="1:5" x14ac:dyDescent="0.2">
      <c r="A22" t="s">
        <v>113</v>
      </c>
      <c r="B22" s="3">
        <v>3.7208440452875129</v>
      </c>
      <c r="C22" s="3">
        <v>7.2656380642141976</v>
      </c>
      <c r="D22" s="3">
        <v>3.5447940189266842</v>
      </c>
      <c r="E22" s="3">
        <v>0.66477913930662558</v>
      </c>
    </row>
    <row r="23" spans="1:5" x14ac:dyDescent="0.2">
      <c r="A23" t="s">
        <v>114</v>
      </c>
      <c r="B23" s="3">
        <v>4.1027616473964219</v>
      </c>
      <c r="C23" s="3">
        <v>7.1736203597925225</v>
      </c>
      <c r="D23" s="3">
        <v>3.0708587123961011</v>
      </c>
      <c r="E23" s="3">
        <v>0.22872761155281746</v>
      </c>
    </row>
    <row r="24" spans="1:5" x14ac:dyDescent="0.2">
      <c r="A24" t="s">
        <v>117</v>
      </c>
      <c r="B24" s="3">
        <v>3.714493884494745</v>
      </c>
      <c r="C24" s="3">
        <v>6.6118992358407009</v>
      </c>
      <c r="D24" s="3">
        <v>2.8974053513459559</v>
      </c>
      <c r="E24" s="3">
        <v>0.12916872491116688</v>
      </c>
    </row>
    <row r="25" spans="1:5" x14ac:dyDescent="0.2">
      <c r="A25" t="s">
        <v>118</v>
      </c>
      <c r="B25" s="3">
        <v>4.6968121528183975</v>
      </c>
      <c r="C25" s="3">
        <v>8.788561050303608</v>
      </c>
      <c r="D25" s="3">
        <v>4.0917488974852105</v>
      </c>
      <c r="E25" s="3">
        <v>0.3776855776763054</v>
      </c>
    </row>
    <row r="26" spans="1:5" x14ac:dyDescent="0.2">
      <c r="A26" t="s">
        <v>119</v>
      </c>
      <c r="B26" s="3">
        <v>0.54176640425277212</v>
      </c>
      <c r="C26" s="3">
        <v>2.8038143651728533</v>
      </c>
      <c r="D26" s="3">
        <v>2.2620479609200812</v>
      </c>
      <c r="E26" s="3">
        <v>0.13720613929555039</v>
      </c>
    </row>
    <row r="27" spans="1:5" x14ac:dyDescent="0.2">
      <c r="A27" t="s">
        <v>120</v>
      </c>
      <c r="B27" s="3">
        <v>4.91637090124709</v>
      </c>
      <c r="C27" s="3">
        <v>8.4434936078234184</v>
      </c>
      <c r="D27" s="3">
        <v>3.5271227065763284</v>
      </c>
      <c r="E27" s="3">
        <v>0.37086985027834818</v>
      </c>
    </row>
    <row r="28" spans="1:5" x14ac:dyDescent="0.2">
      <c r="A28" t="s">
        <v>121</v>
      </c>
      <c r="B28" s="3">
        <v>4.0966503852975151</v>
      </c>
      <c r="C28" s="3">
        <v>5.9598666656798454</v>
      </c>
      <c r="D28" s="3">
        <v>1.8632162803823293</v>
      </c>
      <c r="E28" s="3">
        <v>0.10454208723741576</v>
      </c>
    </row>
    <row r="29" spans="1:5" x14ac:dyDescent="0.2">
      <c r="A29" t="s">
        <v>122</v>
      </c>
      <c r="B29" s="3">
        <v>4.6559038011064491</v>
      </c>
      <c r="C29" s="3">
        <v>8.7418722983661645</v>
      </c>
      <c r="D29" s="3">
        <v>4.0859684972597154</v>
      </c>
      <c r="E29" s="3">
        <v>0.31711562287559114</v>
      </c>
    </row>
    <row r="30" spans="1:5" x14ac:dyDescent="0.2">
      <c r="A30" t="s">
        <v>123</v>
      </c>
      <c r="B30" s="3">
        <v>4.7185608967665225</v>
      </c>
      <c r="C30" s="3">
        <v>8.8390063684888922</v>
      </c>
      <c r="D30" s="3">
        <v>4.1204454717223697</v>
      </c>
      <c r="E30" s="3">
        <v>0.2996905084902477</v>
      </c>
    </row>
    <row r="31" spans="1:5" x14ac:dyDescent="0.2">
      <c r="A31" t="s">
        <v>124</v>
      </c>
      <c r="B31" s="3">
        <v>4.583407987946031</v>
      </c>
      <c r="C31" s="3">
        <v>8.5647770323965489</v>
      </c>
      <c r="D31" s="3">
        <v>3.9813690444505179</v>
      </c>
      <c r="E31" s="3">
        <v>0.30406286191535237</v>
      </c>
    </row>
    <row r="32" spans="1:5" x14ac:dyDescent="0.2">
      <c r="A32" t="s">
        <v>125</v>
      </c>
      <c r="B32" s="3">
        <v>4.7356491955829068</v>
      </c>
      <c r="C32" s="3">
        <v>8.5620937707909484</v>
      </c>
      <c r="D32" s="3">
        <v>3.8264445752080407</v>
      </c>
      <c r="E32" s="3">
        <v>0.27583546259739739</v>
      </c>
    </row>
    <row r="33" spans="1:5" x14ac:dyDescent="0.2">
      <c r="A33" t="s">
        <v>126</v>
      </c>
      <c r="B33" s="3">
        <v>4.7439344313726686</v>
      </c>
      <c r="C33" s="3">
        <v>8.7617284342476047</v>
      </c>
      <c r="D33" s="3">
        <v>4.0177940028749362</v>
      </c>
      <c r="E33" s="3">
        <v>0.29126729821541375</v>
      </c>
    </row>
    <row r="34" spans="1:5" x14ac:dyDescent="0.2">
      <c r="A34" t="s">
        <v>129</v>
      </c>
      <c r="B34" s="3">
        <v>4.218857613196505</v>
      </c>
      <c r="C34" s="3">
        <v>7.7281360637703962</v>
      </c>
      <c r="D34" s="3">
        <v>3.5092784505738917</v>
      </c>
      <c r="E34" s="3">
        <v>0.77274056949752423</v>
      </c>
    </row>
    <row r="35" spans="1:5" x14ac:dyDescent="0.2">
      <c r="A35" t="s">
        <v>130</v>
      </c>
      <c r="B35" s="3">
        <v>4.8790873401931609</v>
      </c>
      <c r="C35" s="3">
        <v>8.7048432882088811</v>
      </c>
      <c r="D35" s="3">
        <v>3.8257559480157197</v>
      </c>
      <c r="E35" s="3">
        <v>0.38533719617023854</v>
      </c>
    </row>
    <row r="36" spans="1:5" x14ac:dyDescent="0.2">
      <c r="A36" t="s">
        <v>131</v>
      </c>
      <c r="B36" s="3">
        <v>11.189330048570618</v>
      </c>
      <c r="C36" s="3">
        <v>14.162597393999748</v>
      </c>
      <c r="D36" s="3">
        <v>2.9732673454291296</v>
      </c>
      <c r="E36" s="3">
        <v>0.26940553108989052</v>
      </c>
    </row>
    <row r="37" spans="1:5" x14ac:dyDescent="0.2">
      <c r="A37" t="s">
        <v>132</v>
      </c>
      <c r="B37" s="3">
        <v>5.5548518842956209</v>
      </c>
      <c r="C37" s="3">
        <v>8.9055512563077777</v>
      </c>
      <c r="D37" s="3">
        <v>3.3506993720121554</v>
      </c>
      <c r="E37" s="3">
        <v>0.61662183249525881</v>
      </c>
    </row>
    <row r="38" spans="1:5" x14ac:dyDescent="0.2">
      <c r="A38" t="s">
        <v>133</v>
      </c>
      <c r="B38" s="3">
        <v>3.9133395434490321</v>
      </c>
      <c r="C38" s="3">
        <v>7.3938016677126068</v>
      </c>
      <c r="D38" s="3">
        <v>3.4804621242635756</v>
      </c>
      <c r="E38" s="3">
        <v>0.78187107223818397</v>
      </c>
    </row>
    <row r="39" spans="1:5" x14ac:dyDescent="0.2">
      <c r="A39" t="s">
        <v>134</v>
      </c>
      <c r="B39" s="3">
        <v>5.2508872962587292</v>
      </c>
      <c r="C39" s="3">
        <v>8.4542266542458187</v>
      </c>
      <c r="D39" s="3">
        <v>3.2033393579870904</v>
      </c>
      <c r="E39" s="3">
        <v>0.65179355784132109</v>
      </c>
    </row>
    <row r="40" spans="1:5" x14ac:dyDescent="0.2">
      <c r="A40" t="s">
        <v>135</v>
      </c>
      <c r="B40" s="3">
        <v>4.7480770492675504</v>
      </c>
      <c r="C40" s="3">
        <v>8.7869510933402477</v>
      </c>
      <c r="D40" s="3">
        <v>4.0388740440726973</v>
      </c>
      <c r="E40" s="3">
        <v>0.32206667013637141</v>
      </c>
    </row>
    <row r="41" spans="1:5" x14ac:dyDescent="0.2">
      <c r="A41" t="s">
        <v>136</v>
      </c>
      <c r="B41" s="3">
        <v>3.3603000544824209</v>
      </c>
      <c r="C41" s="3">
        <v>6.5115452517912518</v>
      </c>
      <c r="D41" s="3">
        <v>3.1512451973088309</v>
      </c>
      <c r="E41" s="3">
        <v>0.1746283406692401</v>
      </c>
    </row>
    <row r="42" spans="1:5" x14ac:dyDescent="0.2">
      <c r="A42" t="s">
        <v>137</v>
      </c>
      <c r="B42" s="3">
        <v>3.6254275997548038</v>
      </c>
      <c r="C42" s="3">
        <v>6.9006181846032852</v>
      </c>
      <c r="D42" s="3">
        <v>3.2751905848484815</v>
      </c>
      <c r="E42" s="3">
        <v>0.73789034072683735</v>
      </c>
    </row>
    <row r="43" spans="1:5" x14ac:dyDescent="0.2">
      <c r="A43" t="s">
        <v>138</v>
      </c>
      <c r="B43" s="3">
        <v>5.2974917475761396</v>
      </c>
      <c r="C43" s="3">
        <v>8.5476041581207056</v>
      </c>
      <c r="D43" s="3">
        <v>3.2501124105445669</v>
      </c>
      <c r="E43" s="3">
        <v>2.114217179908672</v>
      </c>
    </row>
    <row r="44" spans="1:5" x14ac:dyDescent="0.2">
      <c r="A44" t="s">
        <v>141</v>
      </c>
      <c r="B44" s="3">
        <v>4.3115486885944669</v>
      </c>
      <c r="C44" s="3">
        <v>7.2639318060015565</v>
      </c>
      <c r="D44" s="3">
        <v>2.95238311740709</v>
      </c>
      <c r="E44" s="3">
        <v>0.26156101465073223</v>
      </c>
    </row>
    <row r="45" spans="1:5" x14ac:dyDescent="0.2">
      <c r="A45" t="s">
        <v>142</v>
      </c>
      <c r="B45" s="3">
        <v>4.8205728624279676</v>
      </c>
      <c r="C45" s="3">
        <v>8.5052086247522229</v>
      </c>
      <c r="D45" s="3">
        <v>3.6846357623242558</v>
      </c>
      <c r="E45" s="3">
        <v>0.36726908863414431</v>
      </c>
    </row>
    <row r="46" spans="1:5" x14ac:dyDescent="0.2">
      <c r="A46" t="s">
        <v>143</v>
      </c>
      <c r="B46" s="3">
        <v>4.9914558505918079</v>
      </c>
      <c r="C46" s="3">
        <v>8.8631557229392932</v>
      </c>
      <c r="D46" s="3">
        <v>3.8716998723474862</v>
      </c>
      <c r="E46" s="3">
        <v>0.38417980849888728</v>
      </c>
    </row>
    <row r="47" spans="1:5" x14ac:dyDescent="0.2">
      <c r="A47" t="s">
        <v>144</v>
      </c>
      <c r="B47" s="3">
        <v>4.8682129682190984</v>
      </c>
      <c r="C47" s="3">
        <v>8.6248820923619931</v>
      </c>
      <c r="D47" s="3">
        <v>3.7566691241428947</v>
      </c>
      <c r="E47" s="3">
        <v>1.139439563370638</v>
      </c>
    </row>
    <row r="48" spans="1:5" x14ac:dyDescent="0.2">
      <c r="A48" t="s">
        <v>145</v>
      </c>
      <c r="B48" s="3">
        <v>10.819083574215629</v>
      </c>
      <c r="C48" s="3">
        <v>13.980672257140053</v>
      </c>
      <c r="D48" s="3">
        <v>3.1615886829244237</v>
      </c>
      <c r="E48" s="3">
        <v>0.31312906534093693</v>
      </c>
    </row>
    <row r="49" spans="1:5" x14ac:dyDescent="0.2">
      <c r="A49" t="s">
        <v>146</v>
      </c>
      <c r="B49" s="3">
        <v>5.0235611392771355</v>
      </c>
      <c r="C49" s="3">
        <v>8.9232607829047392</v>
      </c>
      <c r="D49" s="3">
        <v>3.8996996436276037</v>
      </c>
      <c r="E49" s="3">
        <v>0.29563965164051842</v>
      </c>
    </row>
  </sheetData>
  <sortState xmlns:xlrd2="http://schemas.microsoft.com/office/spreadsheetml/2017/richdata2" ref="A2:E13">
    <sortCondition ref="A4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320-615E-4B48-B764-3F209A68E051}">
  <dimension ref="A5:A9"/>
  <sheetViews>
    <sheetView zoomScale="170" workbookViewId="0">
      <selection activeCell="E18" sqref="A2:E18"/>
    </sheetView>
  </sheetViews>
  <sheetFormatPr baseColWidth="10" defaultColWidth="8.83203125" defaultRowHeight="15" x14ac:dyDescent="0.2"/>
  <cols>
    <col min="1" max="1" width="9.33203125" bestFit="1" customWidth="1"/>
  </cols>
  <sheetData>
    <row r="5" spans="1:1" x14ac:dyDescent="0.2">
      <c r="A5" s="8"/>
    </row>
    <row r="9" spans="1:1" x14ac:dyDescent="0.2">
      <c r="A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4328-D873-4DEF-A75B-BF6DF3EFB59B}">
  <dimension ref="A1:BJ142"/>
  <sheetViews>
    <sheetView tabSelected="1" topLeftCell="A33" zoomScale="115" zoomScaleNormal="130" workbookViewId="0">
      <selection activeCell="C53" sqref="C53:C5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64</v>
      </c>
    </row>
    <row r="12" spans="1:16" ht="64" x14ac:dyDescent="0.2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2">
      <c r="A13" s="7" t="s">
        <v>71</v>
      </c>
      <c r="H13" s="2"/>
      <c r="J13" s="2"/>
    </row>
    <row r="14" spans="1:16" x14ac:dyDescent="0.2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0.17554314676336558</v>
      </c>
      <c r="N14" s="3">
        <f>((H14*$H$21)+$H$22)*1000/L14</f>
        <v>0.17176451582187613</v>
      </c>
      <c r="O14" s="3">
        <f>N14-M14</f>
        <v>-3.778630941489447E-3</v>
      </c>
      <c r="P14" s="3">
        <f>((J14*$J$21)+$J$22)*1000/L14</f>
        <v>-3.022955678948073E-3</v>
      </c>
    </row>
    <row r="15" spans="1:16" x14ac:dyDescent="0.2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AVERAGE(I36:I37) - (A16*G36/0.5)</f>
        <v>697.4</v>
      </c>
      <c r="G15">
        <f>6*H36/1000</f>
        <v>1.2000000000000001E-3</v>
      </c>
      <c r="H15" s="2">
        <f>AVERAGE(J36:J37) - (B16*H36/0.5)</f>
        <v>1951.9</v>
      </c>
      <c r="I15">
        <f>0.3*H36/1000</f>
        <v>5.9999999999999995E-5</v>
      </c>
      <c r="J15" s="2">
        <f>AVERAGE(L36:L37) - (C16*H36/0.5)</f>
        <v>1073.8</v>
      </c>
      <c r="L15">
        <v>0.2</v>
      </c>
      <c r="M15" s="3">
        <f t="shared" ref="M15:M19" si="0">((F15*$F$21)+$F$22)*1000/L15</f>
        <v>2.1911561281633678</v>
      </c>
      <c r="N15" s="3">
        <f t="shared" ref="N15:N19" si="1">((H15*$H$21)+$H$22)*1000/L15</f>
        <v>5.6204331757011134</v>
      </c>
      <c r="O15" s="3">
        <f t="shared" ref="O15:O19" si="2">N15-M15</f>
        <v>3.4292770475377456</v>
      </c>
      <c r="P15" s="3">
        <f t="shared" ref="P15:P19" si="3">((J15*$J$21)+$J$22)*1000/L15</f>
        <v>0.31075133310177261</v>
      </c>
    </row>
    <row r="16" spans="1:16" x14ac:dyDescent="0.2">
      <c r="A16">
        <f>AVERAGE(I33:I34)</f>
        <v>104</v>
      </c>
      <c r="B16">
        <f>AVERAGE(J33:J34)</f>
        <v>334</v>
      </c>
      <c r="C16">
        <f>AVERAGE(L33:L34)</f>
        <v>348</v>
      </c>
      <c r="E16">
        <f>3*G39/1000</f>
        <v>1.7999999999999997E-3</v>
      </c>
      <c r="F16" s="2">
        <f>AVERAGE(I39:I40) - (A16*G39/0.5)</f>
        <v>3669.7</v>
      </c>
      <c r="G16">
        <f>6*H39/1000</f>
        <v>3.5999999999999995E-3</v>
      </c>
      <c r="H16" s="2">
        <f>AVERAGE(J39:J40) - (B16*H39/0.5)</f>
        <v>6786.7</v>
      </c>
      <c r="I16">
        <f>0.3*H39/1000</f>
        <v>1.7999999999999998E-4</v>
      </c>
      <c r="J16" s="2">
        <f>AVERAGE(L39:L40) - (C16*H39/0.5)</f>
        <v>3085.4</v>
      </c>
      <c r="L16">
        <v>0.6</v>
      </c>
      <c r="M16" s="3">
        <f t="shared" si="0"/>
        <v>3.2198013601516267</v>
      </c>
      <c r="N16" s="3">
        <f t="shared" si="1"/>
        <v>6.1594815531519265</v>
      </c>
      <c r="O16" s="3">
        <f t="shared" si="2"/>
        <v>2.9396801930002998</v>
      </c>
      <c r="P16" s="3">
        <f t="shared" si="3"/>
        <v>0.30235134018179644</v>
      </c>
    </row>
    <row r="17" spans="1:62" x14ac:dyDescent="0.2">
      <c r="E17">
        <f>9*G42/1000</f>
        <v>2.9970000000000005E-3</v>
      </c>
      <c r="F17" s="2">
        <f>AVERAGE(I42:I43) - (A16*G42/0.5)</f>
        <v>5677.7359999999999</v>
      </c>
      <c r="G17">
        <f>18*H42/1000</f>
        <v>5.9940000000000011E-3</v>
      </c>
      <c r="H17" s="2">
        <f>AVERAGE(J42:J43) - (B16*H42/0.5)</f>
        <v>10733.556</v>
      </c>
      <c r="I17">
        <f>0.9*H42/1000</f>
        <v>2.9970000000000002E-4</v>
      </c>
      <c r="J17" s="2">
        <f>AVERAGE(L42:L43) - (C16*H42/0.5)</f>
        <v>4936.732</v>
      </c>
      <c r="L17">
        <v>0.33300000000000002</v>
      </c>
      <c r="M17" s="3">
        <f t="shared" si="0"/>
        <v>8.8317279686166685</v>
      </c>
      <c r="N17" s="3">
        <f t="shared" si="1"/>
        <v>17.40239917408881</v>
      </c>
      <c r="O17" s="3">
        <f t="shared" si="2"/>
        <v>8.5706712054721415</v>
      </c>
      <c r="P17" s="3">
        <f t="shared" si="3"/>
        <v>0.87438326614926853</v>
      </c>
    </row>
    <row r="18" spans="1:62" x14ac:dyDescent="0.2">
      <c r="E18">
        <f>9*G45/1000</f>
        <v>4.2030000000000001E-3</v>
      </c>
      <c r="F18" s="2">
        <f>AVERAGE(I45:I46) - (A16*G45/0.5)</f>
        <v>8217.8639999999996</v>
      </c>
      <c r="G18">
        <f>18*H45/1000</f>
        <v>8.4060000000000003E-3</v>
      </c>
      <c r="H18" s="2">
        <f>AVERAGE(J45:J46) - (B16*H45/0.5)</f>
        <v>15748.544</v>
      </c>
      <c r="I18">
        <f>0.9*H45/1000</f>
        <v>4.2030000000000002E-4</v>
      </c>
      <c r="J18" s="2">
        <f>AVERAGE(L45:L46) - (B16*H45/0.5)</f>
        <v>7347.5439999999999</v>
      </c>
      <c r="L18">
        <v>0.46700000000000003</v>
      </c>
      <c r="M18" s="3">
        <f t="shared" si="0"/>
        <v>9.030917697247844</v>
      </c>
      <c r="N18" s="3">
        <f t="shared" si="1"/>
        <v>18.120861203380649</v>
      </c>
      <c r="O18" s="3">
        <f t="shared" si="2"/>
        <v>9.0899435061328049</v>
      </c>
      <c r="P18" s="3">
        <f t="shared" si="3"/>
        <v>0.9295460609409304</v>
      </c>
    </row>
    <row r="19" spans="1:62" x14ac:dyDescent="0.2">
      <c r="E19">
        <f>9*G48/1000</f>
        <v>5.3999999999999994E-3</v>
      </c>
      <c r="F19" s="2">
        <f>AVERAGE(I48:I49) - (A16*G48/0.5)</f>
        <v>10538.7</v>
      </c>
      <c r="G19">
        <f>18*H48/1000</f>
        <v>1.0799999999999999E-2</v>
      </c>
      <c r="H19" s="2">
        <f>AVERAGE(J48:J49) - (B16*H48/0.5)</f>
        <v>20212.7</v>
      </c>
      <c r="I19">
        <f>0.9*H48/1000</f>
        <v>5.4000000000000001E-4</v>
      </c>
      <c r="J19" s="2">
        <f>AVERAGE(L48:L49) - (C16*H48/0.5)</f>
        <v>9010.4</v>
      </c>
      <c r="L19">
        <v>0.6</v>
      </c>
      <c r="M19" s="3">
        <f t="shared" si="0"/>
        <v>8.9728540112176258</v>
      </c>
      <c r="N19" s="3">
        <f t="shared" si="1"/>
        <v>18.061501780178908</v>
      </c>
      <c r="O19" s="3">
        <f t="shared" si="2"/>
        <v>9.0886477689612821</v>
      </c>
      <c r="P19" s="3">
        <f t="shared" si="3"/>
        <v>0.88780461503820074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5.0252316066961692E-7</v>
      </c>
      <c r="G21" s="5"/>
      <c r="H21" s="5">
        <f>SLOPE(G13:G19,H13:H19)</f>
        <v>5.3189424521199077E-7</v>
      </c>
      <c r="I21" s="5"/>
      <c r="J21" s="5">
        <f>SLOPE(I13:I19,J13:J19)</f>
        <v>5.9286407580395379E-8</v>
      </c>
    </row>
    <row r="22" spans="1:62" x14ac:dyDescent="0.2">
      <c r="D22" t="s">
        <v>34</v>
      </c>
      <c r="F22" s="5">
        <f>INTERCEPT(E13:E19,F13:F19)</f>
        <v>8.7771573381682788E-5</v>
      </c>
      <c r="G22" s="5"/>
      <c r="H22" s="5">
        <f>INTERCEPT(G13:G19,H13:H19)</f>
        <v>8.5882257910938065E-5</v>
      </c>
      <c r="I22" s="5"/>
      <c r="J22" s="5">
        <f>INTERCEPT(I13:I19,J13:J19)</f>
        <v>-1.5114778394740365E-6</v>
      </c>
    </row>
    <row r="23" spans="1:62" x14ac:dyDescent="0.2">
      <c r="D23" t="s">
        <v>35</v>
      </c>
      <c r="F23" s="4">
        <f>RSQ(E13:E19,F13:F19)</f>
        <v>0.99749492757006586</v>
      </c>
      <c r="G23" s="4"/>
      <c r="H23" s="4">
        <f>RSQ(G13:G19,H13:H19)</f>
        <v>0.99924175893224898</v>
      </c>
      <c r="I23" s="4"/>
      <c r="J23" s="4">
        <f>RSQ(I13:I19,J13:J19)</f>
        <v>0.99851376475711273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4115</v>
      </c>
      <c r="J25">
        <v>11439</v>
      </c>
      <c r="L25">
        <v>6179</v>
      </c>
      <c r="M25">
        <v>5.9530000000000003</v>
      </c>
      <c r="N25">
        <v>16.616</v>
      </c>
      <c r="O25">
        <v>10.663</v>
      </c>
      <c r="Q25">
        <v>0.88400000000000001</v>
      </c>
      <c r="R25">
        <v>1</v>
      </c>
      <c r="S25">
        <v>0</v>
      </c>
      <c r="T25">
        <v>0</v>
      </c>
      <c r="V25">
        <v>0</v>
      </c>
      <c r="Y25" s="1">
        <v>45009</v>
      </c>
      <c r="Z25" s="6">
        <v>0.50858796296296294</v>
      </c>
      <c r="AB25">
        <v>1</v>
      </c>
      <c r="AD25" s="3">
        <f t="shared" ref="AD25:AD36" si="4">((I25*$F$21)+$F$22)*1000/G25</f>
        <v>7.1855145984571891</v>
      </c>
      <c r="AE25" s="3">
        <f t="shared" ref="AE25:AE36" si="5">((J25*$H$21)+$H$22)*1000/H25</f>
        <v>20.56740176296967</v>
      </c>
      <c r="AF25" s="3">
        <f t="shared" ref="AF25:AF36" si="6">AE25-AD25</f>
        <v>13.381887164512481</v>
      </c>
      <c r="AG25" s="3">
        <f t="shared" ref="AG25:AG36" si="7">((L25*$J$21)+$J$22)*1000/H25</f>
        <v>1.2160641153326301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6345</v>
      </c>
      <c r="J26">
        <v>11543</v>
      </c>
      <c r="L26">
        <v>6093</v>
      </c>
      <c r="M26">
        <v>8.8049999999999997</v>
      </c>
      <c r="N26">
        <v>16.763000000000002</v>
      </c>
      <c r="O26">
        <v>7.9580000000000002</v>
      </c>
      <c r="Q26">
        <v>0.86899999999999999</v>
      </c>
      <c r="R26">
        <v>1</v>
      </c>
      <c r="S26">
        <v>0</v>
      </c>
      <c r="T26">
        <v>0</v>
      </c>
      <c r="V26">
        <v>0</v>
      </c>
      <c r="Y26" s="1">
        <v>45009</v>
      </c>
      <c r="Z26" s="6">
        <v>0.51542824074074078</v>
      </c>
      <c r="AB26">
        <v>1</v>
      </c>
      <c r="AD26" s="3">
        <f t="shared" si="4"/>
        <v>10.920936759434674</v>
      </c>
      <c r="AE26" s="3">
        <f t="shared" si="5"/>
        <v>20.751791767976492</v>
      </c>
      <c r="AF26" s="3">
        <f t="shared" si="6"/>
        <v>9.8308550085418176</v>
      </c>
      <c r="AG26" s="3">
        <f t="shared" si="7"/>
        <v>1.1990686784929168</v>
      </c>
      <c r="AH26" s="3"/>
      <c r="AK26">
        <f>ABS(100*(AD26-AD27)/(AVERAGE(AD26:AD27)))</f>
        <v>1.9893209160812033</v>
      </c>
      <c r="AQ26">
        <f>ABS(100*(AE26-AE27)/(AVERAGE(AE26:AE27)))</f>
        <v>2.4890387557755873</v>
      </c>
      <c r="AW26">
        <f>ABS(100*(AF26-AF27)/(AVERAGE(AF26:AF27)))</f>
        <v>3.0412181443522681</v>
      </c>
      <c r="BC26">
        <f>ABS(100*(AG26-AG27)/(AVERAGE(AG26:AG27)))</f>
        <v>0.80433282719034127</v>
      </c>
      <c r="BG26" s="3">
        <f>AVERAGE(AD26:AD27)</f>
        <v>11.030654316180875</v>
      </c>
      <c r="BH26" s="3">
        <f>AVERAGE(AE26:AE27)</f>
        <v>21.013306438539054</v>
      </c>
      <c r="BI26" s="3">
        <f>AVERAGE(AF26:AF27)</f>
        <v>9.9826521223581786</v>
      </c>
      <c r="BJ26" s="3">
        <f>AVERAGE(AG26:AG27)</f>
        <v>1.2039104017786491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6476</v>
      </c>
      <c r="J27">
        <v>11838</v>
      </c>
      <c r="L27">
        <v>6142</v>
      </c>
      <c r="M27">
        <v>8.9719999999999995</v>
      </c>
      <c r="N27">
        <v>17.18</v>
      </c>
      <c r="O27">
        <v>8.2070000000000007</v>
      </c>
      <c r="Q27">
        <v>0.877</v>
      </c>
      <c r="R27">
        <v>1</v>
      </c>
      <c r="S27">
        <v>0</v>
      </c>
      <c r="T27">
        <v>0</v>
      </c>
      <c r="V27">
        <v>0</v>
      </c>
      <c r="Y27" s="1">
        <v>45009</v>
      </c>
      <c r="Z27" s="6">
        <v>0.52263888888888888</v>
      </c>
      <c r="AB27">
        <v>1</v>
      </c>
      <c r="AD27" s="3">
        <f t="shared" si="4"/>
        <v>11.140371872927075</v>
      </c>
      <c r="AE27" s="3">
        <f t="shared" si="5"/>
        <v>21.274821109101616</v>
      </c>
      <c r="AF27" s="3">
        <f t="shared" si="6"/>
        <v>10.134449236174541</v>
      </c>
      <c r="AG27" s="3">
        <f t="shared" si="7"/>
        <v>1.2087521250643816</v>
      </c>
      <c r="AH27" s="3"/>
    </row>
    <row r="28" spans="1:62" x14ac:dyDescent="0.2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2703</v>
      </c>
      <c r="J28">
        <v>1295</v>
      </c>
      <c r="L28">
        <v>746</v>
      </c>
      <c r="M28">
        <v>2.488</v>
      </c>
      <c r="N28">
        <v>1.375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45009</v>
      </c>
      <c r="Z28" s="6">
        <v>0.5357291666666667</v>
      </c>
      <c r="AB28">
        <v>1</v>
      </c>
      <c r="AD28" s="3">
        <f t="shared" si="4"/>
        <v>2.8921833533433148</v>
      </c>
      <c r="AE28" s="3">
        <f t="shared" si="5"/>
        <v>1.5493706109209324</v>
      </c>
      <c r="AF28" s="3">
        <f t="shared" si="6"/>
        <v>-1.3428127424223824</v>
      </c>
      <c r="AG28" s="3">
        <f t="shared" si="7"/>
        <v>8.5432364431001828E-2</v>
      </c>
      <c r="AH28" s="3"/>
    </row>
    <row r="29" spans="1:62" x14ac:dyDescent="0.2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643</v>
      </c>
      <c r="J29">
        <v>1070</v>
      </c>
      <c r="L29">
        <v>612</v>
      </c>
      <c r="M29">
        <v>0.90800000000000003</v>
      </c>
      <c r="N29">
        <v>1.1850000000000001</v>
      </c>
      <c r="O29">
        <v>0.27700000000000002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45009</v>
      </c>
      <c r="Z29" s="6">
        <v>0.54215277777777782</v>
      </c>
      <c r="AB29">
        <v>1</v>
      </c>
      <c r="AD29" s="3">
        <f t="shared" si="4"/>
        <v>0.82178793138449291</v>
      </c>
      <c r="AE29" s="3">
        <f t="shared" si="5"/>
        <v>1.3100182005755365</v>
      </c>
      <c r="AF29" s="3">
        <f t="shared" si="6"/>
        <v>0.48823026919104362</v>
      </c>
      <c r="AG29" s="3">
        <f t="shared" si="7"/>
        <v>6.9543607199455876E-2</v>
      </c>
      <c r="AH29" s="3"/>
      <c r="AK29">
        <f>ABS(100*(AD29-AD30)/(AVERAGE(AD29:AD30)))</f>
        <v>12.749431115030012</v>
      </c>
      <c r="AQ29">
        <f>ABS(100*(AE29-AE30)/(AVERAGE(AE29:AE30)))</f>
        <v>63.509131814312937</v>
      </c>
      <c r="AW29">
        <f>ABS(100*(AF29-AF30)/(AVERAGE(AF29:AF30)))</f>
        <v>114.87040895434174</v>
      </c>
      <c r="BC29">
        <f>ABS(100*(AG29-AG30)/(AVERAGE(AG29:AG30)))</f>
        <v>14.838071856517042</v>
      </c>
      <c r="BG29" s="3">
        <f>AVERAGE(AD29:AD30)</f>
        <v>0.77254066163887047</v>
      </c>
      <c r="BH29" s="3">
        <f>AVERAGE(AE29:AE30)</f>
        <v>1.9195690055884778</v>
      </c>
      <c r="BI29" s="3">
        <f>AVERAGE(AF29:AF30)</f>
        <v>1.1470283439496072</v>
      </c>
      <c r="BJ29" s="3">
        <f>AVERAGE(AG29:AG30)</f>
        <v>7.5116529512013031E-2</v>
      </c>
    </row>
    <row r="30" spans="1:62" x14ac:dyDescent="0.2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545</v>
      </c>
      <c r="J30">
        <v>2216</v>
      </c>
      <c r="L30">
        <v>706</v>
      </c>
      <c r="M30">
        <v>0.83299999999999996</v>
      </c>
      <c r="N30">
        <v>2.1560000000000001</v>
      </c>
      <c r="O30">
        <v>1.323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45009</v>
      </c>
      <c r="Z30" s="6">
        <v>0.54896990740740736</v>
      </c>
      <c r="AB30">
        <v>1</v>
      </c>
      <c r="AD30" s="3">
        <f t="shared" si="4"/>
        <v>0.72329339189324804</v>
      </c>
      <c r="AE30" s="3">
        <f t="shared" si="5"/>
        <v>2.529119810601419</v>
      </c>
      <c r="AF30" s="3">
        <f t="shared" si="6"/>
        <v>1.805826418708171</v>
      </c>
      <c r="AG30" s="3">
        <f t="shared" si="7"/>
        <v>8.0689451824570199E-2</v>
      </c>
      <c r="AH30" s="3"/>
    </row>
    <row r="31" spans="1:62" x14ac:dyDescent="0.2">
      <c r="A31">
        <v>7</v>
      </c>
      <c r="B31">
        <v>3</v>
      </c>
      <c r="D31" t="s">
        <v>85</v>
      </c>
      <c r="Y31" s="1">
        <v>45009</v>
      </c>
      <c r="Z31" s="6">
        <v>0.552800925925926</v>
      </c>
      <c r="AB31">
        <v>1</v>
      </c>
      <c r="AD31" s="3"/>
      <c r="AE31" s="3"/>
      <c r="AF31" s="3"/>
      <c r="AG31" s="3"/>
      <c r="AH31" s="3"/>
    </row>
    <row r="32" spans="1:62" x14ac:dyDescent="0.2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79</v>
      </c>
      <c r="J32">
        <v>283</v>
      </c>
      <c r="L32">
        <v>411</v>
      </c>
      <c r="M32">
        <v>0.47499999999999998</v>
      </c>
      <c r="N32">
        <v>0.51800000000000002</v>
      </c>
      <c r="O32">
        <v>4.2999999999999997E-2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45009</v>
      </c>
      <c r="Z32" s="6">
        <v>0.56410879629629629</v>
      </c>
      <c r="AB32">
        <v>1</v>
      </c>
      <c r="AD32" s="3">
        <f t="shared" si="4"/>
        <v>0.25494180614916506</v>
      </c>
      <c r="AE32" s="3">
        <f t="shared" si="5"/>
        <v>0.47281665861186289</v>
      </c>
      <c r="AF32" s="3">
        <f t="shared" si="6"/>
        <v>0.21787485246269783</v>
      </c>
      <c r="AG32" s="3">
        <f t="shared" si="7"/>
        <v>4.5710471352136926E-2</v>
      </c>
      <c r="AH32" s="3"/>
    </row>
    <row r="33" spans="1:62" x14ac:dyDescent="0.2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115</v>
      </c>
      <c r="J33">
        <v>254</v>
      </c>
      <c r="L33">
        <v>357</v>
      </c>
      <c r="M33">
        <v>0.503</v>
      </c>
      <c r="N33">
        <v>0.49399999999999999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45009</v>
      </c>
      <c r="Z33" s="6">
        <v>0.56988425925925923</v>
      </c>
      <c r="AB33">
        <v>1</v>
      </c>
      <c r="AD33" s="3">
        <f t="shared" si="4"/>
        <v>0.29112347371737746</v>
      </c>
      <c r="AE33" s="3">
        <f t="shared" si="5"/>
        <v>0.44196679238956743</v>
      </c>
      <c r="AF33" s="3">
        <f t="shared" si="6"/>
        <v>0.15084331867218997</v>
      </c>
      <c r="AG33" s="3">
        <f t="shared" si="7"/>
        <v>3.9307539333454225E-2</v>
      </c>
      <c r="AH33" s="3"/>
      <c r="AK33">
        <f>ABS(100*(AD33-AD34)/(AVERAGE(AD33:AD34)))</f>
        <v>7.894876207634888</v>
      </c>
      <c r="AQ33">
        <f>ABS(100*(AE33-AE34)/(AVERAGE(AE33:AE34)))</f>
        <v>32.292902256690631</v>
      </c>
      <c r="AW33">
        <f>ABS(100*(AF33-AF34)/(AVERAGE(AF33:AF34)))</f>
        <v>77.860604207423975</v>
      </c>
      <c r="BC33">
        <f>ABS(100*(AG33-AG34)/(AVERAGE(AG33:AG34)))</f>
        <v>5.5813003160775692</v>
      </c>
      <c r="BG33" s="3">
        <f>AVERAGE(AD33:AD34)</f>
        <v>0.2800679641826459</v>
      </c>
      <c r="BH33" s="3">
        <f>AVERAGE(AE33:AE34)</f>
        <v>0.52706987162348595</v>
      </c>
      <c r="BI33" s="3">
        <f>AVERAGE(AF33:AF34)</f>
        <v>0.24700190744084008</v>
      </c>
      <c r="BJ33" s="3">
        <f>AVERAGE(AG33:AG34)</f>
        <v>3.8240383997007105E-2</v>
      </c>
    </row>
    <row r="34" spans="1:62" x14ac:dyDescent="0.2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93</v>
      </c>
      <c r="J34">
        <v>414</v>
      </c>
      <c r="L34">
        <v>339</v>
      </c>
      <c r="M34">
        <v>0.48599999999999999</v>
      </c>
      <c r="N34">
        <v>0.629</v>
      </c>
      <c r="O34">
        <v>0.14299999999999999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45009</v>
      </c>
      <c r="Z34" s="6">
        <v>0.57608796296296294</v>
      </c>
      <c r="AB34">
        <v>1</v>
      </c>
      <c r="AD34" s="3">
        <f t="shared" si="4"/>
        <v>0.26901245464791435</v>
      </c>
      <c r="AE34" s="3">
        <f t="shared" si="5"/>
        <v>0.61217295085740453</v>
      </c>
      <c r="AF34" s="3">
        <f t="shared" si="6"/>
        <v>0.34316049620949018</v>
      </c>
      <c r="AG34" s="3">
        <f t="shared" si="7"/>
        <v>3.7173228660559991E-2</v>
      </c>
      <c r="AH34" s="3"/>
    </row>
    <row r="35" spans="1:62" x14ac:dyDescent="0.2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642</v>
      </c>
      <c r="J35">
        <v>2042</v>
      </c>
      <c r="L35">
        <v>1180</v>
      </c>
      <c r="M35">
        <v>2.2690000000000001</v>
      </c>
      <c r="N35">
        <v>5.0209999999999999</v>
      </c>
      <c r="O35">
        <v>2.7509999999999999</v>
      </c>
      <c r="Q35">
        <v>1.9E-2</v>
      </c>
      <c r="R35">
        <v>1</v>
      </c>
      <c r="S35">
        <v>0</v>
      </c>
      <c r="T35">
        <v>0</v>
      </c>
      <c r="V35">
        <v>0</v>
      </c>
      <c r="Y35" s="1">
        <v>45009</v>
      </c>
      <c r="Z35" s="6">
        <v>0.58710648148148148</v>
      </c>
      <c r="AB35">
        <v>1</v>
      </c>
      <c r="AD35" s="3">
        <f t="shared" si="4"/>
        <v>2.051957212657884</v>
      </c>
      <c r="AE35" s="3">
        <f t="shared" si="5"/>
        <v>5.8600515331691154</v>
      </c>
      <c r="AF35" s="3">
        <f t="shared" si="6"/>
        <v>3.8080943205112314</v>
      </c>
      <c r="AG35" s="3">
        <f t="shared" si="7"/>
        <v>0.34223241552696254</v>
      </c>
      <c r="AH35" s="3"/>
    </row>
    <row r="36" spans="1:62" x14ac:dyDescent="0.2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228</v>
      </c>
      <c r="J36">
        <v>2108</v>
      </c>
      <c r="L36">
        <v>1260</v>
      </c>
      <c r="M36">
        <v>1.4750000000000001</v>
      </c>
      <c r="N36">
        <v>5.1619999999999999</v>
      </c>
      <c r="O36">
        <v>3.6869999999999998</v>
      </c>
      <c r="Q36">
        <v>3.9E-2</v>
      </c>
      <c r="R36">
        <v>1</v>
      </c>
      <c r="S36">
        <v>0</v>
      </c>
      <c r="T36">
        <v>0</v>
      </c>
      <c r="V36">
        <v>0</v>
      </c>
      <c r="Y36" s="1">
        <v>45009</v>
      </c>
      <c r="Z36" s="6">
        <v>0.59295138888888888</v>
      </c>
      <c r="AB36">
        <v>1</v>
      </c>
      <c r="AD36" s="3">
        <f t="shared" si="4"/>
        <v>1.0117342700717771</v>
      </c>
      <c r="AE36" s="3">
        <f t="shared" si="5"/>
        <v>6.0355766340890735</v>
      </c>
      <c r="AF36" s="3">
        <f t="shared" si="6"/>
        <v>5.0238423640172964</v>
      </c>
      <c r="AG36" s="3">
        <f t="shared" si="7"/>
        <v>0.36594697855912073</v>
      </c>
      <c r="AH36" s="3"/>
      <c r="AJ36">
        <f>ABS(100*((AVERAGE(AD36:AD37))-3)/3)</f>
        <v>23.477301813911712</v>
      </c>
      <c r="AK36">
        <f>ABS(100*(AD36-AD37)/(AVERAGE(AD36:AD37)))</f>
        <v>111.85758874563496</v>
      </c>
      <c r="AP36">
        <f>ABS(100*((AVERAGE(AE36:AE37))-6)/6)</f>
        <v>0.40435780828792883</v>
      </c>
      <c r="AQ36">
        <f>ABS(100*(AE36-AE37)/(AVERAGE(AE36:AE37)))</f>
        <v>2.0027014994346386</v>
      </c>
      <c r="AV36">
        <f>ABS(100*((AVERAGE(AF36:AF37))-3)/3)</f>
        <v>22.668586197335856</v>
      </c>
      <c r="AW36">
        <f>ABS(100*(AF36-AF37)/(AVERAGE(AF36:AF37)))</f>
        <v>73.030638609490794</v>
      </c>
      <c r="BB36">
        <f>ABS(100*((AVERAGE(AG36:AG37))-0.3)/0.3)</f>
        <v>17.338224259242605</v>
      </c>
      <c r="BC36">
        <f>ABS(100*(AG36-AG37)/(AVERAGE(AG36:AG37)))</f>
        <v>7.9157528698755204</v>
      </c>
      <c r="BG36" s="3">
        <f>AVERAGE(AD36:AD37)</f>
        <v>2.2956809455826486</v>
      </c>
      <c r="BH36" s="3">
        <f>AVERAGE(AE36:AE37)</f>
        <v>5.9757385315027243</v>
      </c>
      <c r="BI36" s="3">
        <f>AVERAGE(AF36:AF37)</f>
        <v>3.6800575859200757</v>
      </c>
      <c r="BJ36" s="3">
        <f>AVERAGE(AG36:AG37)</f>
        <v>0.3520146727777278</v>
      </c>
    </row>
    <row r="37" spans="1:62" x14ac:dyDescent="0.2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1250</v>
      </c>
      <c r="J37">
        <v>2063</v>
      </c>
      <c r="L37">
        <v>1166</v>
      </c>
      <c r="M37">
        <v>3.4359999999999999</v>
      </c>
      <c r="N37">
        <v>5.0659999999999998</v>
      </c>
      <c r="O37">
        <v>1.631</v>
      </c>
      <c r="Q37">
        <v>1.4999999999999999E-2</v>
      </c>
      <c r="R37">
        <v>1</v>
      </c>
      <c r="S37">
        <v>0</v>
      </c>
      <c r="T37">
        <v>0</v>
      </c>
      <c r="V37">
        <v>0</v>
      </c>
      <c r="Y37" s="1">
        <v>45009</v>
      </c>
      <c r="Z37" s="6">
        <v>0.599675925925926</v>
      </c>
      <c r="AB37">
        <v>1</v>
      </c>
      <c r="AD37" s="3">
        <f t="shared" ref="AD37:AD55" si="8">((I37*$F$21)+$F$22)*1000/G37</f>
        <v>3.5796276210935201</v>
      </c>
      <c r="AE37" s="3">
        <f t="shared" ref="AE37:AE55" si="9">((J37*$H$21)+$H$22)*1000/H37</f>
        <v>5.915900428916375</v>
      </c>
      <c r="AF37" s="3">
        <f t="shared" ref="AF37:AF100" si="10">AE37-AD37</f>
        <v>2.336272807822855</v>
      </c>
      <c r="AG37" s="3">
        <f t="shared" ref="AG37:AG55" si="11">((L37*$J$21)+$J$22)*1000/H37</f>
        <v>0.33808236699633482</v>
      </c>
      <c r="AH37" s="3"/>
    </row>
    <row r="38" spans="1:62" x14ac:dyDescent="0.2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3661</v>
      </c>
      <c r="J38">
        <v>7148</v>
      </c>
      <c r="L38">
        <v>3440</v>
      </c>
      <c r="M38">
        <v>2.6859999999999999</v>
      </c>
      <c r="N38">
        <v>5.2789999999999999</v>
      </c>
      <c r="O38">
        <v>2.593</v>
      </c>
      <c r="Q38">
        <v>0.20300000000000001</v>
      </c>
      <c r="R38">
        <v>1</v>
      </c>
      <c r="S38">
        <v>0</v>
      </c>
      <c r="T38">
        <v>0</v>
      </c>
      <c r="V38">
        <v>0</v>
      </c>
      <c r="Y38" s="1">
        <v>45009</v>
      </c>
      <c r="Z38" s="6">
        <v>0.6132291666666666</v>
      </c>
      <c r="AB38">
        <v>1</v>
      </c>
      <c r="AD38" s="3">
        <f t="shared" si="8"/>
        <v>3.2125147743219173</v>
      </c>
      <c r="AE38" s="3">
        <f t="shared" si="9"/>
        <v>6.4797705378104133</v>
      </c>
      <c r="AF38" s="3">
        <f t="shared" si="10"/>
        <v>3.267255763488496</v>
      </c>
      <c r="AG38" s="3">
        <f t="shared" si="11"/>
        <v>0.33738960706181009</v>
      </c>
      <c r="AH38" s="3"/>
    </row>
    <row r="39" spans="1:62" x14ac:dyDescent="0.2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3807</v>
      </c>
      <c r="J39">
        <v>7216</v>
      </c>
      <c r="L39">
        <v>3493</v>
      </c>
      <c r="M39">
        <v>2.78</v>
      </c>
      <c r="N39">
        <v>5.327</v>
      </c>
      <c r="O39">
        <v>2.5470000000000002</v>
      </c>
      <c r="Q39">
        <v>0.20799999999999999</v>
      </c>
      <c r="R39">
        <v>1</v>
      </c>
      <c r="S39">
        <v>0</v>
      </c>
      <c r="T39">
        <v>0</v>
      </c>
      <c r="V39">
        <v>0</v>
      </c>
      <c r="Y39" s="1">
        <v>45009</v>
      </c>
      <c r="Z39" s="6">
        <v>0.62043981481481481</v>
      </c>
      <c r="AB39">
        <v>1</v>
      </c>
      <c r="AD39" s="3">
        <f t="shared" si="8"/>
        <v>3.3347954100848574</v>
      </c>
      <c r="AE39" s="3">
        <f t="shared" si="9"/>
        <v>6.5400518856011063</v>
      </c>
      <c r="AF39" s="3">
        <f t="shared" si="10"/>
        <v>3.2052564755162489</v>
      </c>
      <c r="AG39" s="3">
        <f t="shared" si="11"/>
        <v>0.34262657306474509</v>
      </c>
      <c r="AH39" s="3"/>
      <c r="AJ39">
        <f>ABS(100*((AVERAGE(AD39:AD40))-3)/3)</f>
        <v>10.810872585696899</v>
      </c>
      <c r="AK39">
        <f>ABS(100*(AD39-AD40)/(AVERAGE(AD39:AD40)))</f>
        <v>0.62985591393443052</v>
      </c>
      <c r="AP39">
        <f>ABS(100*((AVERAGE(AE39:AE40))-6)/6)</f>
        <v>8.5797818158922876</v>
      </c>
      <c r="AQ39">
        <f>ABS(100*(AE39-AE40)/(AVERAGE(AE39:AE40)))</f>
        <v>0.77561943316508941</v>
      </c>
      <c r="AV39">
        <f>ABS(100*((AVERAGE(AF39:AF40))-3)/3)</f>
        <v>6.3486910460876622</v>
      </c>
      <c r="AW39">
        <f>ABS(100*(AF39-AF40)/(AVERAGE(AF39:AF40)))</f>
        <v>0.92749890246773992</v>
      </c>
      <c r="BB39">
        <f>ABS(100*((AVERAGE(AG39:AG40))-0.3)/0.3)</f>
        <v>14.538226619250548</v>
      </c>
      <c r="BC39">
        <f>ABS(100*(AG39-AG40)/(AVERAGE(AG39:AG40)))</f>
        <v>0.57512490060996146</v>
      </c>
      <c r="BG39" s="3">
        <f>AVERAGE(AD39:AD40)</f>
        <v>3.324326177570907</v>
      </c>
      <c r="BH39" s="3">
        <f>AVERAGE(AE39:AE40)</f>
        <v>6.5147869089535373</v>
      </c>
      <c r="BI39" s="3">
        <f>AVERAGE(AF39:AF40)</f>
        <v>3.1904607313826299</v>
      </c>
      <c r="BJ39" s="3">
        <f>AVERAGE(AG39:AG40)</f>
        <v>0.34361467985775163</v>
      </c>
    </row>
    <row r="40" spans="1:62" x14ac:dyDescent="0.2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3782</v>
      </c>
      <c r="J40">
        <v>7159</v>
      </c>
      <c r="L40">
        <v>3513</v>
      </c>
      <c r="M40">
        <v>2.7629999999999999</v>
      </c>
      <c r="N40">
        <v>5.2859999999999996</v>
      </c>
      <c r="O40">
        <v>2.5230000000000001</v>
      </c>
      <c r="Q40">
        <v>0.20899999999999999</v>
      </c>
      <c r="R40">
        <v>1</v>
      </c>
      <c r="S40">
        <v>0</v>
      </c>
      <c r="T40">
        <v>0</v>
      </c>
      <c r="V40">
        <v>0</v>
      </c>
      <c r="Y40" s="1">
        <v>45009</v>
      </c>
      <c r="Z40" s="6">
        <v>0.62812499999999993</v>
      </c>
      <c r="AB40">
        <v>1</v>
      </c>
      <c r="AD40" s="3">
        <f t="shared" si="8"/>
        <v>3.3138569450569566</v>
      </c>
      <c r="AE40" s="3">
        <f t="shared" si="9"/>
        <v>6.4895219323059674</v>
      </c>
      <c r="AF40" s="3">
        <f t="shared" si="10"/>
        <v>3.1756649872490108</v>
      </c>
      <c r="AG40" s="3">
        <f t="shared" si="11"/>
        <v>0.34460278665075822</v>
      </c>
      <c r="AH40" s="3"/>
    </row>
    <row r="41" spans="1:62" x14ac:dyDescent="0.2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4520</v>
      </c>
      <c r="J41">
        <v>10812</v>
      </c>
      <c r="L41">
        <v>5226</v>
      </c>
      <c r="M41">
        <v>5.8289999999999997</v>
      </c>
      <c r="N41">
        <v>14.172000000000001</v>
      </c>
      <c r="O41">
        <v>8.343</v>
      </c>
      <c r="Q41">
        <v>0.64600000000000002</v>
      </c>
      <c r="R41">
        <v>1</v>
      </c>
      <c r="S41">
        <v>0</v>
      </c>
      <c r="T41">
        <v>0</v>
      </c>
      <c r="V41">
        <v>0</v>
      </c>
      <c r="Y41" s="1">
        <v>45009</v>
      </c>
      <c r="Z41" s="6">
        <v>0.64105324074074077</v>
      </c>
      <c r="AB41">
        <v>1</v>
      </c>
      <c r="AD41" s="3">
        <f t="shared" si="8"/>
        <v>7.0846133922172712</v>
      </c>
      <c r="AE41" s="3">
        <f t="shared" si="9"/>
        <v>17.527696207636584</v>
      </c>
      <c r="AF41" s="3">
        <f t="shared" si="10"/>
        <v>10.443082815419313</v>
      </c>
      <c r="AG41" s="3">
        <f t="shared" si="11"/>
        <v>0.92588374827529196</v>
      </c>
      <c r="AH41" s="3"/>
    </row>
    <row r="42" spans="1:62" x14ac:dyDescent="0.2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5678</v>
      </c>
      <c r="J42">
        <v>10950</v>
      </c>
      <c r="L42">
        <v>5189</v>
      </c>
      <c r="M42">
        <v>7.1630000000000003</v>
      </c>
      <c r="N42">
        <v>14.347</v>
      </c>
      <c r="O42">
        <v>7.1829999999999998</v>
      </c>
      <c r="Q42">
        <v>0.64100000000000001</v>
      </c>
      <c r="R42">
        <v>1</v>
      </c>
      <c r="S42">
        <v>0</v>
      </c>
      <c r="T42">
        <v>0</v>
      </c>
      <c r="V42">
        <v>0</v>
      </c>
      <c r="Y42" s="1">
        <v>45009</v>
      </c>
      <c r="Z42" s="6">
        <v>0.64810185185185187</v>
      </c>
      <c r="AB42">
        <v>1</v>
      </c>
      <c r="AD42" s="3">
        <f t="shared" si="8"/>
        <v>8.8321263653566593</v>
      </c>
      <c r="AE42" s="3">
        <f t="shared" si="9"/>
        <v>17.748120849796507</v>
      </c>
      <c r="AF42" s="3">
        <f t="shared" si="10"/>
        <v>8.9159944844398478</v>
      </c>
      <c r="AG42" s="3">
        <f t="shared" si="11"/>
        <v>0.91929636965524797</v>
      </c>
      <c r="AH42" s="3"/>
      <c r="AJ42">
        <f>ABS(100*((AVERAGE(AD42:AD43))-9)/9)</f>
        <v>0.708302377378346</v>
      </c>
      <c r="AK42">
        <f>ABS(100*(AD42-AD43)/(AVERAGE(AD42:AD43)))</f>
        <v>2.3304269288800912</v>
      </c>
      <c r="AP42">
        <f>ABS(100*((AVERAGE(AE42:AE43))-18)/18)</f>
        <v>1.3460859450532325</v>
      </c>
      <c r="AQ42">
        <f>ABS(100*(AE42-AE43)/(AVERAGE(AE42:AE43)))</f>
        <v>0.10793827634396898</v>
      </c>
      <c r="AV42">
        <f>ABS(100*((AVERAGE(AF42:AF43))-9)/9)</f>
        <v>1.9838695127281387</v>
      </c>
      <c r="AW42">
        <f>ABS(100*(AF42-AF43)/(AVERAGE(AF42:AF43)))</f>
        <v>2.1434735082293952</v>
      </c>
      <c r="BB42">
        <f>ABS(100*((AVERAGE(AG42:AG43))-0.9)/0.9)</f>
        <v>1.7385117583581768</v>
      </c>
      <c r="BC42">
        <f>ABS(100*(AG42-AG43)/(AVERAGE(AG42:AG43)))</f>
        <v>0.79719922660228004</v>
      </c>
      <c r="BG42" s="3">
        <f>AVERAGE(AD42:AD43)</f>
        <v>8.9362527860359489</v>
      </c>
      <c r="BH42" s="3">
        <f>AVERAGE(AE42:AE43)</f>
        <v>17.757704529890418</v>
      </c>
      <c r="BI42" s="3">
        <f>AVERAGE(AF42:AF43)</f>
        <v>8.8214517438544675</v>
      </c>
      <c r="BJ42" s="3">
        <f>AVERAGE(AG42:AG43)</f>
        <v>0.91564660582522361</v>
      </c>
    </row>
    <row r="43" spans="1:62" x14ac:dyDescent="0.2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5816</v>
      </c>
      <c r="J43">
        <v>10962</v>
      </c>
      <c r="L43">
        <v>5148</v>
      </c>
      <c r="M43">
        <v>7.3220000000000001</v>
      </c>
      <c r="N43">
        <v>14.362</v>
      </c>
      <c r="O43">
        <v>7.04</v>
      </c>
      <c r="Q43">
        <v>0.63400000000000001</v>
      </c>
      <c r="R43">
        <v>1</v>
      </c>
      <c r="S43">
        <v>0</v>
      </c>
      <c r="T43">
        <v>0</v>
      </c>
      <c r="V43">
        <v>0</v>
      </c>
      <c r="Y43" s="1">
        <v>45009</v>
      </c>
      <c r="Z43" s="6">
        <v>0.655787037037037</v>
      </c>
      <c r="AB43">
        <v>1</v>
      </c>
      <c r="AD43" s="3">
        <f t="shared" si="8"/>
        <v>9.0403792067152384</v>
      </c>
      <c r="AE43" s="3">
        <f t="shared" si="9"/>
        <v>17.767288209984326</v>
      </c>
      <c r="AF43" s="3">
        <f t="shared" si="10"/>
        <v>8.7269090032690873</v>
      </c>
      <c r="AG43" s="3">
        <f t="shared" si="11"/>
        <v>0.91199684199519926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8066</v>
      </c>
      <c r="J44">
        <v>15871</v>
      </c>
      <c r="L44">
        <v>7554</v>
      </c>
      <c r="M44">
        <v>7.07</v>
      </c>
      <c r="N44">
        <v>14.694000000000001</v>
      </c>
      <c r="O44">
        <v>7.6239999999999997</v>
      </c>
      <c r="Q44">
        <v>0.72199999999999998</v>
      </c>
      <c r="R44">
        <v>1</v>
      </c>
      <c r="S44">
        <v>0</v>
      </c>
      <c r="T44">
        <v>0</v>
      </c>
      <c r="V44">
        <v>0</v>
      </c>
      <c r="Y44" s="1">
        <v>45009</v>
      </c>
      <c r="Z44" s="6">
        <v>0.67002314814814812</v>
      </c>
      <c r="AB44">
        <v>1</v>
      </c>
      <c r="AD44" s="3">
        <f t="shared" si="8"/>
        <v>8.8675019000916766</v>
      </c>
      <c r="AE44" s="3">
        <f t="shared" si="9"/>
        <v>18.260333669529853</v>
      </c>
      <c r="AF44" s="3">
        <f t="shared" si="10"/>
        <v>9.3928317694381764</v>
      </c>
      <c r="AG44" s="3">
        <f t="shared" si="11"/>
        <v>0.9557559850595988</v>
      </c>
      <c r="AH44" s="3"/>
      <c r="BG44" s="3"/>
      <c r="BH44" s="3"/>
      <c r="BI44" s="3"/>
      <c r="BJ44" s="3"/>
    </row>
    <row r="45" spans="1:62" x14ac:dyDescent="0.2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8307</v>
      </c>
      <c r="J45">
        <v>16070</v>
      </c>
      <c r="L45">
        <v>7679</v>
      </c>
      <c r="M45">
        <v>7.2679999999999998</v>
      </c>
      <c r="N45">
        <v>14.874000000000001</v>
      </c>
      <c r="O45">
        <v>7.6070000000000002</v>
      </c>
      <c r="Q45">
        <v>0.73599999999999999</v>
      </c>
      <c r="R45">
        <v>1</v>
      </c>
      <c r="S45">
        <v>0</v>
      </c>
      <c r="T45">
        <v>0</v>
      </c>
      <c r="V45">
        <v>0</v>
      </c>
      <c r="Y45" s="1">
        <v>45009</v>
      </c>
      <c r="Z45" s="6">
        <v>0.67773148148148143</v>
      </c>
      <c r="AB45">
        <v>1</v>
      </c>
      <c r="AD45" s="3">
        <f t="shared" si="8"/>
        <v>9.1268339808655021</v>
      </c>
      <c r="AE45" s="3">
        <f t="shared" si="9"/>
        <v>18.48698667766088</v>
      </c>
      <c r="AF45" s="3">
        <f t="shared" si="10"/>
        <v>9.3601526967953781</v>
      </c>
      <c r="AG45" s="3">
        <f t="shared" si="11"/>
        <v>0.97162493783807713</v>
      </c>
      <c r="AH45" s="3"/>
      <c r="AJ45">
        <f>ABS(100*((AVERAGE(AD45:AD46))-9)/9)</f>
        <v>1.5049168296346949</v>
      </c>
      <c r="AK45">
        <f>ABS(100*(AD45-AD46)/(AVERAGE(AD45:AD46)))</f>
        <v>0.18846451691420832</v>
      </c>
      <c r="AP45">
        <f>ABS(100*((AVERAGE(AE45:AE46))-18)/18)</f>
        <v>2.6453697732347812</v>
      </c>
      <c r="AQ45">
        <f>ABS(100*(AE45-AE46)/(AVERAGE(AE45:AE46)))</f>
        <v>0.11712514545656405</v>
      </c>
      <c r="AV45">
        <f>ABS(100*((AVERAGE(AF45:AF46))-9)/9)</f>
        <v>3.785822716834867</v>
      </c>
      <c r="AW45">
        <f>ABS(100*(AF45-AF46)/(AVERAGE(AF45:AF46)))</f>
        <v>0.41599884950352245</v>
      </c>
      <c r="BB45">
        <f>ABS(100*((AVERAGE(AG45:AG46))-0.9)/0.9)</f>
        <v>7.683264578292726</v>
      </c>
      <c r="BC45">
        <f>ABS(100*(AG45-AG46)/(AVERAGE(AG45:AG46)))</f>
        <v>0.51087204541482567</v>
      </c>
      <c r="BG45" s="3">
        <f>AVERAGE(AD45:AD46)</f>
        <v>9.1354425146671225</v>
      </c>
      <c r="BH45" s="3">
        <f>AVERAGE(AE45:AE46)</f>
        <v>18.476166559182261</v>
      </c>
      <c r="BI45" s="3">
        <f>AVERAGE(AF45:AF46)</f>
        <v>9.340724044515138</v>
      </c>
      <c r="BJ45" s="3">
        <f>AVERAGE(AG45:AG46)</f>
        <v>0.96914938120463456</v>
      </c>
    </row>
    <row r="46" spans="1:62" x14ac:dyDescent="0.2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8323</v>
      </c>
      <c r="J46">
        <v>16051</v>
      </c>
      <c r="L46">
        <v>7640</v>
      </c>
      <c r="M46">
        <v>7.2809999999999997</v>
      </c>
      <c r="N46">
        <v>14.856999999999999</v>
      </c>
      <c r="O46">
        <v>7.5759999999999996</v>
      </c>
      <c r="Q46">
        <v>0.73099999999999998</v>
      </c>
      <c r="R46">
        <v>1</v>
      </c>
      <c r="S46">
        <v>0</v>
      </c>
      <c r="T46">
        <v>0</v>
      </c>
      <c r="V46">
        <v>0</v>
      </c>
      <c r="Y46" s="1">
        <v>45009</v>
      </c>
      <c r="Z46" s="6">
        <v>0.68586805555555552</v>
      </c>
      <c r="AB46">
        <v>1</v>
      </c>
      <c r="AD46" s="3">
        <f t="shared" si="8"/>
        <v>9.1440510484687447</v>
      </c>
      <c r="AE46" s="3">
        <f t="shared" si="9"/>
        <v>18.465346440703641</v>
      </c>
      <c r="AF46" s="3">
        <f t="shared" si="10"/>
        <v>9.3212953922348962</v>
      </c>
      <c r="AG46" s="3">
        <f t="shared" si="11"/>
        <v>0.96667382457119189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10533</v>
      </c>
      <c r="J47">
        <v>20299</v>
      </c>
      <c r="L47">
        <v>9483</v>
      </c>
      <c r="M47">
        <v>7.08</v>
      </c>
      <c r="N47">
        <v>14.563000000000001</v>
      </c>
      <c r="O47">
        <v>7.4829999999999997</v>
      </c>
      <c r="Q47">
        <v>0.73</v>
      </c>
      <c r="R47">
        <v>1</v>
      </c>
      <c r="S47">
        <v>0</v>
      </c>
      <c r="T47">
        <v>0</v>
      </c>
      <c r="V47">
        <v>0</v>
      </c>
      <c r="Y47" s="1">
        <v>45009</v>
      </c>
      <c r="Z47" s="6">
        <v>0.70068287037037036</v>
      </c>
      <c r="AB47">
        <v>1</v>
      </c>
      <c r="AD47" s="3">
        <f t="shared" si="8"/>
        <v>8.9680800411912625</v>
      </c>
      <c r="AE47" s="3">
        <f t="shared" si="9"/>
        <v>18.138005902448565</v>
      </c>
      <c r="AF47" s="3">
        <f t="shared" si="10"/>
        <v>9.1699258612573029</v>
      </c>
      <c r="AG47" s="3">
        <f t="shared" si="11"/>
        <v>0.93450254207569239</v>
      </c>
      <c r="AH47" s="3"/>
      <c r="BG47" s="3"/>
      <c r="BH47" s="3"/>
      <c r="BI47" s="3"/>
      <c r="BJ47" s="3"/>
    </row>
    <row r="48" spans="1:62" x14ac:dyDescent="0.2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10610</v>
      </c>
      <c r="J48">
        <v>20591</v>
      </c>
      <c r="L48">
        <v>9433</v>
      </c>
      <c r="M48">
        <v>7.1289999999999996</v>
      </c>
      <c r="N48">
        <v>14.769</v>
      </c>
      <c r="O48">
        <v>7.64</v>
      </c>
      <c r="Q48">
        <v>0.72599999999999998</v>
      </c>
      <c r="R48">
        <v>1</v>
      </c>
      <c r="S48">
        <v>0</v>
      </c>
      <c r="T48">
        <v>0</v>
      </c>
      <c r="V48">
        <v>0</v>
      </c>
      <c r="Y48" s="1">
        <v>45009</v>
      </c>
      <c r="Z48" s="6">
        <v>0.70921296296296299</v>
      </c>
      <c r="AB48">
        <v>1</v>
      </c>
      <c r="AD48" s="3">
        <f t="shared" si="8"/>
        <v>9.0325705134771965</v>
      </c>
      <c r="AE48" s="3">
        <f t="shared" si="9"/>
        <v>18.396861101785067</v>
      </c>
      <c r="AF48" s="3">
        <f t="shared" si="10"/>
        <v>9.3642905883078704</v>
      </c>
      <c r="AG48" s="3">
        <f t="shared" si="11"/>
        <v>0.92956200811065925</v>
      </c>
      <c r="AH48" s="3"/>
      <c r="AJ48">
        <f>ABS(100*((AVERAGE(AD48:AD49))-9)/9)</f>
        <v>0.85976476263227086</v>
      </c>
      <c r="AK48">
        <f>ABS(100*(AD48-AD49)/(AVERAGE(AD48:AD49)))</f>
        <v>0.9872522895783219</v>
      </c>
      <c r="AP48">
        <f>ABS(100*((AVERAGE(AE48:AE49))-18)/18)</f>
        <v>2.3155951998917761</v>
      </c>
      <c r="AQ48">
        <f>ABS(100*(AE48-AE49)/(AVERAGE(AE48:AE49)))</f>
        <v>0.2166068640256627</v>
      </c>
      <c r="AV48">
        <f>ABS(100*((AVERAGE(AF48:AF49))-9)/9)</f>
        <v>3.7714256371512613</v>
      </c>
      <c r="AW48">
        <f>ABS(100*(AF48-AF49)/(AVERAGE(AF48:AF49)))</f>
        <v>0.53241547867994543</v>
      </c>
      <c r="BB48">
        <f>ABS(100*((AVERAGE(AG48:AG49))-0.9)/0.9)</f>
        <v>3.2297727460173355</v>
      </c>
      <c r="BC48">
        <f>ABS(100*(AG48-AG49)/(AVERAGE(AG48:AG49)))</f>
        <v>0.10635463078807257</v>
      </c>
      <c r="BG48" s="3">
        <f>AVERAGE(AD48:AD49)</f>
        <v>9.0773788286369044</v>
      </c>
      <c r="BH48" s="3">
        <f>AVERAGE(AE48:AE49)</f>
        <v>18.41680713598052</v>
      </c>
      <c r="BI48" s="3">
        <f>AVERAGE(AF48:AF49)</f>
        <v>9.3394283073436135</v>
      </c>
      <c r="BJ48" s="3">
        <f>AVERAGE(AG48:AG49)</f>
        <v>0.92906795471415604</v>
      </c>
    </row>
    <row r="49" spans="1:62" x14ac:dyDescent="0.2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10717</v>
      </c>
      <c r="J49">
        <v>20636</v>
      </c>
      <c r="L49">
        <v>9423</v>
      </c>
      <c r="M49">
        <v>7.1970000000000001</v>
      </c>
      <c r="N49">
        <v>14.801</v>
      </c>
      <c r="O49">
        <v>7.6040000000000001</v>
      </c>
      <c r="Q49">
        <v>0.72499999999999998</v>
      </c>
      <c r="R49">
        <v>1</v>
      </c>
      <c r="S49">
        <v>0</v>
      </c>
      <c r="T49">
        <v>0</v>
      </c>
      <c r="V49">
        <v>0</v>
      </c>
      <c r="Y49" s="1">
        <v>45009</v>
      </c>
      <c r="Z49" s="6">
        <v>0.7182291666666667</v>
      </c>
      <c r="AB49">
        <v>1</v>
      </c>
      <c r="AD49" s="3">
        <f t="shared" si="8"/>
        <v>9.1221871437966122</v>
      </c>
      <c r="AE49" s="3">
        <f t="shared" si="9"/>
        <v>18.436753170175969</v>
      </c>
      <c r="AF49" s="3">
        <f t="shared" si="10"/>
        <v>9.3145660263793566</v>
      </c>
      <c r="AG49" s="3">
        <f t="shared" si="11"/>
        <v>0.92857390131765272</v>
      </c>
      <c r="AH49" s="3"/>
    </row>
    <row r="50" spans="1:62" x14ac:dyDescent="0.2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4967</v>
      </c>
      <c r="J50">
        <v>10909</v>
      </c>
      <c r="L50">
        <v>5813</v>
      </c>
      <c r="M50">
        <v>7.0419999999999998</v>
      </c>
      <c r="N50">
        <v>15.867000000000001</v>
      </c>
      <c r="O50">
        <v>8.8249999999999993</v>
      </c>
      <c r="Q50">
        <v>0.82</v>
      </c>
      <c r="R50">
        <v>1</v>
      </c>
      <c r="S50">
        <v>0</v>
      </c>
      <c r="T50">
        <v>0</v>
      </c>
      <c r="V50">
        <v>0</v>
      </c>
      <c r="Y50" s="1">
        <v>45009</v>
      </c>
      <c r="Z50" s="6">
        <v>0.73144675925925917</v>
      </c>
      <c r="AB50">
        <v>1</v>
      </c>
      <c r="AD50" s="3">
        <f t="shared" si="8"/>
        <v>8.6126803747589005</v>
      </c>
      <c r="AE50" s="3">
        <f t="shared" si="9"/>
        <v>19.627721929761815</v>
      </c>
      <c r="AF50" s="3">
        <f t="shared" si="10"/>
        <v>11.015041555002915</v>
      </c>
      <c r="AG50" s="3">
        <f t="shared" si="11"/>
        <v>1.1437346980845478</v>
      </c>
      <c r="AH50" s="3"/>
      <c r="BG50" s="3"/>
      <c r="BH50" s="3"/>
      <c r="BI50" s="3"/>
      <c r="BJ50" s="3"/>
    </row>
    <row r="51" spans="1:62" x14ac:dyDescent="0.2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4992</v>
      </c>
      <c r="J51">
        <v>10925</v>
      </c>
      <c r="L51">
        <v>5784</v>
      </c>
      <c r="M51">
        <v>7.0739999999999998</v>
      </c>
      <c r="N51">
        <v>15.891</v>
      </c>
      <c r="O51">
        <v>8.8160000000000007</v>
      </c>
      <c r="Q51">
        <v>0.81499999999999995</v>
      </c>
      <c r="R51">
        <v>1</v>
      </c>
      <c r="S51">
        <v>0</v>
      </c>
      <c r="T51">
        <v>0</v>
      </c>
      <c r="V51">
        <v>0</v>
      </c>
      <c r="Y51" s="1">
        <v>45009</v>
      </c>
      <c r="Z51" s="6">
        <v>0.73844907407407412</v>
      </c>
      <c r="AB51">
        <v>1</v>
      </c>
      <c r="AD51" s="3">
        <f t="shared" si="8"/>
        <v>8.654557304814702</v>
      </c>
      <c r="AE51" s="3">
        <f t="shared" si="9"/>
        <v>19.656089622839794</v>
      </c>
      <c r="AF51" s="3">
        <f t="shared" si="10"/>
        <v>11.001532318025092</v>
      </c>
      <c r="AG51" s="3">
        <f t="shared" si="11"/>
        <v>1.1380036786851095</v>
      </c>
      <c r="AH51" s="3"/>
      <c r="AI51">
        <f>100*(AVERAGE(I51:I52))/(AVERAGE(I$51:I$52))</f>
        <v>100</v>
      </c>
      <c r="AK51">
        <f>ABS(100*(AD51-AD52)/(AVERAGE(AD51:AD52)))</f>
        <v>0.79041298490597955</v>
      </c>
      <c r="AO51">
        <f>100*(AVERAGE(J51:J52))/(AVERAGE(J$51:J$52))</f>
        <v>100</v>
      </c>
      <c r="AQ51">
        <f>ABS(100*(AE51-AE52)/(AVERAGE(AE51:AE52)))</f>
        <v>0.46108093102328823</v>
      </c>
      <c r="AU51">
        <f>100*(((AVERAGE(J51:J52))-(AVERAGE(I51:I52)))/((AVERAGE(J$51:J$52))-(AVERAGE($I$51:I52))))</f>
        <v>100</v>
      </c>
      <c r="AW51">
        <f>ABS(100*(AF51-AF52)/(AVERAGE(AF51:AF52)))</f>
        <v>1.4566969960831462</v>
      </c>
      <c r="BA51">
        <f>100*(AVERAGE(L51:L52))/(AVERAGE(L$51:L$52))</f>
        <v>100</v>
      </c>
      <c r="BC51">
        <f>ABS(100*(AG51-AG52)/(AVERAGE(AG51:AG52)))</f>
        <v>0.2428234613834819</v>
      </c>
      <c r="BG51" s="3">
        <f>AVERAGE(AD51:AD52)</f>
        <v>8.6888963874604599</v>
      </c>
      <c r="BH51" s="3">
        <f>AVERAGE(AE51:AE52)</f>
        <v>19.610878611996775</v>
      </c>
      <c r="BI51" s="3">
        <f>AVERAGE(AF51:AF52)</f>
        <v>10.921982224536315</v>
      </c>
      <c r="BJ51" s="3">
        <f>AVERAGE(AG51:AG52)</f>
        <v>1.1393870281953187</v>
      </c>
    </row>
    <row r="52" spans="1:62" x14ac:dyDescent="0.2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5033</v>
      </c>
      <c r="J52">
        <v>10874</v>
      </c>
      <c r="L52">
        <v>5798</v>
      </c>
      <c r="M52">
        <v>7.1269999999999998</v>
      </c>
      <c r="N52">
        <v>15.818</v>
      </c>
      <c r="O52">
        <v>8.69</v>
      </c>
      <c r="Q52">
        <v>0.81699999999999995</v>
      </c>
      <c r="R52">
        <v>1</v>
      </c>
      <c r="S52">
        <v>0</v>
      </c>
      <c r="T52">
        <v>0</v>
      </c>
      <c r="V52">
        <v>0</v>
      </c>
      <c r="Y52" s="1">
        <v>45009</v>
      </c>
      <c r="Z52" s="6">
        <v>0.74601851851851853</v>
      </c>
      <c r="AB52">
        <v>1</v>
      </c>
      <c r="AD52" s="3">
        <f t="shared" si="8"/>
        <v>8.723235470106216</v>
      </c>
      <c r="AE52" s="3">
        <f t="shared" si="9"/>
        <v>19.565667601153752</v>
      </c>
      <c r="AF52" s="3">
        <f t="shared" si="10"/>
        <v>10.842432131047536</v>
      </c>
      <c r="AG52" s="3">
        <f t="shared" si="11"/>
        <v>1.1407703777055278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12465</v>
      </c>
      <c r="J53">
        <v>17048</v>
      </c>
      <c r="L53">
        <v>12044</v>
      </c>
      <c r="M53">
        <v>9.9779999999999998</v>
      </c>
      <c r="N53">
        <v>14.721</v>
      </c>
      <c r="O53">
        <v>4.7430000000000003</v>
      </c>
      <c r="Q53">
        <v>1.1439999999999999</v>
      </c>
      <c r="R53">
        <v>1</v>
      </c>
      <c r="S53">
        <v>0</v>
      </c>
      <c r="T53">
        <v>0</v>
      </c>
      <c r="V53">
        <v>0</v>
      </c>
      <c r="Y53" s="1">
        <v>45009</v>
      </c>
      <c r="Z53" s="6">
        <v>0.75989583333333333</v>
      </c>
      <c r="AB53">
        <v>1</v>
      </c>
      <c r="AD53" s="3">
        <f t="shared" si="8"/>
        <v>12.703445542256915</v>
      </c>
      <c r="AE53" s="3">
        <f t="shared" si="9"/>
        <v>18.30723070056991</v>
      </c>
      <c r="AF53" s="3">
        <f t="shared" si="10"/>
        <v>5.603785158312995</v>
      </c>
      <c r="AG53" s="3">
        <f t="shared" si="11"/>
        <v>1.4250680301176157</v>
      </c>
      <c r="AH53" s="3"/>
    </row>
    <row r="54" spans="1:62" x14ac:dyDescent="0.2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13924</v>
      </c>
      <c r="J54">
        <v>17098</v>
      </c>
      <c r="L54">
        <v>12123</v>
      </c>
      <c r="M54">
        <v>11.097</v>
      </c>
      <c r="N54">
        <v>14.763999999999999</v>
      </c>
      <c r="O54">
        <v>3.6669999999999998</v>
      </c>
      <c r="Q54">
        <v>1.1519999999999999</v>
      </c>
      <c r="R54">
        <v>1</v>
      </c>
      <c r="S54">
        <v>0</v>
      </c>
      <c r="T54">
        <v>0</v>
      </c>
      <c r="V54">
        <v>0</v>
      </c>
      <c r="Y54" s="1">
        <v>45009</v>
      </c>
      <c r="Z54" s="6">
        <v>0.76755787037037038</v>
      </c>
      <c r="AB54">
        <v>1</v>
      </c>
      <c r="AD54" s="3">
        <f t="shared" si="8"/>
        <v>14.169808125090857</v>
      </c>
      <c r="AE54" s="3">
        <f t="shared" si="9"/>
        <v>18.360420125091114</v>
      </c>
      <c r="AF54" s="3">
        <f t="shared" si="10"/>
        <v>4.1906120000002574</v>
      </c>
      <c r="AG54" s="3">
        <f t="shared" si="11"/>
        <v>1.4344352825153184</v>
      </c>
      <c r="AH54" s="3"/>
      <c r="AK54">
        <f>ABS(100*(AD54-AD55)/(AVERAGE(AD54:AD55)))</f>
        <v>9.9349532020398396E-2</v>
      </c>
      <c r="AQ54">
        <f>ABS(100*(AE54-AE55)/(AVERAGE(AE54:AE55)))</f>
        <v>0.36568451537342772</v>
      </c>
      <c r="AW54">
        <f>ABS(100*(AF54-AF55)/(AVERAGE(AF54:AF55)))</f>
        <v>1.2715243002462593</v>
      </c>
      <c r="BC54">
        <f>ABS(100*(AG54-AG55)/(AVERAGE(AG54:AG55)))</f>
        <v>0.18169046556552826</v>
      </c>
      <c r="BG54" s="3">
        <f>AVERAGE(AD54:AD55)</f>
        <v>14.162772800841482</v>
      </c>
      <c r="BH54" s="3">
        <f>AVERAGE(AE54:AE55)</f>
        <v>18.32691078764276</v>
      </c>
      <c r="BI54" s="3">
        <f>AVERAGE(AF54:AF55)</f>
        <v>4.1641379868012756</v>
      </c>
      <c r="BJ54" s="3">
        <f>AVERAGE(AG54:AG55)</f>
        <v>1.435739583482087</v>
      </c>
    </row>
    <row r="55" spans="1:62" x14ac:dyDescent="0.2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13910</v>
      </c>
      <c r="J55">
        <v>17035</v>
      </c>
      <c r="L55">
        <v>12145</v>
      </c>
      <c r="M55">
        <v>11.086</v>
      </c>
      <c r="N55">
        <v>14.71</v>
      </c>
      <c r="O55">
        <v>3.6240000000000001</v>
      </c>
      <c r="Q55">
        <v>1.1539999999999999</v>
      </c>
      <c r="R55">
        <v>1</v>
      </c>
      <c r="S55">
        <v>0</v>
      </c>
      <c r="T55">
        <v>0</v>
      </c>
      <c r="V55">
        <v>0</v>
      </c>
      <c r="Y55" s="1">
        <v>45009</v>
      </c>
      <c r="Z55" s="6">
        <v>0.7756249999999999</v>
      </c>
      <c r="AB55">
        <v>1</v>
      </c>
      <c r="AD55" s="3">
        <f t="shared" si="8"/>
        <v>14.155737476592108</v>
      </c>
      <c r="AE55" s="3">
        <f t="shared" si="9"/>
        <v>18.293401450194402</v>
      </c>
      <c r="AF55" s="3">
        <f t="shared" si="10"/>
        <v>4.1376639736022938</v>
      </c>
      <c r="AG55" s="3">
        <f t="shared" si="11"/>
        <v>1.4370438844488556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3</v>
      </c>
      <c r="D56" t="s">
        <v>85</v>
      </c>
      <c r="Y56" s="1">
        <v>45009</v>
      </c>
      <c r="Z56" s="6">
        <v>0.77987268518518515</v>
      </c>
      <c r="AB56">
        <v>1</v>
      </c>
      <c r="AD56" s="3" t="e">
        <f t="shared" ref="AD56:AD87" si="12">((I56*$F$21)+$F$22)*1000/G56</f>
        <v>#DIV/0!</v>
      </c>
      <c r="AE56" s="3" t="e">
        <f t="shared" ref="AE56:AE87" si="13">((J56*$H$21)+$H$22)*1000/H56</f>
        <v>#DIV/0!</v>
      </c>
      <c r="AF56" s="3" t="e">
        <f t="shared" si="10"/>
        <v>#DIV/0!</v>
      </c>
      <c r="AG56" s="3" t="e">
        <f t="shared" ref="AG56:AG87" si="14">((L56*$J$21)+$J$22)*1000/H56</f>
        <v>#DIV/0!</v>
      </c>
      <c r="AH56" s="3"/>
      <c r="BG56" s="3"/>
      <c r="BH56" s="3"/>
      <c r="BI56" s="3"/>
      <c r="BJ56" s="3"/>
    </row>
    <row r="57" spans="1:62" x14ac:dyDescent="0.2">
      <c r="A57">
        <v>33</v>
      </c>
      <c r="B57">
        <v>9</v>
      </c>
      <c r="C57" t="s">
        <v>93</v>
      </c>
      <c r="D57" t="s">
        <v>27</v>
      </c>
      <c r="G57">
        <v>0.5</v>
      </c>
      <c r="H57">
        <v>0.5</v>
      </c>
      <c r="I57">
        <v>3630</v>
      </c>
      <c r="J57">
        <v>7187</v>
      </c>
      <c r="L57">
        <v>2242</v>
      </c>
      <c r="M57">
        <v>3.2</v>
      </c>
      <c r="N57">
        <v>6.367</v>
      </c>
      <c r="O57">
        <v>3.1669999999999998</v>
      </c>
      <c r="Q57">
        <v>0.11899999999999999</v>
      </c>
      <c r="R57">
        <v>1</v>
      </c>
      <c r="S57">
        <v>0</v>
      </c>
      <c r="T57">
        <v>0</v>
      </c>
      <c r="V57">
        <v>0</v>
      </c>
      <c r="Y57" s="1">
        <v>45009</v>
      </c>
      <c r="Z57" s="6">
        <v>0.79312499999999997</v>
      </c>
      <c r="AB57">
        <v>1</v>
      </c>
      <c r="AD57" s="3">
        <f t="shared" si="12"/>
        <v>3.8238612932247844</v>
      </c>
      <c r="AE57" s="3">
        <f t="shared" si="13"/>
        <v>7.8172123964990323</v>
      </c>
      <c r="AF57" s="3">
        <f t="shared" si="10"/>
        <v>3.9933511032742479</v>
      </c>
      <c r="AG57" s="3">
        <f t="shared" si="14"/>
        <v>0.26281729591154485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9</v>
      </c>
      <c r="C58" t="s">
        <v>93</v>
      </c>
      <c r="D58" t="s">
        <v>27</v>
      </c>
      <c r="G58">
        <v>0.5</v>
      </c>
      <c r="H58">
        <v>0.5</v>
      </c>
      <c r="I58">
        <v>4269</v>
      </c>
      <c r="J58">
        <v>7136</v>
      </c>
      <c r="L58">
        <v>2199</v>
      </c>
      <c r="M58">
        <v>3.69</v>
      </c>
      <c r="N58">
        <v>6.3239999999999998</v>
      </c>
      <c r="O58">
        <v>2.6339999999999999</v>
      </c>
      <c r="Q58">
        <v>0.114</v>
      </c>
      <c r="R58">
        <v>1</v>
      </c>
      <c r="S58">
        <v>0</v>
      </c>
      <c r="T58">
        <v>0</v>
      </c>
      <c r="V58">
        <v>0</v>
      </c>
      <c r="Y58" s="1">
        <v>45009</v>
      </c>
      <c r="Z58" s="6">
        <v>0.80032407407407413</v>
      </c>
      <c r="AB58">
        <v>1</v>
      </c>
      <c r="AD58" s="3">
        <f t="shared" si="12"/>
        <v>4.4660858925605549</v>
      </c>
      <c r="AE58" s="3">
        <f t="shared" si="13"/>
        <v>7.7629591834874079</v>
      </c>
      <c r="AF58" s="3">
        <f t="shared" si="10"/>
        <v>3.296873290926853</v>
      </c>
      <c r="AG58" s="3">
        <f t="shared" si="14"/>
        <v>0.25771866485963085</v>
      </c>
      <c r="AH58" s="3"/>
      <c r="AK58">
        <f>ABS(100*(AD58-AD59)/(AVERAGE(AD58:AD59)))</f>
        <v>0.47146918299441359</v>
      </c>
      <c r="AQ58">
        <f>ABS(100*(AE58-AE59)/(AVERAGE(AE58:AE59)))</f>
        <v>1.1986708517372151</v>
      </c>
      <c r="AW58">
        <f>ABS(100*(AF58-AF59)/(AVERAGE(AF58:AF59)))</f>
        <v>2.17535708809879</v>
      </c>
      <c r="BC58">
        <f>ABS(100*(AG58-AG59)/(AVERAGE(AG58:AG59)))</f>
        <v>6.7046900538143266</v>
      </c>
      <c r="BG58" s="3">
        <f>AVERAGE(AD58:AD59)</f>
        <v>4.476638878934617</v>
      </c>
      <c r="BH58" s="3">
        <f>AVERAGE(AE58:AE59)</f>
        <v>7.809765877066063</v>
      </c>
      <c r="BI58" s="3">
        <f>AVERAGE(AF58:AF59)</f>
        <v>3.3331269981314464</v>
      </c>
      <c r="BJ58" s="3">
        <f>AVERAGE(AG58:AG59)</f>
        <v>0.24935928139079511</v>
      </c>
    </row>
    <row r="59" spans="1:62" x14ac:dyDescent="0.2">
      <c r="A59">
        <v>35</v>
      </c>
      <c r="B59">
        <v>9</v>
      </c>
      <c r="C59" t="s">
        <v>93</v>
      </c>
      <c r="D59" t="s">
        <v>27</v>
      </c>
      <c r="G59">
        <v>0.5</v>
      </c>
      <c r="H59">
        <v>0.5</v>
      </c>
      <c r="I59">
        <v>4290</v>
      </c>
      <c r="J59">
        <v>7224</v>
      </c>
      <c r="L59">
        <v>2058</v>
      </c>
      <c r="M59">
        <v>3.706</v>
      </c>
      <c r="N59">
        <v>6.399</v>
      </c>
      <c r="O59">
        <v>2.6930000000000001</v>
      </c>
      <c r="Q59">
        <v>9.9000000000000005E-2</v>
      </c>
      <c r="R59">
        <v>1</v>
      </c>
      <c r="S59">
        <v>0</v>
      </c>
      <c r="T59">
        <v>0</v>
      </c>
      <c r="V59">
        <v>0</v>
      </c>
      <c r="Y59" s="1">
        <v>45009</v>
      </c>
      <c r="Z59" s="6">
        <v>0.80793981481481481</v>
      </c>
      <c r="AB59">
        <v>1</v>
      </c>
      <c r="AD59" s="3">
        <f t="shared" si="12"/>
        <v>4.4871918653086782</v>
      </c>
      <c r="AE59" s="3">
        <f t="shared" si="13"/>
        <v>7.856572570644718</v>
      </c>
      <c r="AF59" s="3">
        <f t="shared" si="10"/>
        <v>3.3693807053360398</v>
      </c>
      <c r="AG59" s="3">
        <f t="shared" si="14"/>
        <v>0.24099989792195933</v>
      </c>
      <c r="AH59" s="3"/>
      <c r="BG59" s="3"/>
      <c r="BH59" s="3"/>
      <c r="BI59" s="3"/>
      <c r="BJ59" s="3"/>
    </row>
    <row r="60" spans="1:62" x14ac:dyDescent="0.2">
      <c r="A60">
        <v>36</v>
      </c>
      <c r="B60">
        <v>10</v>
      </c>
      <c r="C60" t="s">
        <v>94</v>
      </c>
      <c r="D60" t="s">
        <v>27</v>
      </c>
      <c r="G60">
        <v>0.5</v>
      </c>
      <c r="H60">
        <v>0.5</v>
      </c>
      <c r="I60">
        <v>3930</v>
      </c>
      <c r="J60">
        <v>6891</v>
      </c>
      <c r="L60">
        <v>2243</v>
      </c>
      <c r="M60">
        <v>3.43</v>
      </c>
      <c r="N60">
        <v>6.117</v>
      </c>
      <c r="O60">
        <v>2.6869999999999998</v>
      </c>
      <c r="Q60">
        <v>0.11899999999999999</v>
      </c>
      <c r="R60">
        <v>1</v>
      </c>
      <c r="S60">
        <v>0</v>
      </c>
      <c r="T60">
        <v>0</v>
      </c>
      <c r="V60">
        <v>0</v>
      </c>
      <c r="Y60" s="1">
        <v>45009</v>
      </c>
      <c r="Z60" s="6">
        <v>0.82081018518518523</v>
      </c>
      <c r="AB60">
        <v>1</v>
      </c>
      <c r="AD60" s="3">
        <f t="shared" si="12"/>
        <v>4.1253751896265545</v>
      </c>
      <c r="AE60" s="3">
        <f t="shared" si="13"/>
        <v>7.5023310033335333</v>
      </c>
      <c r="AF60" s="3">
        <f t="shared" si="10"/>
        <v>3.3769558137069788</v>
      </c>
      <c r="AG60" s="3">
        <f t="shared" si="14"/>
        <v>0.2629358687267056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10</v>
      </c>
      <c r="C61" t="s">
        <v>94</v>
      </c>
      <c r="D61" t="s">
        <v>27</v>
      </c>
      <c r="G61">
        <v>0.5</v>
      </c>
      <c r="H61">
        <v>0.5</v>
      </c>
      <c r="I61">
        <v>3927</v>
      </c>
      <c r="J61">
        <v>6908</v>
      </c>
      <c r="L61">
        <v>2159</v>
      </c>
      <c r="M61">
        <v>3.427</v>
      </c>
      <c r="N61">
        <v>6.1310000000000002</v>
      </c>
      <c r="O61">
        <v>2.7029999999999998</v>
      </c>
      <c r="Q61">
        <v>0.11</v>
      </c>
      <c r="R61">
        <v>1</v>
      </c>
      <c r="S61">
        <v>0</v>
      </c>
      <c r="T61">
        <v>0</v>
      </c>
      <c r="V61">
        <v>0</v>
      </c>
      <c r="Y61" s="1">
        <v>45009</v>
      </c>
      <c r="Z61" s="6">
        <v>0.82797453703703694</v>
      </c>
      <c r="AB61">
        <v>1</v>
      </c>
      <c r="AD61" s="3">
        <f t="shared" si="12"/>
        <v>4.1223600506625369</v>
      </c>
      <c r="AE61" s="3">
        <f t="shared" si="13"/>
        <v>7.5204154076707406</v>
      </c>
      <c r="AF61" s="3">
        <f t="shared" si="10"/>
        <v>3.3980553570082037</v>
      </c>
      <c r="AG61" s="3">
        <f t="shared" si="14"/>
        <v>0.25297575225319918</v>
      </c>
      <c r="AH61" s="3"/>
      <c r="AK61">
        <f>ABS(100*(AD61-AD62)/(AVERAGE(AD61:AD62)))</f>
        <v>9.8292361530122694</v>
      </c>
      <c r="AQ61">
        <f>ABS(100*(AE61-AE62)/(AVERAGE(AE61:AE62)))</f>
        <v>0.76677698318400234</v>
      </c>
      <c r="AW61">
        <f>ABS(100*(AF61-AF62)/(AVERAGE(AF61:AF62)))</f>
        <v>15.32141588924439</v>
      </c>
      <c r="BC61">
        <f>ABS(100*(AG61-AG62)/(AVERAGE(AG61:AG62)))</f>
        <v>5.5394843841786567</v>
      </c>
      <c r="BG61" s="3">
        <f>AVERAGE(AD61:AD62)</f>
        <v>4.335429870786454</v>
      </c>
      <c r="BH61" s="3">
        <f>AVERAGE(AE61:AE62)</f>
        <v>7.4916931184292928</v>
      </c>
      <c r="BI61" s="3">
        <f>AVERAGE(AF61:AF62)</f>
        <v>3.1562632476428383</v>
      </c>
      <c r="BJ61" s="3">
        <f>AVERAGE(AG61:AG62)</f>
        <v>0.2461578153814537</v>
      </c>
    </row>
    <row r="62" spans="1:62" x14ac:dyDescent="0.2">
      <c r="A62">
        <v>38</v>
      </c>
      <c r="B62">
        <v>10</v>
      </c>
      <c r="C62" t="s">
        <v>94</v>
      </c>
      <c r="D62" t="s">
        <v>27</v>
      </c>
      <c r="G62">
        <v>0.5</v>
      </c>
      <c r="H62">
        <v>0.5</v>
      </c>
      <c r="I62">
        <v>4351</v>
      </c>
      <c r="J62">
        <v>6854</v>
      </c>
      <c r="L62">
        <v>2044</v>
      </c>
      <c r="M62">
        <v>3.7530000000000001</v>
      </c>
      <c r="N62">
        <v>6.085</v>
      </c>
      <c r="O62">
        <v>2.3319999999999999</v>
      </c>
      <c r="Q62">
        <v>9.8000000000000004E-2</v>
      </c>
      <c r="R62">
        <v>1</v>
      </c>
      <c r="S62">
        <v>0</v>
      </c>
      <c r="T62">
        <v>0</v>
      </c>
      <c r="V62">
        <v>0</v>
      </c>
      <c r="X62" t="s">
        <v>86</v>
      </c>
      <c r="Y62" s="1">
        <v>45009</v>
      </c>
      <c r="Z62" s="6">
        <v>0.83910879629629631</v>
      </c>
      <c r="AB62">
        <v>1</v>
      </c>
      <c r="AD62" s="3">
        <f t="shared" si="12"/>
        <v>4.5484996909103721</v>
      </c>
      <c r="AE62" s="3">
        <f t="shared" si="13"/>
        <v>7.4629708291878449</v>
      </c>
      <c r="AF62" s="3">
        <f t="shared" si="10"/>
        <v>2.9144711382774728</v>
      </c>
      <c r="AG62" s="3">
        <f t="shared" si="14"/>
        <v>0.23933987850970823</v>
      </c>
      <c r="AH62" s="3"/>
      <c r="BG62" s="3"/>
      <c r="BH62" s="3"/>
      <c r="BI62" s="3"/>
      <c r="BJ62" s="3"/>
    </row>
    <row r="63" spans="1:62" x14ac:dyDescent="0.2">
      <c r="A63">
        <v>39</v>
      </c>
      <c r="B63">
        <v>11</v>
      </c>
      <c r="C63" t="s">
        <v>95</v>
      </c>
      <c r="D63" t="s">
        <v>27</v>
      </c>
      <c r="G63">
        <v>0.5</v>
      </c>
      <c r="H63">
        <v>0.5</v>
      </c>
      <c r="I63">
        <v>3943</v>
      </c>
      <c r="J63">
        <v>6820</v>
      </c>
      <c r="L63">
        <v>1893</v>
      </c>
      <c r="M63">
        <v>3.44</v>
      </c>
      <c r="N63">
        <v>6.056</v>
      </c>
      <c r="O63">
        <v>2.6160000000000001</v>
      </c>
      <c r="Q63">
        <v>8.2000000000000003E-2</v>
      </c>
      <c r="R63">
        <v>1</v>
      </c>
      <c r="S63">
        <v>0</v>
      </c>
      <c r="T63">
        <v>0</v>
      </c>
      <c r="V63">
        <v>0</v>
      </c>
      <c r="Y63" s="1">
        <v>45009</v>
      </c>
      <c r="Z63" s="6">
        <v>0.85244212962962962</v>
      </c>
      <c r="AB63">
        <v>1</v>
      </c>
      <c r="AD63" s="3">
        <f t="shared" si="12"/>
        <v>4.1384407918039647</v>
      </c>
      <c r="AE63" s="3">
        <f t="shared" si="13"/>
        <v>7.4268020205134304</v>
      </c>
      <c r="AF63" s="3">
        <f t="shared" si="10"/>
        <v>3.2883612287094657</v>
      </c>
      <c r="AG63" s="3">
        <f t="shared" si="14"/>
        <v>0.22143538342042884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11</v>
      </c>
      <c r="C64" t="s">
        <v>95</v>
      </c>
      <c r="D64" t="s">
        <v>27</v>
      </c>
      <c r="G64">
        <v>0.5</v>
      </c>
      <c r="H64">
        <v>0.5</v>
      </c>
      <c r="I64">
        <v>4028</v>
      </c>
      <c r="J64">
        <v>6814</v>
      </c>
      <c r="L64">
        <v>1871</v>
      </c>
      <c r="M64">
        <v>3.5049999999999999</v>
      </c>
      <c r="N64">
        <v>6.0519999999999996</v>
      </c>
      <c r="O64">
        <v>2.5470000000000002</v>
      </c>
      <c r="Q64">
        <v>0.08</v>
      </c>
      <c r="R64">
        <v>1</v>
      </c>
      <c r="S64">
        <v>0</v>
      </c>
      <c r="T64">
        <v>0</v>
      </c>
      <c r="V64">
        <v>0</v>
      </c>
      <c r="Y64" s="1">
        <v>45009</v>
      </c>
      <c r="Z64" s="6">
        <v>0.85965277777777782</v>
      </c>
      <c r="AB64">
        <v>1</v>
      </c>
      <c r="AD64" s="3">
        <f t="shared" si="12"/>
        <v>4.2238697291177996</v>
      </c>
      <c r="AE64" s="3">
        <f t="shared" si="13"/>
        <v>7.4204192895708863</v>
      </c>
      <c r="AF64" s="3">
        <f t="shared" si="10"/>
        <v>3.1965495604530867</v>
      </c>
      <c r="AG64" s="3">
        <f t="shared" si="14"/>
        <v>0.21882678148689144</v>
      </c>
      <c r="AH64" s="3"/>
      <c r="AK64">
        <f>ABS(100*(AD64-AD65)/(AVERAGE(AD64:AD65)))</f>
        <v>0.78831163224935075</v>
      </c>
      <c r="AQ64">
        <f>ABS(100*(AE64-AE65)/(AVERAGE(AE64:AE65)))</f>
        <v>1.2115154696344792</v>
      </c>
      <c r="AW64">
        <f>ABS(100*(AF64-AF65)/(AVERAGE(AF64:AF65)))</f>
        <v>1.7734740591838258</v>
      </c>
      <c r="BC64">
        <f>ABS(100*(AG64-AG65)/(AVERAGE(AG64:AG65)))</f>
        <v>5.6840171568101265</v>
      </c>
      <c r="BG64" s="3">
        <f>AVERAGE(AD64:AD65)</f>
        <v>4.2072864648157022</v>
      </c>
      <c r="BH64" s="3">
        <f>AVERAGE(AE64:AE65)</f>
        <v>7.3757401729730798</v>
      </c>
      <c r="BI64" s="3">
        <f>AVERAGE(AF64:AF65)</f>
        <v>3.1684537081573771</v>
      </c>
      <c r="BJ64" s="3">
        <f>AVERAGE(AG64:AG65)</f>
        <v>0.21277956791369113</v>
      </c>
    </row>
    <row r="65" spans="1:62" x14ac:dyDescent="0.2">
      <c r="A65">
        <v>41</v>
      </c>
      <c r="B65">
        <v>11</v>
      </c>
      <c r="C65" t="s">
        <v>95</v>
      </c>
      <c r="D65" t="s">
        <v>27</v>
      </c>
      <c r="G65">
        <v>0.5</v>
      </c>
      <c r="H65">
        <v>0.5</v>
      </c>
      <c r="I65">
        <v>3995</v>
      </c>
      <c r="J65">
        <v>6730</v>
      </c>
      <c r="L65">
        <v>1769</v>
      </c>
      <c r="M65">
        <v>3.48</v>
      </c>
      <c r="N65">
        <v>5.98</v>
      </c>
      <c r="O65">
        <v>2.5009999999999999</v>
      </c>
      <c r="Q65">
        <v>6.9000000000000006E-2</v>
      </c>
      <c r="R65">
        <v>1</v>
      </c>
      <c r="S65">
        <v>0</v>
      </c>
      <c r="T65">
        <v>0</v>
      </c>
      <c r="V65">
        <v>0</v>
      </c>
      <c r="Y65" s="1">
        <v>45009</v>
      </c>
      <c r="Z65" s="6">
        <v>0.86722222222222223</v>
      </c>
      <c r="AB65">
        <v>1</v>
      </c>
      <c r="AD65" s="3">
        <f t="shared" si="12"/>
        <v>4.1907032005136049</v>
      </c>
      <c r="AE65" s="3">
        <f t="shared" si="13"/>
        <v>7.3310610563752725</v>
      </c>
      <c r="AF65" s="3">
        <f t="shared" si="10"/>
        <v>3.1403578558616676</v>
      </c>
      <c r="AG65" s="3">
        <f t="shared" si="14"/>
        <v>0.20673235434049078</v>
      </c>
      <c r="AH65" s="3"/>
      <c r="BG65" s="3"/>
      <c r="BH65" s="3"/>
      <c r="BI65" s="3"/>
      <c r="BJ65" s="3"/>
    </row>
    <row r="66" spans="1:62" x14ac:dyDescent="0.2">
      <c r="A66">
        <v>42</v>
      </c>
      <c r="B66">
        <v>12</v>
      </c>
      <c r="C66" t="s">
        <v>96</v>
      </c>
      <c r="D66" t="s">
        <v>27</v>
      </c>
      <c r="G66">
        <v>0.5</v>
      </c>
      <c r="H66">
        <v>0.5</v>
      </c>
      <c r="I66">
        <v>2799</v>
      </c>
      <c r="J66">
        <v>5278</v>
      </c>
      <c r="L66">
        <v>2628</v>
      </c>
      <c r="M66">
        <v>2.5619999999999998</v>
      </c>
      <c r="N66">
        <v>4.75</v>
      </c>
      <c r="O66">
        <v>2.1880000000000002</v>
      </c>
      <c r="Q66">
        <v>0.159</v>
      </c>
      <c r="R66">
        <v>1</v>
      </c>
      <c r="S66">
        <v>0</v>
      </c>
      <c r="T66">
        <v>0</v>
      </c>
      <c r="V66">
        <v>0</v>
      </c>
      <c r="Y66" s="1">
        <v>45009</v>
      </c>
      <c r="Z66" s="6">
        <v>0.8797800925925926</v>
      </c>
      <c r="AB66">
        <v>1</v>
      </c>
      <c r="AD66" s="3">
        <f t="shared" si="12"/>
        <v>2.9886678001918812</v>
      </c>
      <c r="AE66" s="3">
        <f t="shared" si="13"/>
        <v>5.7864401682796514</v>
      </c>
      <c r="AF66" s="3">
        <f t="shared" si="10"/>
        <v>2.7977723680877702</v>
      </c>
      <c r="AG66" s="3">
        <f t="shared" si="14"/>
        <v>0.30858640256361008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12</v>
      </c>
      <c r="C67" t="s">
        <v>96</v>
      </c>
      <c r="D67" t="s">
        <v>27</v>
      </c>
      <c r="G67">
        <v>0.5</v>
      </c>
      <c r="H67">
        <v>0.5</v>
      </c>
      <c r="I67">
        <v>2516</v>
      </c>
      <c r="J67">
        <v>5315</v>
      </c>
      <c r="L67">
        <v>2652</v>
      </c>
      <c r="M67">
        <v>2.3450000000000002</v>
      </c>
      <c r="N67">
        <v>4.782</v>
      </c>
      <c r="O67">
        <v>2.4359999999999999</v>
      </c>
      <c r="Q67">
        <v>0.161</v>
      </c>
      <c r="R67">
        <v>1</v>
      </c>
      <c r="S67">
        <v>0</v>
      </c>
      <c r="T67">
        <v>0</v>
      </c>
      <c r="V67">
        <v>0</v>
      </c>
      <c r="Y67" s="1">
        <v>45009</v>
      </c>
      <c r="Z67" s="6">
        <v>0.88670138888888894</v>
      </c>
      <c r="AB67">
        <v>1</v>
      </c>
      <c r="AD67" s="3">
        <f t="shared" si="12"/>
        <v>2.7042396912528779</v>
      </c>
      <c r="AE67" s="3">
        <f t="shared" si="13"/>
        <v>5.825800342425338</v>
      </c>
      <c r="AF67" s="3">
        <f t="shared" si="10"/>
        <v>3.1215606511724601</v>
      </c>
      <c r="AG67" s="3">
        <f t="shared" si="14"/>
        <v>0.311432150127469</v>
      </c>
      <c r="AH67" s="3"/>
      <c r="AK67">
        <f>ABS(100*(AD67-AD68)/(AVERAGE(AD67:AD68)))</f>
        <v>0.81431363569786075</v>
      </c>
      <c r="AQ67">
        <f>ABS(100*(AE67-AE68)/(AVERAGE(AE67:AE68)))</f>
        <v>1.7684557520857231</v>
      </c>
      <c r="AW67">
        <f>ABS(100*(AF67-AF68)/(AVERAGE(AF67:AF68)))</f>
        <v>4.0606967414579245</v>
      </c>
      <c r="BC67">
        <f>ABS(100*(AG67-AG68)/(AVERAGE(AG67:AG68)))</f>
        <v>2.8576884757081746</v>
      </c>
      <c r="BG67" s="3">
        <f>AVERAGE(AD67:AD68)</f>
        <v>2.7152952007876094</v>
      </c>
      <c r="BH67" s="3">
        <f>AVERAGE(AE67:AE68)</f>
        <v>5.7747384948849874</v>
      </c>
      <c r="BI67" s="3">
        <f>AVERAGE(AF67:AF68)</f>
        <v>3.0594432940973775</v>
      </c>
      <c r="BJ67" s="3">
        <f>AVERAGE(AG67:AG68)</f>
        <v>0.30704495596651976</v>
      </c>
    </row>
    <row r="68" spans="1:62" x14ac:dyDescent="0.2">
      <c r="A68">
        <v>44</v>
      </c>
      <c r="B68">
        <v>12</v>
      </c>
      <c r="C68" t="s">
        <v>96</v>
      </c>
      <c r="D68" t="s">
        <v>27</v>
      </c>
      <c r="G68">
        <v>0.5</v>
      </c>
      <c r="H68">
        <v>0.5</v>
      </c>
      <c r="I68">
        <v>2538</v>
      </c>
      <c r="J68">
        <v>5219</v>
      </c>
      <c r="L68">
        <v>2578</v>
      </c>
      <c r="M68">
        <v>2.3620000000000001</v>
      </c>
      <c r="N68">
        <v>4.7</v>
      </c>
      <c r="O68">
        <v>2.3380000000000001</v>
      </c>
      <c r="Q68">
        <v>0.154</v>
      </c>
      <c r="R68">
        <v>1</v>
      </c>
      <c r="S68">
        <v>0</v>
      </c>
      <c r="T68">
        <v>0</v>
      </c>
      <c r="V68">
        <v>0</v>
      </c>
      <c r="Y68" s="1">
        <v>45009</v>
      </c>
      <c r="Z68" s="6">
        <v>0.89410879629629625</v>
      </c>
      <c r="AB68">
        <v>1</v>
      </c>
      <c r="AD68" s="3">
        <f t="shared" si="12"/>
        <v>2.726350710322341</v>
      </c>
      <c r="AE68" s="3">
        <f t="shared" si="13"/>
        <v>5.7236766473446359</v>
      </c>
      <c r="AF68" s="3">
        <f t="shared" si="10"/>
        <v>2.9973259370222949</v>
      </c>
      <c r="AG68" s="3">
        <f t="shared" si="14"/>
        <v>0.30265776180557052</v>
      </c>
      <c r="AH68" s="3"/>
      <c r="BG68" s="3"/>
      <c r="BH68" s="3"/>
      <c r="BI68" s="3"/>
      <c r="BJ68" s="3"/>
    </row>
    <row r="69" spans="1:62" x14ac:dyDescent="0.2">
      <c r="A69">
        <v>45</v>
      </c>
      <c r="B69">
        <v>13</v>
      </c>
      <c r="C69" t="s">
        <v>97</v>
      </c>
      <c r="D69" t="s">
        <v>27</v>
      </c>
      <c r="G69">
        <v>0.5</v>
      </c>
      <c r="H69">
        <v>0.5</v>
      </c>
      <c r="I69">
        <v>3345</v>
      </c>
      <c r="J69">
        <v>7000</v>
      </c>
      <c r="L69">
        <v>6106</v>
      </c>
      <c r="M69">
        <v>2.9809999999999999</v>
      </c>
      <c r="N69">
        <v>6.2089999999999996</v>
      </c>
      <c r="O69">
        <v>3.2280000000000002</v>
      </c>
      <c r="Q69">
        <v>0.52300000000000002</v>
      </c>
      <c r="R69">
        <v>1</v>
      </c>
      <c r="S69">
        <v>0</v>
      </c>
      <c r="T69">
        <v>0</v>
      </c>
      <c r="V69">
        <v>0</v>
      </c>
      <c r="Y69" s="1">
        <v>45009</v>
      </c>
      <c r="Z69" s="6">
        <v>0.90682870370370372</v>
      </c>
      <c r="AB69">
        <v>1</v>
      </c>
      <c r="AD69" s="3">
        <f t="shared" si="12"/>
        <v>3.5374230916431029</v>
      </c>
      <c r="AE69" s="3">
        <f t="shared" si="13"/>
        <v>7.6182839487897471</v>
      </c>
      <c r="AF69" s="3">
        <f t="shared" si="10"/>
        <v>4.0808608571466447</v>
      </c>
      <c r="AG69" s="3">
        <f t="shared" si="14"/>
        <v>0.72098265369284031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13</v>
      </c>
      <c r="C70" t="s">
        <v>97</v>
      </c>
      <c r="D70" t="s">
        <v>27</v>
      </c>
      <c r="G70">
        <v>0.5</v>
      </c>
      <c r="H70">
        <v>0.5</v>
      </c>
      <c r="I70">
        <v>3659</v>
      </c>
      <c r="J70">
        <v>7039</v>
      </c>
      <c r="L70">
        <v>6188</v>
      </c>
      <c r="M70">
        <v>3.222</v>
      </c>
      <c r="N70">
        <v>6.242</v>
      </c>
      <c r="O70">
        <v>3.02</v>
      </c>
      <c r="Q70">
        <v>0.53100000000000003</v>
      </c>
      <c r="R70">
        <v>1</v>
      </c>
      <c r="S70">
        <v>0</v>
      </c>
      <c r="T70">
        <v>0</v>
      </c>
      <c r="V70">
        <v>0</v>
      </c>
      <c r="Y70" s="1">
        <v>45009</v>
      </c>
      <c r="Z70" s="6">
        <v>0.91391203703703694</v>
      </c>
      <c r="AB70">
        <v>1</v>
      </c>
      <c r="AD70" s="3">
        <f t="shared" si="12"/>
        <v>3.8530076365436225</v>
      </c>
      <c r="AE70" s="3">
        <f t="shared" si="13"/>
        <v>7.6597716999162824</v>
      </c>
      <c r="AF70" s="3">
        <f t="shared" si="10"/>
        <v>3.8067640633726598</v>
      </c>
      <c r="AG70" s="3">
        <f t="shared" si="14"/>
        <v>0.73070562453602517</v>
      </c>
      <c r="AH70" s="3"/>
      <c r="AK70">
        <f>ABS(100*(AD70-AD71)/(AVERAGE(AD70:AD71)))</f>
        <v>7.822355868006832E-2</v>
      </c>
      <c r="AQ70">
        <f>ABS(100*(AE70-AE71)/(AVERAGE(AE70:AE71)))</f>
        <v>0.83676582662119481</v>
      </c>
      <c r="AW70">
        <f>ABS(100*(AF70-AF71)/(AVERAGE(AF70:AF71)))</f>
        <v>1.771438515881556</v>
      </c>
      <c r="BC70">
        <f>ABS(100*(AG70-AG71)/(AVERAGE(AG70:AG71)))</f>
        <v>1.817584741979591</v>
      </c>
      <c r="BG70" s="3">
        <f>AVERAGE(AD70:AD71)</f>
        <v>3.8545152060256314</v>
      </c>
      <c r="BH70" s="3">
        <f>AVERAGE(AE70:AE71)</f>
        <v>7.6278580452035634</v>
      </c>
      <c r="BI70" s="3">
        <f>AVERAGE(AF70:AF71)</f>
        <v>3.7733428391779316</v>
      </c>
      <c r="BJ70" s="3">
        <f>AVERAGE(AG70:AG71)</f>
        <v>0.72412483329460131</v>
      </c>
    </row>
    <row r="71" spans="1:62" x14ac:dyDescent="0.2">
      <c r="A71">
        <v>47</v>
      </c>
      <c r="B71">
        <v>13</v>
      </c>
      <c r="C71" t="s">
        <v>97</v>
      </c>
      <c r="D71" t="s">
        <v>27</v>
      </c>
      <c r="G71">
        <v>0.5</v>
      </c>
      <c r="H71">
        <v>0.5</v>
      </c>
      <c r="I71">
        <v>3662</v>
      </c>
      <c r="J71">
        <v>6979</v>
      </c>
      <c r="L71">
        <v>6077</v>
      </c>
      <c r="M71">
        <v>3.2250000000000001</v>
      </c>
      <c r="N71">
        <v>6.1909999999999998</v>
      </c>
      <c r="O71">
        <v>2.9660000000000002</v>
      </c>
      <c r="Q71">
        <v>0.52</v>
      </c>
      <c r="R71">
        <v>1</v>
      </c>
      <c r="S71">
        <v>0</v>
      </c>
      <c r="T71">
        <v>0</v>
      </c>
      <c r="V71">
        <v>0</v>
      </c>
      <c r="Y71" s="1">
        <v>45009</v>
      </c>
      <c r="Z71" s="6">
        <v>0.92142361111111104</v>
      </c>
      <c r="AB71">
        <v>1</v>
      </c>
      <c r="AD71" s="3">
        <f t="shared" si="12"/>
        <v>3.8560227755076402</v>
      </c>
      <c r="AE71" s="3">
        <f t="shared" si="13"/>
        <v>7.5959443904908435</v>
      </c>
      <c r="AF71" s="3">
        <f t="shared" si="10"/>
        <v>3.7399216149832033</v>
      </c>
      <c r="AG71" s="3">
        <f t="shared" si="14"/>
        <v>0.71754404205317734</v>
      </c>
      <c r="AH71" s="3"/>
      <c r="BG71" s="3"/>
      <c r="BH71" s="3"/>
      <c r="BI71" s="3"/>
      <c r="BJ71" s="3"/>
    </row>
    <row r="72" spans="1:62" x14ac:dyDescent="0.2">
      <c r="A72">
        <v>48</v>
      </c>
      <c r="B72">
        <v>14</v>
      </c>
      <c r="C72" t="s">
        <v>98</v>
      </c>
      <c r="D72" t="s">
        <v>27</v>
      </c>
      <c r="G72">
        <v>0.5</v>
      </c>
      <c r="H72">
        <v>0.5</v>
      </c>
      <c r="I72">
        <v>4563</v>
      </c>
      <c r="J72">
        <v>7711</v>
      </c>
      <c r="L72">
        <v>4755</v>
      </c>
      <c r="M72">
        <v>3.915</v>
      </c>
      <c r="N72">
        <v>6.8109999999999999</v>
      </c>
      <c r="O72">
        <v>2.895</v>
      </c>
      <c r="Q72">
        <v>0.38100000000000001</v>
      </c>
      <c r="R72">
        <v>1</v>
      </c>
      <c r="S72">
        <v>0</v>
      </c>
      <c r="T72">
        <v>0</v>
      </c>
      <c r="V72">
        <v>0</v>
      </c>
      <c r="Y72" s="1">
        <v>45009</v>
      </c>
      <c r="Z72" s="6">
        <v>0.93452546296296291</v>
      </c>
      <c r="AB72">
        <v>1</v>
      </c>
      <c r="AD72" s="3">
        <f t="shared" si="12"/>
        <v>4.7615695110342902</v>
      </c>
      <c r="AE72" s="3">
        <f t="shared" si="13"/>
        <v>8.3746375654811978</v>
      </c>
      <c r="AF72" s="3">
        <f t="shared" si="10"/>
        <v>3.6130680544469076</v>
      </c>
      <c r="AG72" s="3">
        <f t="shared" si="14"/>
        <v>0.56079078041061203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14</v>
      </c>
      <c r="C73" t="s">
        <v>98</v>
      </c>
      <c r="D73" t="s">
        <v>27</v>
      </c>
      <c r="G73">
        <v>0.5</v>
      </c>
      <c r="H73">
        <v>0.5</v>
      </c>
      <c r="I73">
        <v>4962</v>
      </c>
      <c r="J73">
        <v>7741</v>
      </c>
      <c r="L73">
        <v>4761</v>
      </c>
      <c r="M73">
        <v>4.2210000000000001</v>
      </c>
      <c r="N73">
        <v>6.8369999999999997</v>
      </c>
      <c r="O73">
        <v>2.6150000000000002</v>
      </c>
      <c r="Q73">
        <v>0.38200000000000001</v>
      </c>
      <c r="R73">
        <v>1</v>
      </c>
      <c r="S73">
        <v>0</v>
      </c>
      <c r="T73">
        <v>0</v>
      </c>
      <c r="V73">
        <v>0</v>
      </c>
      <c r="Y73" s="1">
        <v>45009</v>
      </c>
      <c r="Z73" s="6">
        <v>0.9417592592592593</v>
      </c>
      <c r="AB73">
        <v>1</v>
      </c>
      <c r="AD73" s="3">
        <f t="shared" si="12"/>
        <v>5.1625829932486438</v>
      </c>
      <c r="AE73" s="3">
        <f t="shared" si="13"/>
        <v>8.4065512201939168</v>
      </c>
      <c r="AF73" s="3">
        <f t="shared" si="10"/>
        <v>3.243968226945273</v>
      </c>
      <c r="AG73" s="3">
        <f t="shared" si="14"/>
        <v>0.56150221730157679</v>
      </c>
      <c r="AH73" s="3"/>
      <c r="AK73">
        <f>ABS(100*(AD73-AD74)/(AVERAGE(AD73:AD74)))</f>
        <v>0.9388456027595824</v>
      </c>
      <c r="AQ73">
        <f>ABS(100*(AE73-AE74)/(AVERAGE(AE73:AE74)))</f>
        <v>0.16464105582536342</v>
      </c>
      <c r="AW73">
        <f>ABS(100*(AF73-AF74)/(AVERAGE(AF73:AF74)))</f>
        <v>1.0552324261142709</v>
      </c>
      <c r="BC73">
        <f>ABS(100*(AG73-AG74)/(AVERAGE(AG73:AG74)))</f>
        <v>1.1041498963555507</v>
      </c>
      <c r="BG73" s="3">
        <f>AVERAGE(AD73:AD74)</f>
        <v>5.138461881536502</v>
      </c>
      <c r="BH73" s="3">
        <f>AVERAGE(AE73:AE74)</f>
        <v>8.3996365950061609</v>
      </c>
      <c r="BI73" s="3">
        <f>AVERAGE(AF73:AF74)</f>
        <v>3.2611747134696585</v>
      </c>
      <c r="BJ73" s="3">
        <f>AVERAGE(AG73:AG74)</f>
        <v>0.55841932410739625</v>
      </c>
    </row>
    <row r="74" spans="1:62" x14ac:dyDescent="0.2">
      <c r="A74">
        <v>50</v>
      </c>
      <c r="B74">
        <v>14</v>
      </c>
      <c r="C74" t="s">
        <v>98</v>
      </c>
      <c r="D74" t="s">
        <v>27</v>
      </c>
      <c r="G74">
        <v>0.5</v>
      </c>
      <c r="H74">
        <v>0.5</v>
      </c>
      <c r="I74">
        <v>4914</v>
      </c>
      <c r="J74">
        <v>7728</v>
      </c>
      <c r="L74">
        <v>4709</v>
      </c>
      <c r="M74">
        <v>4.1849999999999996</v>
      </c>
      <c r="N74">
        <v>6.8250000000000002</v>
      </c>
      <c r="O74">
        <v>2.641</v>
      </c>
      <c r="Q74">
        <v>0.376</v>
      </c>
      <c r="R74">
        <v>1</v>
      </c>
      <c r="S74">
        <v>0</v>
      </c>
      <c r="T74">
        <v>0</v>
      </c>
      <c r="V74">
        <v>0</v>
      </c>
      <c r="Y74" s="1">
        <v>45009</v>
      </c>
      <c r="Z74" s="6">
        <v>0.94924768518518521</v>
      </c>
      <c r="AB74">
        <v>1</v>
      </c>
      <c r="AD74" s="3">
        <f t="shared" si="12"/>
        <v>5.114340769824361</v>
      </c>
      <c r="AE74" s="3">
        <f t="shared" si="13"/>
        <v>8.392721969818405</v>
      </c>
      <c r="AF74" s="3">
        <f t="shared" si="10"/>
        <v>3.278381199994044</v>
      </c>
      <c r="AG74" s="3">
        <f t="shared" si="14"/>
        <v>0.55533643091321561</v>
      </c>
      <c r="AH74" s="3"/>
      <c r="BG74" s="3"/>
      <c r="BH74" s="3"/>
      <c r="BI74" s="3"/>
      <c r="BJ74" s="3"/>
    </row>
    <row r="75" spans="1:62" x14ac:dyDescent="0.2">
      <c r="A75">
        <v>51</v>
      </c>
      <c r="B75">
        <v>15</v>
      </c>
      <c r="C75" t="s">
        <v>99</v>
      </c>
      <c r="D75" t="s">
        <v>27</v>
      </c>
      <c r="G75">
        <v>0.5</v>
      </c>
      <c r="H75">
        <v>0.5</v>
      </c>
      <c r="I75">
        <v>3068</v>
      </c>
      <c r="J75">
        <v>5233</v>
      </c>
      <c r="L75">
        <v>2808</v>
      </c>
      <c r="M75">
        <v>2.7690000000000001</v>
      </c>
      <c r="N75">
        <v>4.7119999999999997</v>
      </c>
      <c r="O75">
        <v>1.9430000000000001</v>
      </c>
      <c r="Q75">
        <v>0.17799999999999999</v>
      </c>
      <c r="R75">
        <v>1</v>
      </c>
      <c r="S75">
        <v>0</v>
      </c>
      <c r="T75">
        <v>0</v>
      </c>
      <c r="V75">
        <v>0</v>
      </c>
      <c r="Y75" s="1">
        <v>45009</v>
      </c>
      <c r="Z75" s="6">
        <v>0.96201388888888895</v>
      </c>
      <c r="AB75">
        <v>1</v>
      </c>
      <c r="AD75" s="3">
        <f t="shared" si="12"/>
        <v>3.2590252606321348</v>
      </c>
      <c r="AE75" s="3">
        <f t="shared" si="13"/>
        <v>5.738569686210572</v>
      </c>
      <c r="AF75" s="3">
        <f t="shared" si="10"/>
        <v>2.4795444255784371</v>
      </c>
      <c r="AG75" s="3">
        <f t="shared" si="14"/>
        <v>0.32992950929255238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15</v>
      </c>
      <c r="C76" t="s">
        <v>99</v>
      </c>
      <c r="D76" t="s">
        <v>27</v>
      </c>
      <c r="G76">
        <v>0.5</v>
      </c>
      <c r="H76">
        <v>0.5</v>
      </c>
      <c r="I76">
        <v>2544</v>
      </c>
      <c r="J76">
        <v>5222</v>
      </c>
      <c r="L76">
        <v>2861</v>
      </c>
      <c r="M76">
        <v>2.3660000000000001</v>
      </c>
      <c r="N76">
        <v>4.702</v>
      </c>
      <c r="O76">
        <v>2.3359999999999999</v>
      </c>
      <c r="Q76">
        <v>0.183</v>
      </c>
      <c r="R76">
        <v>1</v>
      </c>
      <c r="S76">
        <v>0</v>
      </c>
      <c r="T76">
        <v>0</v>
      </c>
      <c r="V76">
        <v>0</v>
      </c>
      <c r="Y76" s="1">
        <v>45009</v>
      </c>
      <c r="Z76" s="6">
        <v>0.96894675925925933</v>
      </c>
      <c r="AB76">
        <v>1</v>
      </c>
      <c r="AD76" s="3">
        <f t="shared" si="12"/>
        <v>2.7323809882503767</v>
      </c>
      <c r="AE76" s="3">
        <f t="shared" si="13"/>
        <v>5.726868012815908</v>
      </c>
      <c r="AF76" s="3">
        <f t="shared" si="10"/>
        <v>2.9944870245655313</v>
      </c>
      <c r="AG76" s="3">
        <f t="shared" si="14"/>
        <v>0.33621386849607432</v>
      </c>
      <c r="AH76" s="3"/>
      <c r="AK76">
        <f>ABS(100*(AD76-AD77)/(AVERAGE(AD76:AD77)))</f>
        <v>1.7501246752157078</v>
      </c>
      <c r="AQ76">
        <f>ABS(100*(AE76-AE77)/(AVERAGE(AE76:AE77)))</f>
        <v>0.31528395074880183</v>
      </c>
      <c r="AW76">
        <f>ABS(100*(AF76-AF77)/(AVERAGE(AF76:AF77)))</f>
        <v>1.0122083958562795</v>
      </c>
      <c r="BC76">
        <f>ABS(100*(AG76-AG77)/(AVERAGE(AG76:AG77)))</f>
        <v>2.0306337190501189</v>
      </c>
      <c r="BG76" s="3">
        <f>AVERAGE(AD76:AD77)</f>
        <v>2.7565020999625185</v>
      </c>
      <c r="BH76" s="3">
        <f>AVERAGE(AE76:AE77)</f>
        <v>5.7359102149845116</v>
      </c>
      <c r="BI76" s="3">
        <f>AVERAGE(AF76:AF77)</f>
        <v>2.9794081150219931</v>
      </c>
      <c r="BJ76" s="3">
        <f>AVERAGE(AG76:AG77)</f>
        <v>0.33283454326399176</v>
      </c>
    </row>
    <row r="77" spans="1:62" x14ac:dyDescent="0.2">
      <c r="A77">
        <v>53</v>
      </c>
      <c r="B77">
        <v>15</v>
      </c>
      <c r="C77" t="s">
        <v>99</v>
      </c>
      <c r="D77" t="s">
        <v>27</v>
      </c>
      <c r="G77">
        <v>0.5</v>
      </c>
      <c r="H77">
        <v>0.5</v>
      </c>
      <c r="I77">
        <v>2592</v>
      </c>
      <c r="J77">
        <v>5239</v>
      </c>
      <c r="L77">
        <v>2804</v>
      </c>
      <c r="M77">
        <v>2.403</v>
      </c>
      <c r="N77">
        <v>4.7169999999999996</v>
      </c>
      <c r="O77">
        <v>2.3140000000000001</v>
      </c>
      <c r="Q77">
        <v>0.17699999999999999</v>
      </c>
      <c r="R77">
        <v>1</v>
      </c>
      <c r="S77">
        <v>0</v>
      </c>
      <c r="T77">
        <v>0</v>
      </c>
      <c r="V77">
        <v>0</v>
      </c>
      <c r="Y77" s="1">
        <v>45009</v>
      </c>
      <c r="Z77" s="6">
        <v>0.9763425925925926</v>
      </c>
      <c r="AB77">
        <v>1</v>
      </c>
      <c r="AD77" s="3">
        <f t="shared" si="12"/>
        <v>2.7806232116746599</v>
      </c>
      <c r="AE77" s="3">
        <f t="shared" si="13"/>
        <v>5.7449524171531152</v>
      </c>
      <c r="AF77" s="3">
        <f t="shared" si="10"/>
        <v>2.9643292054784554</v>
      </c>
      <c r="AG77" s="3">
        <f t="shared" si="14"/>
        <v>0.32945521803190925</v>
      </c>
      <c r="AH77" s="3"/>
      <c r="BG77" s="3"/>
      <c r="BH77" s="3"/>
      <c r="BI77" s="3"/>
      <c r="BJ77" s="3"/>
    </row>
    <row r="78" spans="1:62" x14ac:dyDescent="0.2">
      <c r="A78">
        <v>54</v>
      </c>
      <c r="B78">
        <v>16</v>
      </c>
      <c r="C78" t="s">
        <v>100</v>
      </c>
      <c r="D78" t="s">
        <v>27</v>
      </c>
      <c r="G78">
        <v>0.5</v>
      </c>
      <c r="H78">
        <v>0.5</v>
      </c>
      <c r="I78">
        <v>2608</v>
      </c>
      <c r="J78">
        <v>5176</v>
      </c>
      <c r="L78">
        <v>2703</v>
      </c>
      <c r="M78">
        <v>2.415</v>
      </c>
      <c r="N78">
        <v>4.6630000000000003</v>
      </c>
      <c r="O78">
        <v>2.2480000000000002</v>
      </c>
      <c r="Q78">
        <v>0.16700000000000001</v>
      </c>
      <c r="R78">
        <v>1</v>
      </c>
      <c r="S78">
        <v>0</v>
      </c>
      <c r="T78">
        <v>0</v>
      </c>
      <c r="V78">
        <v>0</v>
      </c>
      <c r="Y78" s="1">
        <v>45009</v>
      </c>
      <c r="Z78" s="6">
        <v>0.98883101851851851</v>
      </c>
      <c r="AB78">
        <v>1</v>
      </c>
      <c r="AD78" s="3">
        <f t="shared" si="12"/>
        <v>2.7967039528160873</v>
      </c>
      <c r="AE78" s="3">
        <f t="shared" si="13"/>
        <v>5.6779337422564042</v>
      </c>
      <c r="AF78" s="3">
        <f t="shared" si="10"/>
        <v>2.8812297894403169</v>
      </c>
      <c r="AG78" s="3">
        <f t="shared" si="14"/>
        <v>0.31747936370066937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16</v>
      </c>
      <c r="C79" t="s">
        <v>100</v>
      </c>
      <c r="D79" t="s">
        <v>27</v>
      </c>
      <c r="G79">
        <v>0.5</v>
      </c>
      <c r="H79">
        <v>0.5</v>
      </c>
      <c r="I79">
        <v>2650</v>
      </c>
      <c r="J79">
        <v>5203</v>
      </c>
      <c r="L79">
        <v>2701</v>
      </c>
      <c r="M79">
        <v>2.448</v>
      </c>
      <c r="N79">
        <v>4.6870000000000003</v>
      </c>
      <c r="O79">
        <v>2.2389999999999999</v>
      </c>
      <c r="Q79">
        <v>0.16600000000000001</v>
      </c>
      <c r="R79">
        <v>1</v>
      </c>
      <c r="S79">
        <v>0</v>
      </c>
      <c r="T79">
        <v>0</v>
      </c>
      <c r="V79">
        <v>0</v>
      </c>
      <c r="Y79" s="1">
        <v>45009</v>
      </c>
      <c r="Z79" s="6">
        <v>0.99581018518518516</v>
      </c>
      <c r="AB79">
        <v>1</v>
      </c>
      <c r="AD79" s="3">
        <f t="shared" si="12"/>
        <v>2.8389158983123353</v>
      </c>
      <c r="AE79" s="3">
        <f t="shared" si="13"/>
        <v>5.7066560314978521</v>
      </c>
      <c r="AF79" s="3">
        <f t="shared" si="10"/>
        <v>2.8677401331855168</v>
      </c>
      <c r="AG79" s="3">
        <f t="shared" si="14"/>
        <v>0.31724221807034775</v>
      </c>
      <c r="AH79" s="3"/>
      <c r="AK79">
        <f>ABS(100*(AD79-AD80)/(AVERAGE(AD79:AD80)))</f>
        <v>7.0830013609077411E-2</v>
      </c>
      <c r="AQ79">
        <f>ABS(100*(AE79-AE80)/(AVERAGE(AE79:AE80)))</f>
        <v>1.8642925825578381E-2</v>
      </c>
      <c r="AW79">
        <f>ABS(100*(AF79-AF80)/(AVERAGE(AF79:AF80)))</f>
        <v>3.2992809743887262E-2</v>
      </c>
      <c r="BC79">
        <f>ABS(100*(AG79-AG80)/(AVERAGE(AG79:AG80)))</f>
        <v>4.1976634038424407</v>
      </c>
      <c r="BG79" s="3">
        <f>AVERAGE(AD79:AD80)</f>
        <v>2.8379108519909959</v>
      </c>
      <c r="BH79" s="3">
        <f>AVERAGE(AE79:AE80)</f>
        <v>5.7061241372526403</v>
      </c>
      <c r="BI79" s="3">
        <f>AVERAGE(AF79:AF80)</f>
        <v>2.8682132852616444</v>
      </c>
      <c r="BJ79" s="3">
        <f>AVERAGE(AG79:AG80)</f>
        <v>0.3107207132365043</v>
      </c>
    </row>
    <row r="80" spans="1:62" x14ac:dyDescent="0.2">
      <c r="A80">
        <v>56</v>
      </c>
      <c r="B80">
        <v>16</v>
      </c>
      <c r="C80" t="s">
        <v>100</v>
      </c>
      <c r="D80" t="s">
        <v>27</v>
      </c>
      <c r="G80">
        <v>0.5</v>
      </c>
      <c r="H80">
        <v>0.5</v>
      </c>
      <c r="I80">
        <v>2648</v>
      </c>
      <c r="J80">
        <v>5202</v>
      </c>
      <c r="L80">
        <v>2591</v>
      </c>
      <c r="M80">
        <v>2.4460000000000002</v>
      </c>
      <c r="N80">
        <v>4.6849999999999996</v>
      </c>
      <c r="O80">
        <v>2.2389999999999999</v>
      </c>
      <c r="Q80">
        <v>0.155</v>
      </c>
      <c r="R80">
        <v>1</v>
      </c>
      <c r="S80">
        <v>0</v>
      </c>
      <c r="T80">
        <v>0</v>
      </c>
      <c r="V80">
        <v>0</v>
      </c>
      <c r="Y80" s="1">
        <v>45010</v>
      </c>
      <c r="Z80" s="6">
        <v>3.1944444444444442E-3</v>
      </c>
      <c r="AB80">
        <v>1</v>
      </c>
      <c r="AD80" s="3">
        <f t="shared" si="12"/>
        <v>2.8369058056696566</v>
      </c>
      <c r="AE80" s="3">
        <f t="shared" si="13"/>
        <v>5.7055922430074286</v>
      </c>
      <c r="AF80" s="3">
        <f t="shared" si="10"/>
        <v>2.8686864373377721</v>
      </c>
      <c r="AG80" s="3">
        <f t="shared" si="14"/>
        <v>0.30419920840266079</v>
      </c>
      <c r="AH80" s="3"/>
      <c r="BG80" s="3"/>
      <c r="BH80" s="3"/>
      <c r="BI80" s="3"/>
      <c r="BJ80" s="3"/>
    </row>
    <row r="81" spans="1:62" x14ac:dyDescent="0.2">
      <c r="A81">
        <v>57</v>
      </c>
      <c r="B81">
        <v>17</v>
      </c>
      <c r="C81" t="s">
        <v>101</v>
      </c>
      <c r="D81" t="s">
        <v>27</v>
      </c>
      <c r="G81">
        <v>0.5</v>
      </c>
      <c r="H81">
        <v>0.5</v>
      </c>
      <c r="I81">
        <v>3593</v>
      </c>
      <c r="J81">
        <v>6474</v>
      </c>
      <c r="L81">
        <v>1875</v>
      </c>
      <c r="M81">
        <v>3.1720000000000002</v>
      </c>
      <c r="N81">
        <v>5.7629999999999999</v>
      </c>
      <c r="O81">
        <v>2.5910000000000002</v>
      </c>
      <c r="Q81">
        <v>0.08</v>
      </c>
      <c r="R81">
        <v>1</v>
      </c>
      <c r="S81">
        <v>0</v>
      </c>
      <c r="T81">
        <v>0</v>
      </c>
      <c r="V81">
        <v>0</v>
      </c>
      <c r="Y81" s="1">
        <v>45010</v>
      </c>
      <c r="Z81" s="6">
        <v>1.6307870370370372E-2</v>
      </c>
      <c r="AB81">
        <v>1</v>
      </c>
      <c r="AD81" s="3">
        <f t="shared" si="12"/>
        <v>3.7866745793352328</v>
      </c>
      <c r="AE81" s="3">
        <f t="shared" si="13"/>
        <v>7.0587312028267322</v>
      </c>
      <c r="AF81" s="3">
        <f t="shared" si="10"/>
        <v>3.2720566234914994</v>
      </c>
      <c r="AG81" s="3">
        <f t="shared" si="14"/>
        <v>0.2193010727475346</v>
      </c>
      <c r="AH81" s="3"/>
      <c r="BG81" s="3"/>
      <c r="BH81" s="3"/>
      <c r="BI81" s="3"/>
      <c r="BJ81" s="3"/>
    </row>
    <row r="82" spans="1:62" x14ac:dyDescent="0.2">
      <c r="A82">
        <v>58</v>
      </c>
      <c r="B82">
        <v>17</v>
      </c>
      <c r="C82" t="s">
        <v>101</v>
      </c>
      <c r="D82" t="s">
        <v>27</v>
      </c>
      <c r="G82">
        <v>0.5</v>
      </c>
      <c r="H82">
        <v>0.5</v>
      </c>
      <c r="I82">
        <v>3886</v>
      </c>
      <c r="J82">
        <v>6517</v>
      </c>
      <c r="L82">
        <v>1884</v>
      </c>
      <c r="M82">
        <v>3.3959999999999999</v>
      </c>
      <c r="N82">
        <v>5.8</v>
      </c>
      <c r="O82">
        <v>2.403</v>
      </c>
      <c r="Q82">
        <v>8.1000000000000003E-2</v>
      </c>
      <c r="R82">
        <v>1</v>
      </c>
      <c r="S82">
        <v>0</v>
      </c>
      <c r="T82">
        <v>0</v>
      </c>
      <c r="V82">
        <v>0</v>
      </c>
      <c r="Y82" s="1">
        <v>45010</v>
      </c>
      <c r="Z82" s="6">
        <v>2.3344907407407408E-2</v>
      </c>
      <c r="AB82">
        <v>1</v>
      </c>
      <c r="AD82" s="3">
        <f t="shared" si="12"/>
        <v>4.0811531514876283</v>
      </c>
      <c r="AE82" s="3">
        <f t="shared" si="13"/>
        <v>7.1044741079149638</v>
      </c>
      <c r="AF82" s="3">
        <f t="shared" si="10"/>
        <v>3.0233209564273356</v>
      </c>
      <c r="AG82" s="3">
        <f t="shared" si="14"/>
        <v>0.22036822808398171</v>
      </c>
      <c r="AH82" s="3"/>
      <c r="AK82">
        <f>ABS(100*(AD82-AD83)/(AVERAGE(AD82:AD83)))</f>
        <v>0.83381119145498594</v>
      </c>
      <c r="AQ82">
        <f>ABS(100*(AE82-AE83)/(AVERAGE(AE82:AE83)))</f>
        <v>0.35871946587984521</v>
      </c>
      <c r="AW82">
        <f>ABS(100*(AF82-AF83)/(AVERAGE(AF82:AF83)))</f>
        <v>0.28620898806923839</v>
      </c>
      <c r="BC82">
        <f>ABS(100*(AG82-AG83)/(AVERAGE(AG82:AG83)))</f>
        <v>2.5061216226489029</v>
      </c>
      <c r="BG82" s="3">
        <f>AVERAGE(AD82:AD83)</f>
        <v>4.098238938950395</v>
      </c>
      <c r="BH82" s="3">
        <f>AVERAGE(AE82:AE83)</f>
        <v>7.1172395698000521</v>
      </c>
      <c r="BI82" s="3">
        <f>AVERAGE(AF82:AF83)</f>
        <v>3.0190006308496562</v>
      </c>
      <c r="BJ82" s="3">
        <f>AVERAGE(AG82:AG83)</f>
        <v>0.21764105333528352</v>
      </c>
    </row>
    <row r="83" spans="1:62" x14ac:dyDescent="0.2">
      <c r="A83">
        <v>59</v>
      </c>
      <c r="B83">
        <v>17</v>
      </c>
      <c r="C83" t="s">
        <v>101</v>
      </c>
      <c r="D83" t="s">
        <v>27</v>
      </c>
      <c r="G83">
        <v>0.5</v>
      </c>
      <c r="H83">
        <v>0.5</v>
      </c>
      <c r="I83">
        <v>3920</v>
      </c>
      <c r="J83">
        <v>6541</v>
      </c>
      <c r="L83">
        <v>1838</v>
      </c>
      <c r="M83">
        <v>3.4220000000000002</v>
      </c>
      <c r="N83">
        <v>5.82</v>
      </c>
      <c r="O83">
        <v>2.3980000000000001</v>
      </c>
      <c r="Q83">
        <v>7.5999999999999998E-2</v>
      </c>
      <c r="R83">
        <v>1</v>
      </c>
      <c r="S83">
        <v>0</v>
      </c>
      <c r="T83">
        <v>0</v>
      </c>
      <c r="V83">
        <v>0</v>
      </c>
      <c r="Y83" s="1">
        <v>45010</v>
      </c>
      <c r="Z83" s="6">
        <v>3.0937499999999996E-2</v>
      </c>
      <c r="AB83">
        <v>1</v>
      </c>
      <c r="AD83" s="3">
        <f t="shared" si="12"/>
        <v>4.1153247264131627</v>
      </c>
      <c r="AE83" s="3">
        <f t="shared" si="13"/>
        <v>7.1300050316851395</v>
      </c>
      <c r="AF83" s="3">
        <f t="shared" si="10"/>
        <v>3.0146803052719768</v>
      </c>
      <c r="AG83" s="3">
        <f t="shared" si="14"/>
        <v>0.21491387858658534</v>
      </c>
      <c r="AH83" s="3"/>
      <c r="BG83" s="3"/>
      <c r="BH83" s="3"/>
      <c r="BI83" s="3"/>
      <c r="BJ83" s="3"/>
    </row>
    <row r="84" spans="1:62" x14ac:dyDescent="0.2">
      <c r="A84">
        <v>60</v>
      </c>
      <c r="B84">
        <v>18</v>
      </c>
      <c r="C84" t="s">
        <v>102</v>
      </c>
      <c r="D84" t="s">
        <v>27</v>
      </c>
      <c r="G84">
        <v>0.5</v>
      </c>
      <c r="H84">
        <v>0.5</v>
      </c>
      <c r="I84">
        <v>3887</v>
      </c>
      <c r="J84">
        <v>6735</v>
      </c>
      <c r="L84">
        <v>1999</v>
      </c>
      <c r="M84">
        <v>3.3969999999999998</v>
      </c>
      <c r="N84">
        <v>5.984</v>
      </c>
      <c r="O84">
        <v>2.5870000000000002</v>
      </c>
      <c r="Q84">
        <v>9.2999999999999999E-2</v>
      </c>
      <c r="R84">
        <v>1</v>
      </c>
      <c r="S84">
        <v>0</v>
      </c>
      <c r="T84">
        <v>0</v>
      </c>
      <c r="V84">
        <v>0</v>
      </c>
      <c r="Y84" s="1">
        <v>45010</v>
      </c>
      <c r="Z84" s="6">
        <v>4.3854166666666666E-2</v>
      </c>
      <c r="AB84">
        <v>1</v>
      </c>
      <c r="AD84" s="3">
        <f t="shared" si="12"/>
        <v>4.082158197808968</v>
      </c>
      <c r="AE84" s="3">
        <f t="shared" si="13"/>
        <v>7.3363799988273923</v>
      </c>
      <c r="AF84" s="3">
        <f t="shared" si="10"/>
        <v>3.2542218010184243</v>
      </c>
      <c r="AG84" s="3">
        <f t="shared" si="14"/>
        <v>0.23400410182747264</v>
      </c>
      <c r="AH84" s="3"/>
      <c r="BG84" s="3"/>
      <c r="BH84" s="3"/>
      <c r="BI84" s="3"/>
      <c r="BJ84" s="3"/>
    </row>
    <row r="85" spans="1:62" x14ac:dyDescent="0.2">
      <c r="A85">
        <v>61</v>
      </c>
      <c r="B85">
        <v>18</v>
      </c>
      <c r="C85" t="s">
        <v>102</v>
      </c>
      <c r="D85" t="s">
        <v>27</v>
      </c>
      <c r="G85">
        <v>0.5</v>
      </c>
      <c r="H85">
        <v>0.5</v>
      </c>
      <c r="I85">
        <v>3977</v>
      </c>
      <c r="J85">
        <v>6737</v>
      </c>
      <c r="L85">
        <v>2030</v>
      </c>
      <c r="M85">
        <v>3.4660000000000002</v>
      </c>
      <c r="N85">
        <v>5.9859999999999998</v>
      </c>
      <c r="O85">
        <v>2.52</v>
      </c>
      <c r="Q85">
        <v>9.6000000000000002E-2</v>
      </c>
      <c r="R85">
        <v>1</v>
      </c>
      <c r="S85">
        <v>0</v>
      </c>
      <c r="T85">
        <v>0</v>
      </c>
      <c r="V85">
        <v>0</v>
      </c>
      <c r="Y85" s="1">
        <v>45010</v>
      </c>
      <c r="Z85" s="6">
        <v>5.0960648148148151E-2</v>
      </c>
      <c r="AB85">
        <v>1</v>
      </c>
      <c r="AD85" s="3">
        <f t="shared" si="12"/>
        <v>4.1726123667294983</v>
      </c>
      <c r="AE85" s="3">
        <f t="shared" si="13"/>
        <v>7.3385075758082401</v>
      </c>
      <c r="AF85" s="3">
        <f t="shared" si="10"/>
        <v>3.1658952090787418</v>
      </c>
      <c r="AG85" s="3">
        <f t="shared" si="14"/>
        <v>0.23767985909745715</v>
      </c>
      <c r="AH85" s="3"/>
      <c r="AK85">
        <f>ABS(100*(AD85-AD86)/(AVERAGE(AD85:AD86)))</f>
        <v>0.94381591001302434</v>
      </c>
      <c r="AQ85">
        <f>ABS(100*(AE85-AE86)/(AVERAGE(AE85:AE86)))</f>
        <v>0.60698335101652412</v>
      </c>
      <c r="AW85">
        <f>ABS(100*(AF85-AF86)/(AVERAGE(AF85:AF86)))</f>
        <v>2.6147221089182975</v>
      </c>
      <c r="BC85">
        <f>ABS(100*(AG85-AG86)/(AVERAGE(AG85:AG86)))</f>
        <v>3.657597112209265</v>
      </c>
      <c r="BG85" s="3">
        <f>AVERAGE(AD85:AD86)</f>
        <v>4.1530139634633834</v>
      </c>
      <c r="BH85" s="3">
        <f>AVERAGE(AE85:AE86)</f>
        <v>7.3608471341071438</v>
      </c>
      <c r="BI85" s="3">
        <f>AVERAGE(AF85:AF86)</f>
        <v>3.2078331706437604</v>
      </c>
      <c r="BJ85" s="3">
        <f>AVERAGE(AG85:AG86)</f>
        <v>0.23341123775166867</v>
      </c>
    </row>
    <row r="86" spans="1:62" x14ac:dyDescent="0.2">
      <c r="A86">
        <v>62</v>
      </c>
      <c r="B86">
        <v>18</v>
      </c>
      <c r="C86" t="s">
        <v>102</v>
      </c>
      <c r="D86" t="s">
        <v>27</v>
      </c>
      <c r="G86">
        <v>0.5</v>
      </c>
      <c r="H86">
        <v>0.5</v>
      </c>
      <c r="I86">
        <v>3938</v>
      </c>
      <c r="J86">
        <v>6779</v>
      </c>
      <c r="L86">
        <v>1958</v>
      </c>
      <c r="M86">
        <v>3.4359999999999999</v>
      </c>
      <c r="N86">
        <v>6.0220000000000002</v>
      </c>
      <c r="O86">
        <v>2.5859999999999999</v>
      </c>
      <c r="Q86">
        <v>8.8999999999999996E-2</v>
      </c>
      <c r="R86">
        <v>1</v>
      </c>
      <c r="S86">
        <v>0</v>
      </c>
      <c r="T86">
        <v>0</v>
      </c>
      <c r="V86">
        <v>0</v>
      </c>
      <c r="Y86" s="1">
        <v>45010</v>
      </c>
      <c r="Z86" s="6">
        <v>5.8518518518518518E-2</v>
      </c>
      <c r="AB86">
        <v>1</v>
      </c>
      <c r="AD86" s="3">
        <f t="shared" si="12"/>
        <v>4.1334155601972684</v>
      </c>
      <c r="AE86" s="3">
        <f t="shared" si="13"/>
        <v>7.3831866924060474</v>
      </c>
      <c r="AF86" s="3">
        <f t="shared" si="10"/>
        <v>3.249771132208779</v>
      </c>
      <c r="AG86" s="3">
        <f t="shared" si="14"/>
        <v>0.22914261640588021</v>
      </c>
      <c r="AH86" s="3"/>
    </row>
    <row r="87" spans="1:62" x14ac:dyDescent="0.2">
      <c r="A87">
        <v>63</v>
      </c>
      <c r="B87">
        <v>19</v>
      </c>
      <c r="C87" t="s">
        <v>103</v>
      </c>
      <c r="D87" t="s">
        <v>27</v>
      </c>
      <c r="G87">
        <v>0.5</v>
      </c>
      <c r="H87">
        <v>0.5</v>
      </c>
      <c r="I87">
        <v>6608</v>
      </c>
      <c r="J87">
        <v>13837</v>
      </c>
      <c r="L87">
        <v>4616</v>
      </c>
      <c r="M87">
        <v>5.484</v>
      </c>
      <c r="N87">
        <v>12.000999999999999</v>
      </c>
      <c r="O87">
        <v>6.5170000000000003</v>
      </c>
      <c r="Q87">
        <v>0.36699999999999999</v>
      </c>
      <c r="R87">
        <v>1</v>
      </c>
      <c r="S87">
        <v>0</v>
      </c>
      <c r="T87">
        <v>0</v>
      </c>
      <c r="V87">
        <v>0</v>
      </c>
      <c r="Y87" s="1">
        <v>45010</v>
      </c>
      <c r="Z87" s="6">
        <v>7.228009259259259E-2</v>
      </c>
      <c r="AB87">
        <v>1</v>
      </c>
      <c r="AD87" s="3">
        <f t="shared" si="12"/>
        <v>6.8168892381730224</v>
      </c>
      <c r="AE87" s="3">
        <f t="shared" si="13"/>
        <v>14.891405857818508</v>
      </c>
      <c r="AF87" s="3">
        <f t="shared" si="10"/>
        <v>8.0745166196454861</v>
      </c>
      <c r="AG87" s="3">
        <f t="shared" si="14"/>
        <v>0.54430915910326216</v>
      </c>
      <c r="AH87" s="3"/>
      <c r="AM87">
        <f>100*((AVERAGE(AD88:AD89)*25.225)-(AVERAGE(AD85:AD86)*25))/(1000*0.075)</f>
        <v>119.53970545371864</v>
      </c>
      <c r="AS87">
        <f>100*((AVERAGE(AE88:AE89)*25.225)-(AVERAGE(AE85:AE86)*25))/(2000*0.075)</f>
        <v>131.53557074735579</v>
      </c>
      <c r="AY87">
        <f>100*((AVERAGE(AF88:AF89)*25.225)-(AVERAGE(AF85:AF86)*25))/(1000*0.075)</f>
        <v>143.53143604099287</v>
      </c>
      <c r="BE87">
        <f>100*((AVERAGE(AG88:AG89)*25.225)-(AVERAGE(AG85:AG86)*25))/(100*0.075)</f>
        <v>104.30844816386303</v>
      </c>
      <c r="BG87" s="3"/>
      <c r="BH87" s="3"/>
      <c r="BI87" s="3"/>
      <c r="BJ87" s="3"/>
    </row>
    <row r="88" spans="1:62" x14ac:dyDescent="0.2">
      <c r="A88">
        <v>64</v>
      </c>
      <c r="B88">
        <v>19</v>
      </c>
      <c r="C88" t="s">
        <v>103</v>
      </c>
      <c r="D88" t="s">
        <v>27</v>
      </c>
      <c r="G88">
        <v>0.5</v>
      </c>
      <c r="H88">
        <v>0.5</v>
      </c>
      <c r="I88">
        <v>7445</v>
      </c>
      <c r="J88">
        <v>14080</v>
      </c>
      <c r="L88">
        <v>4627</v>
      </c>
      <c r="M88">
        <v>6.1269999999999998</v>
      </c>
      <c r="N88">
        <v>12.207000000000001</v>
      </c>
      <c r="O88">
        <v>6.0810000000000004</v>
      </c>
      <c r="Q88">
        <v>0.36799999999999999</v>
      </c>
      <c r="R88">
        <v>1</v>
      </c>
      <c r="S88">
        <v>0</v>
      </c>
      <c r="T88">
        <v>0</v>
      </c>
      <c r="V88">
        <v>0</v>
      </c>
      <c r="Y88" s="1">
        <v>45010</v>
      </c>
      <c r="Z88" s="6">
        <v>7.9849537037037038E-2</v>
      </c>
      <c r="AB88">
        <v>1</v>
      </c>
      <c r="AD88" s="3">
        <f t="shared" ref="AD88:AD119" si="15">((I88*$F$21)+$F$22)*1000/G88</f>
        <v>7.6581130091339613</v>
      </c>
      <c r="AE88" s="3">
        <f t="shared" ref="AE88:AE119" si="16">((J88*$H$21)+$H$22)*1000/H88</f>
        <v>15.149906460991536</v>
      </c>
      <c r="AF88" s="3">
        <f t="shared" si="10"/>
        <v>7.4917934518575748</v>
      </c>
      <c r="AG88" s="3">
        <f t="shared" ref="AG88:AG119" si="17">((L88*$J$21)+$J$22)*1000/H88</f>
        <v>0.54561346007003086</v>
      </c>
      <c r="AH88" s="3"/>
      <c r="AK88">
        <f>ABS(100*(AD88-AD89)/(AVERAGE(AD88:AD89)))</f>
        <v>0.31447934662444849</v>
      </c>
      <c r="AQ88">
        <f>ABS(100*(AE88-AE89)/(AVERAGE(AE88:AE89)))</f>
        <v>0.43629818152004435</v>
      </c>
      <c r="AW88">
        <f>ABS(100*(AF88-AF89)/(AVERAGE(AF88:AF89)))</f>
        <v>1.2096005930284646</v>
      </c>
      <c r="BC88">
        <f>ABS(100*(AG88-AG89)/(AVERAGE(AG88:AG89)))</f>
        <v>1.5329008173715613</v>
      </c>
      <c r="BG88" s="3">
        <f>AVERAGE(AD88:AD89)</f>
        <v>7.6701735649900318</v>
      </c>
      <c r="BH88" s="3">
        <f>AVERAGE(AE88:AE89)</f>
        <v>15.116929017788394</v>
      </c>
      <c r="BI88" s="3">
        <f>AVERAGE(AF88:AF89)</f>
        <v>7.4467554527983602</v>
      </c>
      <c r="BJ88" s="3">
        <f>AVERAGE(AG88:AG89)</f>
        <v>0.54146341153940314</v>
      </c>
    </row>
    <row r="89" spans="1:62" x14ac:dyDescent="0.2">
      <c r="A89">
        <v>65</v>
      </c>
      <c r="B89">
        <v>19</v>
      </c>
      <c r="C89" t="s">
        <v>103</v>
      </c>
      <c r="D89" t="s">
        <v>27</v>
      </c>
      <c r="G89">
        <v>0.5</v>
      </c>
      <c r="H89">
        <v>0.5</v>
      </c>
      <c r="I89">
        <v>7469</v>
      </c>
      <c r="J89">
        <v>14018</v>
      </c>
      <c r="L89">
        <v>4557</v>
      </c>
      <c r="M89">
        <v>6.1449999999999996</v>
      </c>
      <c r="N89">
        <v>12.154999999999999</v>
      </c>
      <c r="O89">
        <v>6.0090000000000003</v>
      </c>
      <c r="Q89">
        <v>0.36099999999999999</v>
      </c>
      <c r="R89">
        <v>1</v>
      </c>
      <c r="S89">
        <v>0</v>
      </c>
      <c r="T89">
        <v>0</v>
      </c>
      <c r="V89">
        <v>0</v>
      </c>
      <c r="Y89" s="1">
        <v>45010</v>
      </c>
      <c r="Z89" s="6">
        <v>8.7870370370370376E-2</v>
      </c>
      <c r="AB89">
        <v>1</v>
      </c>
      <c r="AD89" s="3">
        <f t="shared" si="15"/>
        <v>7.6822341208461031</v>
      </c>
      <c r="AE89" s="3">
        <f t="shared" si="16"/>
        <v>15.083951574585249</v>
      </c>
      <c r="AF89" s="3">
        <f t="shared" si="10"/>
        <v>7.4017174537391464</v>
      </c>
      <c r="AG89" s="3">
        <f t="shared" si="17"/>
        <v>0.53731336300877541</v>
      </c>
      <c r="AH89" s="3"/>
    </row>
    <row r="90" spans="1:62" x14ac:dyDescent="0.2">
      <c r="A90">
        <v>66</v>
      </c>
      <c r="B90">
        <v>20</v>
      </c>
      <c r="C90" t="s">
        <v>104</v>
      </c>
      <c r="D90" t="s">
        <v>27</v>
      </c>
      <c r="G90">
        <v>0.5</v>
      </c>
      <c r="H90">
        <v>0.5</v>
      </c>
      <c r="I90">
        <v>4575</v>
      </c>
      <c r="J90">
        <v>7218</v>
      </c>
      <c r="L90">
        <v>5911</v>
      </c>
      <c r="M90">
        <v>3.9249999999999998</v>
      </c>
      <c r="N90">
        <v>6.3940000000000001</v>
      </c>
      <c r="O90">
        <v>2.4689999999999999</v>
      </c>
      <c r="Q90">
        <v>0.502</v>
      </c>
      <c r="R90">
        <v>1</v>
      </c>
      <c r="S90">
        <v>0</v>
      </c>
      <c r="T90">
        <v>0</v>
      </c>
      <c r="V90">
        <v>0</v>
      </c>
      <c r="Y90" s="1">
        <v>45010</v>
      </c>
      <c r="Z90" s="6">
        <v>0.10105324074074074</v>
      </c>
      <c r="AB90">
        <v>1</v>
      </c>
      <c r="AD90" s="3">
        <f t="shared" si="15"/>
        <v>4.7736300668903606</v>
      </c>
      <c r="AE90" s="3">
        <f t="shared" si="16"/>
        <v>7.8501898397021748</v>
      </c>
      <c r="AF90" s="3">
        <f t="shared" si="10"/>
        <v>3.0765597728118141</v>
      </c>
      <c r="AG90" s="3">
        <f t="shared" si="17"/>
        <v>0.69786095473648602</v>
      </c>
      <c r="AH90" s="3"/>
      <c r="AL90">
        <f>ABS(100*((AVERAGE(AD91:AD92)-AVERAGE(AD70:AD71))/(AVERAGE(AD70:AD71,AD91:AD92))))</f>
        <v>4.9708717752504894</v>
      </c>
      <c r="AR90">
        <f>ABS(100*((AVERAGE(AE91:AE92)-AVERAGE(AE70:AE71))/(AVERAGE(AE70:AE71,AE91:AE92))))</f>
        <v>2.0361074564450043</v>
      </c>
      <c r="AX90">
        <f>ABS(100*((AVERAGE(AF91:AF92)-AVERAGE(AF70:AF71))/(AVERAGE(AF70:AF71,AF91:AF92))))</f>
        <v>1.0544074730338975</v>
      </c>
      <c r="BD90">
        <f>ABS(100*((AVERAGE(AG91:AG92)-AVERAGE(AG70:AG71))/(AVERAGE(AG70:AG71,AG91:AG92))))</f>
        <v>5.1910913892737955</v>
      </c>
      <c r="BG90" s="3"/>
      <c r="BH90" s="3"/>
      <c r="BI90" s="3"/>
      <c r="BJ90" s="3"/>
    </row>
    <row r="91" spans="1:62" x14ac:dyDescent="0.2">
      <c r="A91">
        <v>67</v>
      </c>
      <c r="B91">
        <v>20</v>
      </c>
      <c r="C91" t="s">
        <v>104</v>
      </c>
      <c r="D91" t="s">
        <v>27</v>
      </c>
      <c r="G91">
        <v>0.5</v>
      </c>
      <c r="H91">
        <v>0.5</v>
      </c>
      <c r="I91">
        <v>3851</v>
      </c>
      <c r="J91">
        <v>7158</v>
      </c>
      <c r="L91">
        <v>5793</v>
      </c>
      <c r="M91">
        <v>3.3690000000000002</v>
      </c>
      <c r="N91">
        <v>6.343</v>
      </c>
      <c r="O91">
        <v>2.9740000000000002</v>
      </c>
      <c r="Q91">
        <v>0.49</v>
      </c>
      <c r="R91">
        <v>1</v>
      </c>
      <c r="S91">
        <v>0</v>
      </c>
      <c r="T91">
        <v>0</v>
      </c>
      <c r="V91">
        <v>0</v>
      </c>
      <c r="Y91" s="1">
        <v>45010</v>
      </c>
      <c r="Z91" s="6">
        <v>0.10812500000000001</v>
      </c>
      <c r="AB91">
        <v>1</v>
      </c>
      <c r="AD91" s="3">
        <f t="shared" si="15"/>
        <v>4.0459765302407558</v>
      </c>
      <c r="AE91" s="3">
        <f t="shared" si="16"/>
        <v>7.7863625302767367</v>
      </c>
      <c r="AF91" s="3">
        <f t="shared" si="10"/>
        <v>3.740386000035981</v>
      </c>
      <c r="AG91" s="3">
        <f t="shared" si="17"/>
        <v>0.68386936254751274</v>
      </c>
      <c r="AH91" s="3"/>
      <c r="AK91">
        <f>ABS(100*(AD91-AD92)/(AVERAGE(AD91:AD92)))</f>
        <v>0.24809821876770211</v>
      </c>
      <c r="AQ91">
        <f>ABS(100*(AE91-AE92)/(AVERAGE(AE91:AE92)))</f>
        <v>4.0995003880957497E-2</v>
      </c>
      <c r="AW91">
        <f>ABS(100*(AF91-AF92)/(AVERAGE(AF91:AF92)))</f>
        <v>0.35465082512561696</v>
      </c>
      <c r="BC91">
        <f>ABS(100*(AG91-AG92)/(AVERAGE(AG91:AG92)))</f>
        <v>1.0520859301104599</v>
      </c>
      <c r="BG91" s="3">
        <f>AVERAGE(AD91:AD92)</f>
        <v>4.0510017618474521</v>
      </c>
      <c r="BH91" s="3">
        <f>AVERAGE(AE91:AE92)</f>
        <v>7.7847668475410998</v>
      </c>
      <c r="BI91" s="3">
        <f>AVERAGE(AF91:AF92)</f>
        <v>3.7337650856936486</v>
      </c>
      <c r="BJ91" s="3">
        <f>AVERAGE(AG91:AG92)</f>
        <v>0.68748583340991698</v>
      </c>
    </row>
    <row r="92" spans="1:62" x14ac:dyDescent="0.2">
      <c r="A92">
        <v>68</v>
      </c>
      <c r="B92">
        <v>20</v>
      </c>
      <c r="C92" t="s">
        <v>104</v>
      </c>
      <c r="D92" t="s">
        <v>27</v>
      </c>
      <c r="G92">
        <v>0.5</v>
      </c>
      <c r="H92">
        <v>0.5</v>
      </c>
      <c r="I92">
        <v>3861</v>
      </c>
      <c r="J92">
        <v>7155</v>
      </c>
      <c r="L92">
        <v>5854</v>
      </c>
      <c r="M92">
        <v>3.3769999999999998</v>
      </c>
      <c r="N92">
        <v>6.3410000000000002</v>
      </c>
      <c r="O92">
        <v>2.964</v>
      </c>
      <c r="Q92">
        <v>0.496</v>
      </c>
      <c r="R92">
        <v>1</v>
      </c>
      <c r="S92">
        <v>0</v>
      </c>
      <c r="T92">
        <v>0</v>
      </c>
      <c r="V92">
        <v>0</v>
      </c>
      <c r="Y92" s="1">
        <v>45010</v>
      </c>
      <c r="Z92" s="6">
        <v>0.11568287037037038</v>
      </c>
      <c r="AB92">
        <v>1</v>
      </c>
      <c r="AD92" s="3">
        <f t="shared" si="15"/>
        <v>4.0560269934541475</v>
      </c>
      <c r="AE92" s="3">
        <f t="shared" si="16"/>
        <v>7.7831711648054638</v>
      </c>
      <c r="AF92" s="3">
        <f t="shared" si="10"/>
        <v>3.7271441713513163</v>
      </c>
      <c r="AG92" s="3">
        <f t="shared" si="17"/>
        <v>0.69110230427232111</v>
      </c>
      <c r="AH92" s="3"/>
      <c r="BG92" s="3"/>
      <c r="BH92" s="3"/>
      <c r="BI92" s="3"/>
      <c r="BJ92" s="3"/>
    </row>
    <row r="93" spans="1:62" x14ac:dyDescent="0.2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1000</v>
      </c>
      <c r="J93">
        <v>695</v>
      </c>
      <c r="L93">
        <v>502</v>
      </c>
      <c r="M93">
        <v>1.1819999999999999</v>
      </c>
      <c r="N93">
        <v>0.86699999999999999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45010</v>
      </c>
      <c r="Z93" s="6">
        <v>0.12771990740740741</v>
      </c>
      <c r="AB93">
        <v>1</v>
      </c>
      <c r="AD93" s="3">
        <f t="shared" si="15"/>
        <v>1.1805894681025992</v>
      </c>
      <c r="AE93" s="3">
        <f t="shared" si="16"/>
        <v>0.91109751666654337</v>
      </c>
      <c r="AF93" s="3">
        <f t="shared" si="10"/>
        <v>-0.26949195143605587</v>
      </c>
      <c r="AG93" s="3">
        <f t="shared" si="17"/>
        <v>5.6500597531768885E-2</v>
      </c>
      <c r="AH93" s="3"/>
    </row>
    <row r="94" spans="1:62" x14ac:dyDescent="0.2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224</v>
      </c>
      <c r="J94">
        <v>584</v>
      </c>
      <c r="L94">
        <v>468</v>
      </c>
      <c r="M94">
        <v>0.58699999999999997</v>
      </c>
      <c r="N94">
        <v>0.77300000000000002</v>
      </c>
      <c r="O94">
        <v>0.186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45010</v>
      </c>
      <c r="Z94" s="6">
        <v>0.13380787037037037</v>
      </c>
      <c r="AB94">
        <v>1</v>
      </c>
      <c r="AD94" s="3">
        <f t="shared" si="15"/>
        <v>0.40067352274335394</v>
      </c>
      <c r="AE94" s="3">
        <f t="shared" si="16"/>
        <v>0.79301699422948135</v>
      </c>
      <c r="AF94" s="3">
        <f t="shared" si="10"/>
        <v>0.39234347148612742</v>
      </c>
      <c r="AG94" s="3">
        <f t="shared" si="17"/>
        <v>5.2469121816301999E-2</v>
      </c>
      <c r="AH94" s="3"/>
      <c r="AK94">
        <f>ABS(100*(AD94-AD95)/(AVERAGE(AD94:AD95)))</f>
        <v>4.6550173107198347</v>
      </c>
      <c r="AQ94">
        <f>ABS(100*(AE94-AE95)/(AVERAGE(AE94:AE95)))</f>
        <v>4.1069734459738836</v>
      </c>
      <c r="AW94">
        <f>ABS(100*(AF94-AF95)/(AVERAGE(AF94:AF95)))</f>
        <v>13.905167107844683</v>
      </c>
      <c r="BC94">
        <f>ABS(100*(AG94-AG95)/(AVERAGE(AG94:AG95)))</f>
        <v>19.059146886917443</v>
      </c>
      <c r="BG94" s="3">
        <f>AVERAGE(AD94:AD95)</f>
        <v>0.41022146279607669</v>
      </c>
      <c r="BH94" s="3">
        <f>AVERAGE(AE94:AE95)</f>
        <v>0.77706016687312163</v>
      </c>
      <c r="BI94" s="3">
        <f>AVERAGE(AF94:AF95)</f>
        <v>0.36683870407704494</v>
      </c>
      <c r="BJ94" s="3">
        <f>AVERAGE(AG94:AG95)</f>
        <v>4.7904068432611552E-2</v>
      </c>
    </row>
    <row r="95" spans="1:62" x14ac:dyDescent="0.2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243</v>
      </c>
      <c r="J95">
        <v>554</v>
      </c>
      <c r="L95">
        <v>391</v>
      </c>
      <c r="M95">
        <v>0.60199999999999998</v>
      </c>
      <c r="N95">
        <v>0.748</v>
      </c>
      <c r="O95">
        <v>0.14599999999999999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45010</v>
      </c>
      <c r="Z95" s="6">
        <v>0.14028935185185185</v>
      </c>
      <c r="AB95">
        <v>1</v>
      </c>
      <c r="AD95" s="3">
        <f t="shared" si="15"/>
        <v>0.41976940284879943</v>
      </c>
      <c r="AE95" s="3">
        <f t="shared" si="16"/>
        <v>0.7611033395167619</v>
      </c>
      <c r="AF95" s="3">
        <f t="shared" si="10"/>
        <v>0.34133393666796247</v>
      </c>
      <c r="AG95" s="3">
        <f t="shared" si="17"/>
        <v>4.3339015048921112E-2</v>
      </c>
      <c r="AH95" s="3"/>
      <c r="BG95" s="3"/>
      <c r="BH95" s="3"/>
      <c r="BI95" s="3"/>
      <c r="BJ95" s="3"/>
    </row>
    <row r="96" spans="1:62" x14ac:dyDescent="0.2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3049</v>
      </c>
      <c r="J96">
        <v>10173</v>
      </c>
      <c r="L96">
        <v>5633</v>
      </c>
      <c r="M96">
        <v>4.59</v>
      </c>
      <c r="N96">
        <v>14.827999999999999</v>
      </c>
      <c r="O96">
        <v>10.238</v>
      </c>
      <c r="Q96">
        <v>0.78900000000000003</v>
      </c>
      <c r="R96">
        <v>1</v>
      </c>
      <c r="S96">
        <v>0</v>
      </c>
      <c r="T96">
        <v>0</v>
      </c>
      <c r="V96">
        <v>0</v>
      </c>
      <c r="Y96" s="1">
        <v>45010</v>
      </c>
      <c r="Z96" s="6">
        <v>0.15276620370370372</v>
      </c>
      <c r="AB96">
        <v>1</v>
      </c>
      <c r="AD96" s="3">
        <f t="shared" si="15"/>
        <v>5.3998823008778158</v>
      </c>
      <c r="AE96" s="3">
        <f t="shared" si="16"/>
        <v>18.322808048175069</v>
      </c>
      <c r="AF96" s="3">
        <f t="shared" si="10"/>
        <v>12.922925747297253</v>
      </c>
      <c r="AG96" s="3">
        <f t="shared" si="17"/>
        <v>1.1081628535363106</v>
      </c>
      <c r="AH96" s="3"/>
      <c r="AI96">
        <f>100*(AVERAGE(I97:I98))/(AVERAGE(I$51:I$52))</f>
        <v>92.758104738154614</v>
      </c>
      <c r="AO96">
        <f>100*(AVERAGE(J97:J98))/(AVERAGE(J$51:J$52))</f>
        <v>94.160282581769806</v>
      </c>
      <c r="AU96">
        <f>100*(((AVERAGE(J97:J98))-(AVERAGE(I97:I98)))/((AVERAGE(J$51:J$52))-(AVERAGE($I$51:I52))))</f>
        <v>95.354170205537628</v>
      </c>
      <c r="BA96">
        <f>100*(AVERAGE(L97:L98))/(AVERAGE(L$51:L$52))</f>
        <v>98.454498359523399</v>
      </c>
    </row>
    <row r="97" spans="1:62" x14ac:dyDescent="0.2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4569</v>
      </c>
      <c r="J97">
        <v>10217</v>
      </c>
      <c r="L97">
        <v>5734</v>
      </c>
      <c r="M97">
        <v>6.5339999999999998</v>
      </c>
      <c r="N97">
        <v>14.891</v>
      </c>
      <c r="O97">
        <v>8.3569999999999993</v>
      </c>
      <c r="Q97">
        <v>0.80600000000000005</v>
      </c>
      <c r="R97">
        <v>1</v>
      </c>
      <c r="S97">
        <v>0</v>
      </c>
      <c r="T97">
        <v>0</v>
      </c>
      <c r="V97">
        <v>0</v>
      </c>
      <c r="Y97" s="1">
        <v>45010</v>
      </c>
      <c r="Z97" s="6">
        <v>0.15975694444444444</v>
      </c>
      <c r="AB97">
        <v>1</v>
      </c>
      <c r="AD97" s="3">
        <f t="shared" si="15"/>
        <v>7.9459996482705426</v>
      </c>
      <c r="AE97" s="3">
        <f t="shared" si="16"/>
        <v>18.400819204139495</v>
      </c>
      <c r="AF97" s="3">
        <f t="shared" si="10"/>
        <v>10.454819555868951</v>
      </c>
      <c r="AG97" s="3">
        <f t="shared" si="17"/>
        <v>1.1281226107550435</v>
      </c>
      <c r="AH97" s="3"/>
      <c r="AK97">
        <f>ABS(100*(AD97-AD98)/(AVERAGE(AD97:AD98)))</f>
        <v>3.3373673692588892</v>
      </c>
      <c r="AQ97">
        <f>ABS(100*(AE97-AE98)/(AVERAGE(AE97:AE98)))</f>
        <v>0.88253930316572438</v>
      </c>
      <c r="AW97">
        <f>ABS(100*(AF97-AF98)/(AVERAGE(AF97:AF98)))</f>
        <v>1.0245912288534318</v>
      </c>
      <c r="BC97">
        <f>ABS(100*(AG97-AG98)/(AVERAGE(AG97:AG98)))</f>
        <v>1.1451715489126224</v>
      </c>
      <c r="BG97" s="3">
        <f>AVERAGE(AD97:AD98)</f>
        <v>8.0808433630502225</v>
      </c>
      <c r="BH97" s="3">
        <f>AVERAGE(AE97:AE98)</f>
        <v>18.482376321738663</v>
      </c>
      <c r="BI97" s="3">
        <f>AVERAGE(AF97:AF98)</f>
        <v>10.401532958688442</v>
      </c>
      <c r="BJ97" s="3">
        <f>AVERAGE(AG97:AG98)</f>
        <v>1.1216999166005008</v>
      </c>
    </row>
    <row r="98" spans="1:62" x14ac:dyDescent="0.2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4730</v>
      </c>
      <c r="J98">
        <v>10309</v>
      </c>
      <c r="L98">
        <v>5669</v>
      </c>
      <c r="M98">
        <v>6.74</v>
      </c>
      <c r="N98">
        <v>15.02</v>
      </c>
      <c r="O98">
        <v>8.2799999999999994</v>
      </c>
      <c r="Q98">
        <v>0.79500000000000004</v>
      </c>
      <c r="R98">
        <v>1</v>
      </c>
      <c r="S98">
        <v>0</v>
      </c>
      <c r="T98">
        <v>0</v>
      </c>
      <c r="V98">
        <v>0</v>
      </c>
      <c r="Y98" s="1">
        <v>45010</v>
      </c>
      <c r="Z98" s="6">
        <v>0.16730324074074074</v>
      </c>
      <c r="AB98">
        <v>1</v>
      </c>
      <c r="AD98" s="3">
        <f t="shared" si="15"/>
        <v>8.2156870778299034</v>
      </c>
      <c r="AE98" s="3">
        <f t="shared" si="16"/>
        <v>18.563933439337834</v>
      </c>
      <c r="AF98" s="3">
        <f t="shared" si="10"/>
        <v>10.348246361507931</v>
      </c>
      <c r="AG98" s="3">
        <f t="shared" si="17"/>
        <v>1.1152772224459579</v>
      </c>
      <c r="AH98" s="3"/>
    </row>
    <row r="99" spans="1:62" x14ac:dyDescent="0.2">
      <c r="A99">
        <v>75</v>
      </c>
      <c r="B99">
        <v>3</v>
      </c>
      <c r="D99" t="s">
        <v>85</v>
      </c>
      <c r="Y99" s="1">
        <v>45010</v>
      </c>
      <c r="Z99" s="6">
        <v>0.17163194444444443</v>
      </c>
      <c r="AB99">
        <v>1</v>
      </c>
      <c r="AD99" s="3" t="e">
        <f t="shared" si="15"/>
        <v>#DIV/0!</v>
      </c>
      <c r="AE99" s="3" t="e">
        <f t="shared" si="16"/>
        <v>#DIV/0!</v>
      </c>
      <c r="AF99" s="3" t="e">
        <f t="shared" si="10"/>
        <v>#DIV/0!</v>
      </c>
      <c r="AG99" s="3" t="e">
        <f t="shared" si="17"/>
        <v>#DIV/0!</v>
      </c>
      <c r="AH99" s="3"/>
    </row>
    <row r="100" spans="1:62" x14ac:dyDescent="0.2">
      <c r="A100">
        <v>76</v>
      </c>
      <c r="B100">
        <v>21</v>
      </c>
      <c r="C100" t="s">
        <v>105</v>
      </c>
      <c r="D100" t="s">
        <v>27</v>
      </c>
      <c r="G100">
        <v>0.5</v>
      </c>
      <c r="H100">
        <v>0.5</v>
      </c>
      <c r="I100">
        <v>3511</v>
      </c>
      <c r="J100">
        <v>6887</v>
      </c>
      <c r="L100">
        <v>5813</v>
      </c>
      <c r="M100">
        <v>3.109</v>
      </c>
      <c r="N100">
        <v>6.1130000000000004</v>
      </c>
      <c r="O100">
        <v>3.004</v>
      </c>
      <c r="Q100">
        <v>0.49199999999999999</v>
      </c>
      <c r="R100">
        <v>1</v>
      </c>
      <c r="S100">
        <v>0</v>
      </c>
      <c r="T100">
        <v>0</v>
      </c>
      <c r="V100">
        <v>0</v>
      </c>
      <c r="Y100" s="1">
        <v>45010</v>
      </c>
      <c r="Z100" s="6">
        <v>0.18459490740740739</v>
      </c>
      <c r="AB100">
        <v>1</v>
      </c>
      <c r="AD100" s="3">
        <f t="shared" si="15"/>
        <v>3.7042607809854156</v>
      </c>
      <c r="AE100" s="3">
        <f t="shared" si="16"/>
        <v>7.4980758493718369</v>
      </c>
      <c r="AF100" s="3">
        <f t="shared" si="10"/>
        <v>3.7938150683864214</v>
      </c>
      <c r="AG100" s="3">
        <f t="shared" si="17"/>
        <v>0.68624081885072863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21</v>
      </c>
      <c r="C101" t="s">
        <v>105</v>
      </c>
      <c r="D101" t="s">
        <v>27</v>
      </c>
      <c r="G101">
        <v>0.5</v>
      </c>
      <c r="H101">
        <v>0.5</v>
      </c>
      <c r="I101">
        <v>4226</v>
      </c>
      <c r="J101">
        <v>7062</v>
      </c>
      <c r="L101">
        <v>5904</v>
      </c>
      <c r="M101">
        <v>3.657</v>
      </c>
      <c r="N101">
        <v>6.2619999999999996</v>
      </c>
      <c r="O101">
        <v>2.6040000000000001</v>
      </c>
      <c r="Q101">
        <v>0.501</v>
      </c>
      <c r="R101">
        <v>1</v>
      </c>
      <c r="S101">
        <v>0</v>
      </c>
      <c r="T101">
        <v>0</v>
      </c>
      <c r="V101">
        <v>0</v>
      </c>
      <c r="Y101" s="1">
        <v>45010</v>
      </c>
      <c r="Z101" s="6">
        <v>0.19172453703703704</v>
      </c>
      <c r="AB101">
        <v>1</v>
      </c>
      <c r="AD101" s="3">
        <f t="shared" si="15"/>
        <v>4.4228689007429676</v>
      </c>
      <c r="AE101" s="3">
        <f t="shared" si="16"/>
        <v>7.6842388351960338</v>
      </c>
      <c r="AF101" s="3">
        <f t="shared" ref="AF101:AF139" si="18">AE101-AD101</f>
        <v>3.2613699344530662</v>
      </c>
      <c r="AG101" s="3">
        <f t="shared" si="17"/>
        <v>0.69703094503036056</v>
      </c>
      <c r="AH101" s="3"/>
      <c r="BG101" s="3">
        <f>AVERAGE(AD101:AD102)</f>
        <v>4.4143260070115842</v>
      </c>
      <c r="BH101" s="3">
        <f>AVERAGE(AE101:AE102)</f>
        <v>7.6640268538779779</v>
      </c>
      <c r="BI101" s="3">
        <f>AVERAGE(AF101:AF102)</f>
        <v>3.2497008468663937</v>
      </c>
      <c r="BJ101" s="3">
        <f>AVERAGE(AG101:AG102)</f>
        <v>0.69792024114406648</v>
      </c>
    </row>
    <row r="102" spans="1:62" x14ac:dyDescent="0.2">
      <c r="A102">
        <v>78</v>
      </c>
      <c r="B102">
        <v>21</v>
      </c>
      <c r="C102" t="s">
        <v>105</v>
      </c>
      <c r="D102" t="s">
        <v>27</v>
      </c>
      <c r="G102">
        <v>0.5</v>
      </c>
      <c r="H102">
        <v>0.5</v>
      </c>
      <c r="I102">
        <v>4209</v>
      </c>
      <c r="J102">
        <v>7024</v>
      </c>
      <c r="L102">
        <v>5919</v>
      </c>
      <c r="M102">
        <v>3.6440000000000001</v>
      </c>
      <c r="N102">
        <v>6.2290000000000001</v>
      </c>
      <c r="O102">
        <v>2.585</v>
      </c>
      <c r="Q102">
        <v>0.503</v>
      </c>
      <c r="R102">
        <v>1</v>
      </c>
      <c r="S102">
        <v>0</v>
      </c>
      <c r="T102">
        <v>0</v>
      </c>
      <c r="V102">
        <v>0</v>
      </c>
      <c r="Y102" s="1">
        <v>45010</v>
      </c>
      <c r="Z102" s="6">
        <v>0.199375</v>
      </c>
      <c r="AB102">
        <v>1</v>
      </c>
      <c r="AD102" s="3">
        <f t="shared" si="15"/>
        <v>4.4057831132802008</v>
      </c>
      <c r="AE102" s="3">
        <f t="shared" si="16"/>
        <v>7.643814872559922</v>
      </c>
      <c r="AF102" s="3">
        <f t="shared" si="18"/>
        <v>3.2380317592797212</v>
      </c>
      <c r="AG102" s="3">
        <f t="shared" si="17"/>
        <v>0.6988095372577724</v>
      </c>
      <c r="AH102" s="3"/>
      <c r="AK102">
        <f>ABS(100*(AD101-AD102)/(AVERAGE(AD101:AD102)))</f>
        <v>0.38705314096938537</v>
      </c>
      <c r="AQ102">
        <f>ABS(100*(AE101-AE102)/(AVERAGE(AE101:AE102)))</f>
        <v>0.52745069148155954</v>
      </c>
      <c r="AW102">
        <f>ABS(100*(AF101-AF102)/(AVERAGE(AF101:AF102)))</f>
        <v>0.71816380254968537</v>
      </c>
      <c r="BC102">
        <f>ABS(100*(AG101-AG102)/(AVERAGE(AG101:AG102)))</f>
        <v>0.25484176021263916</v>
      </c>
      <c r="BG102" s="3"/>
      <c r="BH102" s="3"/>
      <c r="BI102" s="3"/>
      <c r="BJ102" s="3"/>
    </row>
    <row r="103" spans="1:62" x14ac:dyDescent="0.2">
      <c r="A103">
        <v>79</v>
      </c>
      <c r="B103">
        <v>22</v>
      </c>
      <c r="C103" t="s">
        <v>106</v>
      </c>
      <c r="D103" t="s">
        <v>27</v>
      </c>
      <c r="G103">
        <v>0.5</v>
      </c>
      <c r="H103">
        <v>0.5</v>
      </c>
      <c r="I103">
        <v>4357</v>
      </c>
      <c r="J103">
        <v>7805</v>
      </c>
      <c r="L103">
        <v>2364</v>
      </c>
      <c r="M103">
        <v>3.7570000000000001</v>
      </c>
      <c r="N103">
        <v>6.891</v>
      </c>
      <c r="O103">
        <v>3.133</v>
      </c>
      <c r="Q103">
        <v>0.13100000000000001</v>
      </c>
      <c r="R103">
        <v>1</v>
      </c>
      <c r="S103">
        <v>0</v>
      </c>
      <c r="T103">
        <v>0</v>
      </c>
      <c r="V103">
        <v>0</v>
      </c>
      <c r="Y103" s="1">
        <v>45010</v>
      </c>
      <c r="Z103" s="6">
        <v>0.21223379629629632</v>
      </c>
      <c r="AB103">
        <v>1</v>
      </c>
      <c r="AD103" s="3">
        <f t="shared" si="15"/>
        <v>4.5545299688384082</v>
      </c>
      <c r="AE103" s="3">
        <f t="shared" si="16"/>
        <v>8.4746336835810521</v>
      </c>
      <c r="AF103" s="3">
        <f t="shared" si="18"/>
        <v>3.9201037147426439</v>
      </c>
      <c r="AG103" s="3">
        <f t="shared" si="17"/>
        <v>0.27728317936116126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22</v>
      </c>
      <c r="C104" t="s">
        <v>106</v>
      </c>
      <c r="D104" t="s">
        <v>27</v>
      </c>
      <c r="G104">
        <v>0.5</v>
      </c>
      <c r="H104">
        <v>0.5</v>
      </c>
      <c r="I104">
        <v>4510</v>
      </c>
      <c r="J104">
        <v>7869</v>
      </c>
      <c r="L104">
        <v>2320</v>
      </c>
      <c r="M104">
        <v>3.875</v>
      </c>
      <c r="N104">
        <v>6.9450000000000003</v>
      </c>
      <c r="O104">
        <v>3.07</v>
      </c>
      <c r="Q104">
        <v>0.127</v>
      </c>
      <c r="R104">
        <v>1</v>
      </c>
      <c r="S104">
        <v>0</v>
      </c>
      <c r="T104">
        <v>0</v>
      </c>
      <c r="V104">
        <v>0</v>
      </c>
      <c r="Y104" s="1">
        <v>45010</v>
      </c>
      <c r="Z104" s="6">
        <v>0.21939814814814815</v>
      </c>
      <c r="AB104">
        <v>1</v>
      </c>
      <c r="AD104" s="3">
        <f t="shared" si="15"/>
        <v>4.7083020560033102</v>
      </c>
      <c r="AE104" s="3">
        <f t="shared" si="16"/>
        <v>8.5427161469681856</v>
      </c>
      <c r="AF104" s="3">
        <f t="shared" si="18"/>
        <v>3.8344140909648754</v>
      </c>
      <c r="AG104" s="3">
        <f t="shared" si="17"/>
        <v>0.27206597549408651</v>
      </c>
      <c r="AH104" s="3"/>
      <c r="BG104" s="3">
        <f>AVERAGE(AD104:AD105)</f>
        <v>4.7027743012359444</v>
      </c>
      <c r="BH104" s="3">
        <f>AVERAGE(AE104:AE105)</f>
        <v>8.5363334160256414</v>
      </c>
      <c r="BI104" s="3">
        <f>AVERAGE(AF104:AF105)</f>
        <v>3.8335591147896979</v>
      </c>
      <c r="BJ104" s="3">
        <f>AVERAGE(AG104:AG105)</f>
        <v>0.27580101917165145</v>
      </c>
    </row>
    <row r="105" spans="1:62" x14ac:dyDescent="0.2">
      <c r="A105">
        <v>81</v>
      </c>
      <c r="B105">
        <v>22</v>
      </c>
      <c r="C105" t="s">
        <v>106</v>
      </c>
      <c r="D105" t="s">
        <v>27</v>
      </c>
      <c r="G105">
        <v>0.5</v>
      </c>
      <c r="H105">
        <v>0.5</v>
      </c>
      <c r="I105">
        <v>4499</v>
      </c>
      <c r="J105">
        <v>7857</v>
      </c>
      <c r="L105">
        <v>2383</v>
      </c>
      <c r="M105">
        <v>3.8660000000000001</v>
      </c>
      <c r="N105">
        <v>6.9349999999999996</v>
      </c>
      <c r="O105">
        <v>3.069</v>
      </c>
      <c r="Q105">
        <v>0.13300000000000001</v>
      </c>
      <c r="R105">
        <v>1</v>
      </c>
      <c r="S105">
        <v>0</v>
      </c>
      <c r="T105">
        <v>0</v>
      </c>
      <c r="V105">
        <v>0</v>
      </c>
      <c r="Y105" s="1">
        <v>45010</v>
      </c>
      <c r="Z105" s="6">
        <v>0.22700231481481481</v>
      </c>
      <c r="AB105">
        <v>1</v>
      </c>
      <c r="AD105" s="3">
        <f t="shared" si="15"/>
        <v>4.6972465464685786</v>
      </c>
      <c r="AE105" s="3">
        <f t="shared" si="16"/>
        <v>8.5299506850830991</v>
      </c>
      <c r="AF105" s="3">
        <f t="shared" si="18"/>
        <v>3.8327041386145204</v>
      </c>
      <c r="AG105" s="3">
        <f t="shared" si="17"/>
        <v>0.27953606284921634</v>
      </c>
      <c r="AH105" s="3"/>
      <c r="AK105">
        <f>ABS(100*(AD104-AD105)/(AVERAGE(AD104:AD105)))</f>
        <v>0.23508484197989341</v>
      </c>
      <c r="AQ105">
        <f>ABS(100*(AE104-AE105)/(AVERAGE(AE104:AE105)))</f>
        <v>0.14954268141777785</v>
      </c>
      <c r="AW105">
        <f>ABS(100*(AF104-AF105)/(AVERAGE(AF104:AF105)))</f>
        <v>4.4604825415579558E-2</v>
      </c>
      <c r="BC105">
        <f>ABS(100*(AG104-AG105)/(AVERAGE(AG104:AG105)))</f>
        <v>2.7085060735329041</v>
      </c>
      <c r="BG105" s="3"/>
      <c r="BH105" s="3"/>
      <c r="BI105" s="3"/>
      <c r="BJ105" s="3"/>
    </row>
    <row r="106" spans="1:62" x14ac:dyDescent="0.2">
      <c r="A106">
        <v>82</v>
      </c>
      <c r="B106">
        <v>23</v>
      </c>
      <c r="C106" t="s">
        <v>107</v>
      </c>
      <c r="D106" t="s">
        <v>27</v>
      </c>
      <c r="G106">
        <v>0.5</v>
      </c>
      <c r="H106">
        <v>0.5</v>
      </c>
      <c r="I106">
        <v>4494</v>
      </c>
      <c r="J106">
        <v>7841</v>
      </c>
      <c r="L106">
        <v>9319</v>
      </c>
      <c r="M106">
        <v>3.863</v>
      </c>
      <c r="N106">
        <v>6.9210000000000003</v>
      </c>
      <c r="O106">
        <v>3.0590000000000002</v>
      </c>
      <c r="Q106">
        <v>0.85899999999999999</v>
      </c>
      <c r="R106">
        <v>1</v>
      </c>
      <c r="S106">
        <v>0</v>
      </c>
      <c r="T106">
        <v>0</v>
      </c>
      <c r="V106">
        <v>0</v>
      </c>
      <c r="Y106" s="1">
        <v>45010</v>
      </c>
      <c r="Z106" s="6">
        <v>0.24002314814814815</v>
      </c>
      <c r="AB106">
        <v>1</v>
      </c>
      <c r="AD106" s="3">
        <f t="shared" si="15"/>
        <v>4.6922213148618823</v>
      </c>
      <c r="AE106" s="3">
        <f t="shared" si="16"/>
        <v>8.5129300692363152</v>
      </c>
      <c r="AF106" s="3">
        <f t="shared" si="18"/>
        <v>3.8207087543744329</v>
      </c>
      <c r="AG106" s="3">
        <f t="shared" si="17"/>
        <v>1.1019571088044608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23</v>
      </c>
      <c r="C107" t="s">
        <v>107</v>
      </c>
      <c r="D107" t="s">
        <v>27</v>
      </c>
      <c r="G107">
        <v>0.5</v>
      </c>
      <c r="H107">
        <v>0.5</v>
      </c>
      <c r="I107">
        <v>4521</v>
      </c>
      <c r="J107">
        <v>7860</v>
      </c>
      <c r="L107">
        <v>9401</v>
      </c>
      <c r="M107">
        <v>3.883</v>
      </c>
      <c r="N107">
        <v>6.9379999999999997</v>
      </c>
      <c r="O107">
        <v>3.0550000000000002</v>
      </c>
      <c r="Q107">
        <v>0.86699999999999999</v>
      </c>
      <c r="R107">
        <v>1</v>
      </c>
      <c r="S107">
        <v>0</v>
      </c>
      <c r="T107">
        <v>0</v>
      </c>
      <c r="V107">
        <v>0</v>
      </c>
      <c r="Y107" s="1">
        <v>45010</v>
      </c>
      <c r="Z107" s="6">
        <v>0.24715277777777778</v>
      </c>
      <c r="AB107">
        <v>1</v>
      </c>
      <c r="AD107" s="3">
        <f t="shared" si="15"/>
        <v>4.7193575655380418</v>
      </c>
      <c r="AE107" s="3">
        <f t="shared" si="16"/>
        <v>8.5331420505543711</v>
      </c>
      <c r="AF107" s="3">
        <f t="shared" si="18"/>
        <v>3.8137844850163294</v>
      </c>
      <c r="AG107" s="3">
        <f t="shared" si="17"/>
        <v>1.111680079647646</v>
      </c>
      <c r="AH107" s="3"/>
      <c r="BG107" s="3">
        <f>AVERAGE(AD107:AD108)</f>
        <v>4.7178499960560334</v>
      </c>
      <c r="BH107" s="3">
        <f>AVERAGE(AE107:AE108)</f>
        <v>8.5560135030984874</v>
      </c>
      <c r="BI107" s="3">
        <f>AVERAGE(AF107:AF108)</f>
        <v>3.8381635070424536</v>
      </c>
      <c r="BJ107" s="3">
        <f>AVERAGE(AG107:AG108)</f>
        <v>1.116185846623756</v>
      </c>
    </row>
    <row r="108" spans="1:62" x14ac:dyDescent="0.2">
      <c r="A108">
        <v>84</v>
      </c>
      <c r="B108">
        <v>23</v>
      </c>
      <c r="C108" t="s">
        <v>107</v>
      </c>
      <c r="D108" t="s">
        <v>27</v>
      </c>
      <c r="G108">
        <v>0.5</v>
      </c>
      <c r="H108">
        <v>0.5</v>
      </c>
      <c r="I108">
        <v>4518</v>
      </c>
      <c r="J108">
        <v>7903</v>
      </c>
      <c r="L108">
        <v>9477</v>
      </c>
      <c r="M108">
        <v>3.8809999999999998</v>
      </c>
      <c r="N108">
        <v>6.9740000000000002</v>
      </c>
      <c r="O108">
        <v>3.093</v>
      </c>
      <c r="Q108">
        <v>0.875</v>
      </c>
      <c r="R108">
        <v>1</v>
      </c>
      <c r="S108">
        <v>0</v>
      </c>
      <c r="T108">
        <v>0</v>
      </c>
      <c r="V108">
        <v>0</v>
      </c>
      <c r="Y108" s="1">
        <v>45010</v>
      </c>
      <c r="Z108" s="6">
        <v>0.25482638888888892</v>
      </c>
      <c r="AB108">
        <v>1</v>
      </c>
      <c r="AD108" s="3">
        <f t="shared" si="15"/>
        <v>4.7163424265740241</v>
      </c>
      <c r="AE108" s="3">
        <f t="shared" si="16"/>
        <v>8.5788849556426019</v>
      </c>
      <c r="AF108" s="3">
        <f t="shared" si="18"/>
        <v>3.8625425290685778</v>
      </c>
      <c r="AG108" s="3">
        <f t="shared" si="17"/>
        <v>1.1206916135998659</v>
      </c>
      <c r="AH108" s="3"/>
      <c r="AK108">
        <f>ABS(100*(AD107-AD108)/(AVERAGE(AD107:AD108)))</f>
        <v>6.3909174020754633E-2</v>
      </c>
      <c r="AQ108">
        <f>ABS(100*(AE107-AE108)/(AVERAGE(AE107:AE108)))</f>
        <v>0.53462871548373958</v>
      </c>
      <c r="AW108">
        <f>ABS(100*(AF107-AF108)/(AVERAGE(AF107:AF108)))</f>
        <v>1.2703482788782887</v>
      </c>
      <c r="BC108">
        <f>ABS(100*(AG107-AG108)/(AVERAGE(AG107:AG108)))</f>
        <v>0.80735067367840252</v>
      </c>
      <c r="BG108" s="3"/>
      <c r="BH108" s="3"/>
      <c r="BI108" s="3"/>
      <c r="BJ108" s="3"/>
    </row>
    <row r="109" spans="1:62" x14ac:dyDescent="0.2">
      <c r="A109">
        <v>85</v>
      </c>
      <c r="B109">
        <v>24</v>
      </c>
      <c r="C109" t="s">
        <v>108</v>
      </c>
      <c r="D109" t="s">
        <v>27</v>
      </c>
      <c r="G109">
        <v>0.5</v>
      </c>
      <c r="H109">
        <v>0.5</v>
      </c>
      <c r="I109">
        <v>3990</v>
      </c>
      <c r="J109">
        <v>7603</v>
      </c>
      <c r="L109">
        <v>4819</v>
      </c>
      <c r="M109">
        <v>3.476</v>
      </c>
      <c r="N109">
        <v>6.72</v>
      </c>
      <c r="O109">
        <v>3.2440000000000002</v>
      </c>
      <c r="Q109">
        <v>0.38800000000000001</v>
      </c>
      <c r="R109">
        <v>1</v>
      </c>
      <c r="S109">
        <v>0</v>
      </c>
      <c r="T109">
        <v>0</v>
      </c>
      <c r="V109">
        <v>0</v>
      </c>
      <c r="Y109" s="1">
        <v>45010</v>
      </c>
      <c r="Z109" s="6">
        <v>0.26769675925925923</v>
      </c>
      <c r="AB109">
        <v>1</v>
      </c>
      <c r="AD109" s="3">
        <f t="shared" si="15"/>
        <v>4.1856779689069086</v>
      </c>
      <c r="AE109" s="3">
        <f t="shared" si="16"/>
        <v>8.2597484085154083</v>
      </c>
      <c r="AF109" s="3">
        <f t="shared" si="18"/>
        <v>4.0740704396084997</v>
      </c>
      <c r="AG109" s="3">
        <f t="shared" si="17"/>
        <v>0.56837944058090262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24</v>
      </c>
      <c r="C110" t="s">
        <v>108</v>
      </c>
      <c r="D110" t="s">
        <v>27</v>
      </c>
      <c r="G110">
        <v>0.5</v>
      </c>
      <c r="H110">
        <v>0.5</v>
      </c>
      <c r="I110">
        <v>3897</v>
      </c>
      <c r="J110">
        <v>7606</v>
      </c>
      <c r="L110">
        <v>4805</v>
      </c>
      <c r="M110">
        <v>3.4039999999999999</v>
      </c>
      <c r="N110">
        <v>6.7220000000000004</v>
      </c>
      <c r="O110">
        <v>3.3180000000000001</v>
      </c>
      <c r="Q110">
        <v>0.38600000000000001</v>
      </c>
      <c r="R110">
        <v>1</v>
      </c>
      <c r="S110">
        <v>0</v>
      </c>
      <c r="T110">
        <v>0</v>
      </c>
      <c r="V110">
        <v>0</v>
      </c>
      <c r="Y110" s="1">
        <v>45010</v>
      </c>
      <c r="Z110" s="6">
        <v>0.27483796296296298</v>
      </c>
      <c r="AB110">
        <v>1</v>
      </c>
      <c r="AD110" s="3">
        <f t="shared" si="15"/>
        <v>4.0922086610223598</v>
      </c>
      <c r="AE110" s="3">
        <f t="shared" si="16"/>
        <v>8.2629397739866786</v>
      </c>
      <c r="AF110" s="3">
        <f t="shared" si="18"/>
        <v>4.1707311129643188</v>
      </c>
      <c r="AG110" s="3">
        <f t="shared" si="17"/>
        <v>0.56671942116865148</v>
      </c>
      <c r="AH110" s="3"/>
      <c r="BG110" s="3">
        <f>AVERAGE(AD110:AD111)</f>
        <v>4.0871834294156635</v>
      </c>
      <c r="BH110" s="3">
        <f>AVERAGE(AE110:AE111)</f>
        <v>8.2182606573888712</v>
      </c>
      <c r="BI110" s="3">
        <f>AVERAGE(AF110:AF111)</f>
        <v>4.1310772279732078</v>
      </c>
      <c r="BJ110" s="3">
        <f>AVERAGE(AG110:AG111)</f>
        <v>0.5585971833301373</v>
      </c>
    </row>
    <row r="111" spans="1:62" x14ac:dyDescent="0.2">
      <c r="A111">
        <v>87</v>
      </c>
      <c r="B111">
        <v>24</v>
      </c>
      <c r="C111" t="s">
        <v>108</v>
      </c>
      <c r="D111" t="s">
        <v>27</v>
      </c>
      <c r="G111">
        <v>0.5</v>
      </c>
      <c r="H111">
        <v>0.5</v>
      </c>
      <c r="I111">
        <v>3887</v>
      </c>
      <c r="J111">
        <v>7522</v>
      </c>
      <c r="L111">
        <v>4668</v>
      </c>
      <c r="M111">
        <v>3.3969999999999998</v>
      </c>
      <c r="N111">
        <v>6.6509999999999998</v>
      </c>
      <c r="O111">
        <v>3.2549999999999999</v>
      </c>
      <c r="Q111">
        <v>0.372</v>
      </c>
      <c r="R111">
        <v>1</v>
      </c>
      <c r="S111">
        <v>0</v>
      </c>
      <c r="T111">
        <v>0</v>
      </c>
      <c r="V111">
        <v>0</v>
      </c>
      <c r="Y111" s="1">
        <v>45010</v>
      </c>
      <c r="Z111" s="6">
        <v>0.2824652777777778</v>
      </c>
      <c r="AB111">
        <v>1</v>
      </c>
      <c r="AD111" s="3">
        <f t="shared" si="15"/>
        <v>4.082158197808968</v>
      </c>
      <c r="AE111" s="3">
        <f t="shared" si="16"/>
        <v>8.1735815407910657</v>
      </c>
      <c r="AF111" s="3">
        <f t="shared" si="18"/>
        <v>4.0914233429820976</v>
      </c>
      <c r="AG111" s="3">
        <f t="shared" si="17"/>
        <v>0.55047494549162312</v>
      </c>
      <c r="AH111" s="3"/>
      <c r="AK111">
        <f>ABS(100*(AD110-AD111)/(AVERAGE(AD110:AD111)))</f>
        <v>0.24590193679730818</v>
      </c>
      <c r="AQ111">
        <f>ABS(100*(AE110-AE111)/(AVERAGE(AE110:AE111)))</f>
        <v>1.0873132031322552</v>
      </c>
      <c r="AW111">
        <f>ABS(100*(AF110-AF111)/(AVERAGE(AF110:AF111)))</f>
        <v>1.9197842501029967</v>
      </c>
      <c r="BC111">
        <f>ABS(100*(AG110-AG111)/(AVERAGE(AG110:AG111)))</f>
        <v>2.9080840651907991</v>
      </c>
      <c r="BG111" s="3"/>
      <c r="BH111" s="3"/>
      <c r="BI111" s="3"/>
      <c r="BJ111" s="3"/>
    </row>
    <row r="112" spans="1:62" x14ac:dyDescent="0.2">
      <c r="A112">
        <v>88</v>
      </c>
      <c r="B112">
        <v>25</v>
      </c>
      <c r="C112" t="s">
        <v>109</v>
      </c>
      <c r="D112" t="s">
        <v>27</v>
      </c>
      <c r="G112">
        <v>0.5</v>
      </c>
      <c r="H112">
        <v>0.5</v>
      </c>
      <c r="I112">
        <v>11522</v>
      </c>
      <c r="J112">
        <v>16532</v>
      </c>
      <c r="L112">
        <v>3037</v>
      </c>
      <c r="M112">
        <v>9.2539999999999996</v>
      </c>
      <c r="N112">
        <v>14.284000000000001</v>
      </c>
      <c r="O112">
        <v>5.03</v>
      </c>
      <c r="Q112">
        <v>0.20200000000000001</v>
      </c>
      <c r="R112">
        <v>1</v>
      </c>
      <c r="S112">
        <v>0</v>
      </c>
      <c r="T112">
        <v>0</v>
      </c>
      <c r="V112">
        <v>0</v>
      </c>
      <c r="Y112" s="1">
        <v>45010</v>
      </c>
      <c r="Z112" s="6">
        <v>0.29590277777777779</v>
      </c>
      <c r="AB112">
        <v>1</v>
      </c>
      <c r="AD112" s="3">
        <f t="shared" si="15"/>
        <v>11.755686861234018</v>
      </c>
      <c r="AE112" s="3">
        <f t="shared" si="16"/>
        <v>17.758315839511138</v>
      </c>
      <c r="AF112" s="3">
        <f t="shared" si="18"/>
        <v>6.0026289782771194</v>
      </c>
      <c r="AG112" s="3">
        <f t="shared" si="17"/>
        <v>0.35708268396437348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25</v>
      </c>
      <c r="C113" t="s">
        <v>109</v>
      </c>
      <c r="D113" t="s">
        <v>27</v>
      </c>
      <c r="G113">
        <v>0.5</v>
      </c>
      <c r="H113">
        <v>0.5</v>
      </c>
      <c r="I113">
        <v>13845</v>
      </c>
      <c r="J113">
        <v>16649</v>
      </c>
      <c r="L113">
        <v>3049</v>
      </c>
      <c r="M113">
        <v>11.037000000000001</v>
      </c>
      <c r="N113">
        <v>14.382999999999999</v>
      </c>
      <c r="O113">
        <v>3.347</v>
      </c>
      <c r="Q113">
        <v>0.20300000000000001</v>
      </c>
      <c r="R113">
        <v>1</v>
      </c>
      <c r="S113">
        <v>0</v>
      </c>
      <c r="T113">
        <v>0</v>
      </c>
      <c r="V113">
        <v>0</v>
      </c>
      <c r="Y113" s="1">
        <v>45010</v>
      </c>
      <c r="Z113" s="6">
        <v>0.30354166666666665</v>
      </c>
      <c r="AB113">
        <v>1</v>
      </c>
      <c r="AD113" s="3">
        <f t="shared" si="15"/>
        <v>14.090409465705058</v>
      </c>
      <c r="AE113" s="3">
        <f t="shared" si="16"/>
        <v>17.882779092890747</v>
      </c>
      <c r="AF113" s="3">
        <f t="shared" si="18"/>
        <v>3.792369627185689</v>
      </c>
      <c r="AG113" s="3">
        <f t="shared" si="17"/>
        <v>0.35850555774630294</v>
      </c>
      <c r="AH113" s="3"/>
      <c r="BG113" s="3">
        <f>AVERAGE(AD113:AD114)</f>
        <v>14.163777847162823</v>
      </c>
      <c r="BH113" s="3">
        <f>AVERAGE(AE113:AE114)</f>
        <v>17.860439534591841</v>
      </c>
      <c r="BI113" s="3">
        <f>AVERAGE(AF113:AF114)</f>
        <v>3.6966616874290201</v>
      </c>
      <c r="BJ113" s="3">
        <f>AVERAGE(AG113:AG114)</f>
        <v>0.36087701404951877</v>
      </c>
    </row>
    <row r="114" spans="1:62" x14ac:dyDescent="0.2">
      <c r="A114">
        <v>90</v>
      </c>
      <c r="B114">
        <v>25</v>
      </c>
      <c r="C114" t="s">
        <v>109</v>
      </c>
      <c r="D114" t="s">
        <v>27</v>
      </c>
      <c r="G114">
        <v>0.5</v>
      </c>
      <c r="H114">
        <v>0.5</v>
      </c>
      <c r="I114">
        <v>13991</v>
      </c>
      <c r="J114">
        <v>16607</v>
      </c>
      <c r="L114">
        <v>3089</v>
      </c>
      <c r="M114">
        <v>11.148999999999999</v>
      </c>
      <c r="N114">
        <v>14.348000000000001</v>
      </c>
      <c r="O114">
        <v>3.1989999999999998</v>
      </c>
      <c r="Q114">
        <v>0.20699999999999999</v>
      </c>
      <c r="R114">
        <v>1</v>
      </c>
      <c r="S114">
        <v>0</v>
      </c>
      <c r="T114">
        <v>0</v>
      </c>
      <c r="V114">
        <v>0</v>
      </c>
      <c r="Y114" s="1">
        <v>45010</v>
      </c>
      <c r="Z114" s="6">
        <v>0.3115162037037037</v>
      </c>
      <c r="AB114">
        <v>1</v>
      </c>
      <c r="AD114" s="3">
        <f t="shared" si="15"/>
        <v>14.237146228620587</v>
      </c>
      <c r="AE114" s="3">
        <f t="shared" si="16"/>
        <v>17.838099976292938</v>
      </c>
      <c r="AF114" s="3">
        <f t="shared" si="18"/>
        <v>3.6009537476723512</v>
      </c>
      <c r="AG114" s="3">
        <f t="shared" si="17"/>
        <v>0.36324847035273455</v>
      </c>
      <c r="AH114" s="3"/>
      <c r="AK114">
        <f>ABS(100*(AD113-AD114)/(AVERAGE(AD113:AD114)))</f>
        <v>1.0360001724040164</v>
      </c>
      <c r="AQ114">
        <f>ABS(100*(AE113-AE114)/(AVERAGE(AE113:AE114)))</f>
        <v>0.25015687050296403</v>
      </c>
      <c r="AW114">
        <f>ABS(100*(AF113-AF114)/(AVERAGE(AF113:AF114)))</f>
        <v>5.1780740489256152</v>
      </c>
      <c r="BC114">
        <f>ABS(100*(AG113-AG114)/(AVERAGE(AG113:AG114)))</f>
        <v>1.3142739553317193</v>
      </c>
      <c r="BG114" s="3"/>
      <c r="BH114" s="3"/>
      <c r="BI114" s="3"/>
      <c r="BJ114" s="3"/>
    </row>
    <row r="115" spans="1:62" x14ac:dyDescent="0.2">
      <c r="A115">
        <v>91</v>
      </c>
      <c r="B115">
        <v>26</v>
      </c>
      <c r="C115" t="s">
        <v>110</v>
      </c>
      <c r="D115" t="s">
        <v>27</v>
      </c>
      <c r="G115">
        <v>0.5</v>
      </c>
      <c r="H115">
        <v>0.5</v>
      </c>
      <c r="I115">
        <v>6220</v>
      </c>
      <c r="J115">
        <v>6882</v>
      </c>
      <c r="L115">
        <v>5704</v>
      </c>
      <c r="M115">
        <v>5.1870000000000003</v>
      </c>
      <c r="N115">
        <v>6.109</v>
      </c>
      <c r="O115">
        <v>0.92200000000000004</v>
      </c>
      <c r="Q115">
        <v>0.48099999999999998</v>
      </c>
      <c r="R115">
        <v>1</v>
      </c>
      <c r="S115">
        <v>0</v>
      </c>
      <c r="T115">
        <v>0</v>
      </c>
      <c r="V115">
        <v>0</v>
      </c>
      <c r="Y115" s="1">
        <v>45010</v>
      </c>
      <c r="Z115" s="6">
        <v>0.32474537037037038</v>
      </c>
      <c r="AB115">
        <v>1</v>
      </c>
      <c r="AD115" s="3">
        <f t="shared" si="15"/>
        <v>6.4269312654934003</v>
      </c>
      <c r="AE115" s="3">
        <f t="shared" si="16"/>
        <v>7.4927569069197171</v>
      </c>
      <c r="AF115" s="3">
        <f t="shared" si="18"/>
        <v>1.0658256414263167</v>
      </c>
      <c r="AG115" s="3">
        <f t="shared" si="17"/>
        <v>0.67331638199820243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26</v>
      </c>
      <c r="C116" t="s">
        <v>110</v>
      </c>
      <c r="D116" t="s">
        <v>27</v>
      </c>
      <c r="G116">
        <v>0.5</v>
      </c>
      <c r="H116">
        <v>0.5</v>
      </c>
      <c r="I116">
        <v>4136</v>
      </c>
      <c r="J116">
        <v>6831</v>
      </c>
      <c r="L116">
        <v>5601</v>
      </c>
      <c r="M116">
        <v>3.5880000000000001</v>
      </c>
      <c r="N116">
        <v>6.0659999999999998</v>
      </c>
      <c r="O116">
        <v>2.4780000000000002</v>
      </c>
      <c r="Q116">
        <v>0.47</v>
      </c>
      <c r="R116">
        <v>1</v>
      </c>
      <c r="S116">
        <v>0</v>
      </c>
      <c r="T116">
        <v>0</v>
      </c>
      <c r="V116">
        <v>0</v>
      </c>
      <c r="Y116" s="1">
        <v>45010</v>
      </c>
      <c r="Z116" s="6">
        <v>0.33181712962962967</v>
      </c>
      <c r="AB116">
        <v>1</v>
      </c>
      <c r="AD116" s="3">
        <f t="shared" si="15"/>
        <v>4.3324147318224364</v>
      </c>
      <c r="AE116" s="3">
        <f t="shared" si="16"/>
        <v>7.4385036939080944</v>
      </c>
      <c r="AF116" s="3">
        <f t="shared" si="18"/>
        <v>3.106088962085658</v>
      </c>
      <c r="AG116" s="3">
        <f t="shared" si="17"/>
        <v>0.66110338203664099</v>
      </c>
      <c r="AH116" s="3"/>
      <c r="BG116" s="3">
        <f>AVERAGE(AD116:AD117)</f>
        <v>4.2494984103119497</v>
      </c>
      <c r="BH116" s="3">
        <f>AVERAGE(AE116:AE117)</f>
        <v>7.4379717996628827</v>
      </c>
      <c r="BI116" s="3">
        <f>AVERAGE(AF116:AF117)</f>
        <v>3.1884733893509325</v>
      </c>
      <c r="BJ116" s="3">
        <f>AVERAGE(AG116:AG117)</f>
        <v>0.66466056649146465</v>
      </c>
    </row>
    <row r="117" spans="1:62" x14ac:dyDescent="0.2">
      <c r="A117">
        <v>93</v>
      </c>
      <c r="B117">
        <v>26</v>
      </c>
      <c r="C117" t="s">
        <v>110</v>
      </c>
      <c r="D117" t="s">
        <v>27</v>
      </c>
      <c r="G117">
        <v>0.5</v>
      </c>
      <c r="H117">
        <v>0.5</v>
      </c>
      <c r="I117">
        <v>3971</v>
      </c>
      <c r="J117">
        <v>6830</v>
      </c>
      <c r="L117">
        <v>5661</v>
      </c>
      <c r="M117">
        <v>3.4609999999999999</v>
      </c>
      <c r="N117">
        <v>6.0650000000000004</v>
      </c>
      <c r="O117">
        <v>2.6040000000000001</v>
      </c>
      <c r="Q117">
        <v>0.47599999999999998</v>
      </c>
      <c r="R117">
        <v>1</v>
      </c>
      <c r="S117">
        <v>0</v>
      </c>
      <c r="T117">
        <v>0</v>
      </c>
      <c r="V117">
        <v>0</v>
      </c>
      <c r="Y117" s="1">
        <v>45010</v>
      </c>
      <c r="Z117" s="6">
        <v>0.33915509259259258</v>
      </c>
      <c r="AB117">
        <v>1</v>
      </c>
      <c r="AD117" s="3">
        <f t="shared" si="15"/>
        <v>4.1665820888014631</v>
      </c>
      <c r="AE117" s="3">
        <f t="shared" si="16"/>
        <v>7.4374399054176701</v>
      </c>
      <c r="AF117" s="3">
        <f t="shared" si="18"/>
        <v>3.270857816616207</v>
      </c>
      <c r="AG117" s="3">
        <f t="shared" si="17"/>
        <v>0.66821775094628832</v>
      </c>
      <c r="AH117" s="3"/>
      <c r="AK117">
        <f>ABS(100*(AD116-AD117)/(AVERAGE(AD116:AD117)))</f>
        <v>3.9024051078254147</v>
      </c>
      <c r="AQ117">
        <f>ABS(100*(AE116-AE117)/(AVERAGE(AE116:AE117)))</f>
        <v>1.4302131267458384E-2</v>
      </c>
      <c r="AW117">
        <f>ABS(100*(AF116-AF117)/(AVERAGE(AF116:AF117)))</f>
        <v>5.1676408867282566</v>
      </c>
      <c r="BC117">
        <f>ABS(100*(AG116-AG117)/(AVERAGE(AG116:AG117)))</f>
        <v>1.0703762594495216</v>
      </c>
      <c r="BG117" s="3"/>
      <c r="BH117" s="3"/>
      <c r="BI117" s="3"/>
      <c r="BJ117" s="3"/>
    </row>
    <row r="118" spans="1:62" x14ac:dyDescent="0.2">
      <c r="A118">
        <v>94</v>
      </c>
      <c r="B118">
        <v>27</v>
      </c>
      <c r="C118" t="s">
        <v>111</v>
      </c>
      <c r="D118" t="s">
        <v>27</v>
      </c>
      <c r="G118">
        <v>0.5</v>
      </c>
      <c r="H118">
        <v>0.5</v>
      </c>
      <c r="I118">
        <v>4298</v>
      </c>
      <c r="J118">
        <v>7850</v>
      </c>
      <c r="L118">
        <v>2345</v>
      </c>
      <c r="M118">
        <v>3.7120000000000002</v>
      </c>
      <c r="N118">
        <v>6.9290000000000003</v>
      </c>
      <c r="O118">
        <v>3.2160000000000002</v>
      </c>
      <c r="Q118">
        <v>0.129</v>
      </c>
      <c r="R118">
        <v>1</v>
      </c>
      <c r="S118">
        <v>0</v>
      </c>
      <c r="T118">
        <v>0</v>
      </c>
      <c r="V118">
        <v>0</v>
      </c>
      <c r="Y118" s="1">
        <v>45010</v>
      </c>
      <c r="Z118" s="6">
        <v>0.35281249999999997</v>
      </c>
      <c r="AB118">
        <v>1</v>
      </c>
      <c r="AD118" s="3">
        <f t="shared" si="15"/>
        <v>4.4952322358793921</v>
      </c>
      <c r="AE118" s="3">
        <f t="shared" si="16"/>
        <v>8.5225041656501315</v>
      </c>
      <c r="AF118" s="3">
        <f t="shared" si="18"/>
        <v>4.0272719297707393</v>
      </c>
      <c r="AG118" s="3">
        <f t="shared" si="17"/>
        <v>0.27503029587310623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27</v>
      </c>
      <c r="C119" t="s">
        <v>111</v>
      </c>
      <c r="D119" t="s">
        <v>27</v>
      </c>
      <c r="G119">
        <v>0.5</v>
      </c>
      <c r="H119">
        <v>0.5</v>
      </c>
      <c r="I119">
        <v>4412</v>
      </c>
      <c r="J119">
        <v>7846</v>
      </c>
      <c r="L119">
        <v>2390</v>
      </c>
      <c r="M119">
        <v>3.8</v>
      </c>
      <c r="N119">
        <v>6.9249999999999998</v>
      </c>
      <c r="O119">
        <v>3.125</v>
      </c>
      <c r="Q119">
        <v>0.13400000000000001</v>
      </c>
      <c r="R119">
        <v>1</v>
      </c>
      <c r="S119">
        <v>0</v>
      </c>
      <c r="T119">
        <v>0</v>
      </c>
      <c r="V119">
        <v>0</v>
      </c>
      <c r="Y119" s="1">
        <v>45010</v>
      </c>
      <c r="Z119" s="6">
        <v>0.35988425925925926</v>
      </c>
      <c r="AB119">
        <v>1</v>
      </c>
      <c r="AD119" s="3">
        <f t="shared" si="15"/>
        <v>4.6098075165120651</v>
      </c>
      <c r="AE119" s="3">
        <f t="shared" si="16"/>
        <v>8.518249011688436</v>
      </c>
      <c r="AF119" s="3">
        <f t="shared" si="18"/>
        <v>3.9084414951763709</v>
      </c>
      <c r="AG119" s="3">
        <f t="shared" si="17"/>
        <v>0.28036607255534185</v>
      </c>
      <c r="AH119" s="3"/>
      <c r="BG119" s="3">
        <f>AVERAGE(AD119:AD120)</f>
        <v>4.6238781650108143</v>
      </c>
      <c r="BH119" s="3">
        <f>AVERAGE(AE119:AE120)</f>
        <v>8.5272912138570405</v>
      </c>
      <c r="BI119" s="3">
        <f>AVERAGE(AF119:AF120)</f>
        <v>3.9034130488462253</v>
      </c>
      <c r="BJ119" s="3">
        <f>AVERAGE(AG119:AG120)</f>
        <v>0.27520815509584745</v>
      </c>
    </row>
    <row r="120" spans="1:62" x14ac:dyDescent="0.2">
      <c r="A120">
        <v>96</v>
      </c>
      <c r="B120">
        <v>27</v>
      </c>
      <c r="C120" t="s">
        <v>111</v>
      </c>
      <c r="D120" t="s">
        <v>27</v>
      </c>
      <c r="G120">
        <v>0.5</v>
      </c>
      <c r="H120">
        <v>0.5</v>
      </c>
      <c r="I120">
        <v>4440</v>
      </c>
      <c r="J120">
        <v>7863</v>
      </c>
      <c r="L120">
        <v>2303</v>
      </c>
      <c r="M120">
        <v>3.8210000000000002</v>
      </c>
      <c r="N120">
        <v>6.94</v>
      </c>
      <c r="O120">
        <v>3.1190000000000002</v>
      </c>
      <c r="Q120">
        <v>0.125</v>
      </c>
      <c r="R120">
        <v>1</v>
      </c>
      <c r="S120">
        <v>0</v>
      </c>
      <c r="T120">
        <v>0</v>
      </c>
      <c r="V120">
        <v>0</v>
      </c>
      <c r="Y120" s="1">
        <v>45010</v>
      </c>
      <c r="Z120" s="6">
        <v>0.3674884259259259</v>
      </c>
      <c r="AB120">
        <v>1</v>
      </c>
      <c r="AD120" s="3">
        <f t="shared" ref="AD120:AD139" si="19">((I120*$F$21)+$F$22)*1000/G120</f>
        <v>4.6379488135095635</v>
      </c>
      <c r="AE120" s="3">
        <f t="shared" ref="AE120:AE139" si="20">((J120*$H$21)+$H$22)*1000/H120</f>
        <v>8.5363334160256432</v>
      </c>
      <c r="AF120" s="3">
        <f t="shared" si="18"/>
        <v>3.8983846025160798</v>
      </c>
      <c r="AG120" s="3">
        <f t="shared" ref="AG120:AG139" si="21">((L120*$J$21)+$J$22)*1000/H120</f>
        <v>0.27005023763635305</v>
      </c>
      <c r="AH120" s="3"/>
      <c r="AK120">
        <f>ABS(100*(AD119-AD120)/(AVERAGE(AD119:AD120)))</f>
        <v>0.60860809894268764</v>
      </c>
      <c r="AQ120">
        <f>ABS(100*(AE119-AE120)/(AVERAGE(AE119:AE120)))</f>
        <v>0.21207677659488977</v>
      </c>
      <c r="AW120">
        <f>ABS(100*(AF119-AF120)/(AVERAGE(AF119:AF120)))</f>
        <v>0.25764356819127071</v>
      </c>
      <c r="BC120">
        <f>ABS(100*(AG119-AG120)/(AVERAGE(AG119:AG120)))</f>
        <v>3.7483754489019687</v>
      </c>
      <c r="BG120" s="3"/>
      <c r="BH120" s="3"/>
      <c r="BI120" s="3"/>
      <c r="BJ120" s="3"/>
    </row>
    <row r="121" spans="1:62" x14ac:dyDescent="0.2">
      <c r="A121">
        <v>97</v>
      </c>
      <c r="B121">
        <v>28</v>
      </c>
      <c r="C121" t="s">
        <v>112</v>
      </c>
      <c r="D121" t="s">
        <v>27</v>
      </c>
      <c r="G121">
        <v>0.5</v>
      </c>
      <c r="H121">
        <v>0.5</v>
      </c>
      <c r="I121">
        <v>4421</v>
      </c>
      <c r="J121">
        <v>7726</v>
      </c>
      <c r="L121">
        <v>2113</v>
      </c>
      <c r="M121">
        <v>3.806</v>
      </c>
      <c r="N121">
        <v>6.8239999999999998</v>
      </c>
      <c r="O121">
        <v>3.0179999999999998</v>
      </c>
      <c r="Q121">
        <v>0.105</v>
      </c>
      <c r="R121">
        <v>1</v>
      </c>
      <c r="S121">
        <v>0</v>
      </c>
      <c r="T121">
        <v>0</v>
      </c>
      <c r="V121">
        <v>0</v>
      </c>
      <c r="Y121" s="1">
        <v>45010</v>
      </c>
      <c r="Z121" s="6">
        <v>0.3805324074074074</v>
      </c>
      <c r="AB121">
        <v>1</v>
      </c>
      <c r="AD121" s="3">
        <f t="shared" si="19"/>
        <v>4.6188529334041188</v>
      </c>
      <c r="AE121" s="3">
        <f t="shared" si="20"/>
        <v>8.3905943928375564</v>
      </c>
      <c r="AF121" s="3">
        <f t="shared" si="18"/>
        <v>3.7717414594334375</v>
      </c>
      <c r="AG121" s="3">
        <f t="shared" si="21"/>
        <v>0.24752140275580278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28</v>
      </c>
      <c r="C122" t="s">
        <v>112</v>
      </c>
      <c r="D122" t="s">
        <v>27</v>
      </c>
      <c r="G122">
        <v>0.5</v>
      </c>
      <c r="H122">
        <v>0.5</v>
      </c>
      <c r="I122">
        <v>4498</v>
      </c>
      <c r="J122">
        <v>7724</v>
      </c>
      <c r="L122">
        <v>2176</v>
      </c>
      <c r="M122">
        <v>3.8650000000000002</v>
      </c>
      <c r="N122">
        <v>6.8220000000000001</v>
      </c>
      <c r="O122">
        <v>2.9569999999999999</v>
      </c>
      <c r="Q122">
        <v>0.112</v>
      </c>
      <c r="R122">
        <v>1</v>
      </c>
      <c r="S122">
        <v>0</v>
      </c>
      <c r="T122">
        <v>0</v>
      </c>
      <c r="V122">
        <v>0</v>
      </c>
      <c r="Y122" s="1">
        <v>45010</v>
      </c>
      <c r="Z122" s="6">
        <v>0.3877430555555556</v>
      </c>
      <c r="AB122">
        <v>1</v>
      </c>
      <c r="AD122" s="3">
        <f t="shared" si="19"/>
        <v>4.6962415001472388</v>
      </c>
      <c r="AE122" s="3">
        <f t="shared" si="20"/>
        <v>8.3884668158567095</v>
      </c>
      <c r="AF122" s="3">
        <f t="shared" si="18"/>
        <v>3.6922253157094707</v>
      </c>
      <c r="AG122" s="3">
        <f t="shared" si="21"/>
        <v>0.25499149011093264</v>
      </c>
      <c r="AH122" s="3"/>
      <c r="BG122" s="3">
        <f>AVERAGE(AD122:AD123)</f>
        <v>4.7183525192167028</v>
      </c>
      <c r="BH122" s="3">
        <f>AVERAGE(AE122:AE123)</f>
        <v>8.3921900755731933</v>
      </c>
      <c r="BI122" s="3">
        <f>AVERAGE(AF122:AF123)</f>
        <v>3.6738375563564909</v>
      </c>
      <c r="BJ122" s="3">
        <f>AVERAGE(AG122:AG123)</f>
        <v>0.25173073769401089</v>
      </c>
    </row>
    <row r="123" spans="1:62" x14ac:dyDescent="0.2">
      <c r="A123">
        <v>99</v>
      </c>
      <c r="B123">
        <v>28</v>
      </c>
      <c r="C123" t="s">
        <v>112</v>
      </c>
      <c r="D123" t="s">
        <v>27</v>
      </c>
      <c r="G123">
        <v>0.5</v>
      </c>
      <c r="H123">
        <v>0.5</v>
      </c>
      <c r="I123">
        <v>4542</v>
      </c>
      <c r="J123">
        <v>7731</v>
      </c>
      <c r="L123">
        <v>2121</v>
      </c>
      <c r="M123">
        <v>3.899</v>
      </c>
      <c r="N123">
        <v>6.8280000000000003</v>
      </c>
      <c r="O123">
        <v>2.9289999999999998</v>
      </c>
      <c r="Q123">
        <v>0.106</v>
      </c>
      <c r="R123">
        <v>1</v>
      </c>
      <c r="S123">
        <v>0</v>
      </c>
      <c r="T123">
        <v>0</v>
      </c>
      <c r="V123">
        <v>0</v>
      </c>
      <c r="Y123" s="1">
        <v>45010</v>
      </c>
      <c r="Z123" s="6">
        <v>0.39537037037037037</v>
      </c>
      <c r="AB123">
        <v>1</v>
      </c>
      <c r="AD123" s="3">
        <f t="shared" si="19"/>
        <v>4.740463538286166</v>
      </c>
      <c r="AE123" s="3">
        <f t="shared" si="20"/>
        <v>8.3959133352896771</v>
      </c>
      <c r="AF123" s="3">
        <f t="shared" si="18"/>
        <v>3.6554497970035111</v>
      </c>
      <c r="AG123" s="3">
        <f t="shared" si="21"/>
        <v>0.24846998527708911</v>
      </c>
      <c r="AH123" s="3"/>
      <c r="AK123">
        <f>ABS(100*(AD122-AD123)/(AVERAGE(AD122:AD123)))</f>
        <v>0.93723472247615025</v>
      </c>
      <c r="AQ123">
        <f>ABS(100*(AE122-AE123)/(AVERAGE(AE122:AE123)))</f>
        <v>8.8731539275330201E-2</v>
      </c>
      <c r="AW123">
        <f>ABS(100*(AF122-AF123)/(AVERAGE(AF122:AF123)))</f>
        <v>1.0010110175484037</v>
      </c>
      <c r="BC123">
        <f>ABS(100*(AG122-AG123)/(AVERAGE(AG122:AG123)))</f>
        <v>2.59066687428958</v>
      </c>
      <c r="BG123" s="3"/>
      <c r="BH123" s="3"/>
      <c r="BI123" s="3"/>
      <c r="BJ123" s="3"/>
    </row>
    <row r="124" spans="1:62" x14ac:dyDescent="0.2">
      <c r="A124">
        <v>100</v>
      </c>
      <c r="B124">
        <v>29</v>
      </c>
      <c r="C124" t="s">
        <v>113</v>
      </c>
      <c r="D124" t="s">
        <v>27</v>
      </c>
      <c r="G124">
        <v>0.5</v>
      </c>
      <c r="H124">
        <v>0.5</v>
      </c>
      <c r="I124">
        <v>3700</v>
      </c>
      <c r="J124">
        <v>6621</v>
      </c>
      <c r="L124">
        <v>5536</v>
      </c>
      <c r="M124">
        <v>3.2530000000000001</v>
      </c>
      <c r="N124">
        <v>5.8879999999999999</v>
      </c>
      <c r="O124">
        <v>2.6349999999999998</v>
      </c>
      <c r="Q124">
        <v>0.46300000000000002</v>
      </c>
      <c r="R124">
        <v>1</v>
      </c>
      <c r="S124">
        <v>0</v>
      </c>
      <c r="T124">
        <v>0</v>
      </c>
      <c r="V124">
        <v>0</v>
      </c>
      <c r="Y124" s="1">
        <v>45010</v>
      </c>
      <c r="Z124" s="6">
        <v>0.40832175925925923</v>
      </c>
      <c r="AB124">
        <v>1</v>
      </c>
      <c r="AD124" s="3">
        <f t="shared" si="19"/>
        <v>3.8942145357185307</v>
      </c>
      <c r="AE124" s="3">
        <f t="shared" si="20"/>
        <v>7.2151081109190587</v>
      </c>
      <c r="AF124" s="3">
        <f t="shared" si="18"/>
        <v>3.320893575200528</v>
      </c>
      <c r="AG124" s="3">
        <f t="shared" si="21"/>
        <v>0.65339614905118959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29</v>
      </c>
      <c r="C125" t="s">
        <v>113</v>
      </c>
      <c r="D125" t="s">
        <v>27</v>
      </c>
      <c r="G125">
        <v>0.5</v>
      </c>
      <c r="H125">
        <v>0.5</v>
      </c>
      <c r="I125">
        <v>3562</v>
      </c>
      <c r="J125">
        <v>6694</v>
      </c>
      <c r="L125">
        <v>5636</v>
      </c>
      <c r="M125">
        <v>3.1469999999999998</v>
      </c>
      <c r="N125">
        <v>5.9489999999999998</v>
      </c>
      <c r="O125">
        <v>2.802</v>
      </c>
      <c r="Q125">
        <v>0.47299999999999998</v>
      </c>
      <c r="R125">
        <v>1</v>
      </c>
      <c r="S125">
        <v>0</v>
      </c>
      <c r="T125">
        <v>0</v>
      </c>
      <c r="V125">
        <v>0</v>
      </c>
      <c r="Y125" s="1">
        <v>45010</v>
      </c>
      <c r="Z125" s="6">
        <v>0.41538194444444443</v>
      </c>
      <c r="AB125">
        <v>1</v>
      </c>
      <c r="AD125" s="3">
        <f t="shared" si="19"/>
        <v>3.7555181433737164</v>
      </c>
      <c r="AE125" s="3">
        <f t="shared" si="20"/>
        <v>7.2927646707200084</v>
      </c>
      <c r="AF125" s="3">
        <f t="shared" si="18"/>
        <v>3.5372465273462921</v>
      </c>
      <c r="AG125" s="3">
        <f t="shared" si="21"/>
        <v>0.66525343056726871</v>
      </c>
      <c r="AH125" s="3"/>
      <c r="BG125" s="3">
        <f>AVERAGE(AD125:AD126)</f>
        <v>3.7208440452875129</v>
      </c>
      <c r="BH125" s="3">
        <f>AVERAGE(AE125:AE126)</f>
        <v>7.2656380642141976</v>
      </c>
      <c r="BI125" s="3">
        <f>AVERAGE(AF125:AF126)</f>
        <v>3.5447940189266842</v>
      </c>
      <c r="BJ125" s="3">
        <f>AVERAGE(AG125:AG126)</f>
        <v>0.66477913930662558</v>
      </c>
    </row>
    <row r="126" spans="1:62" x14ac:dyDescent="0.2">
      <c r="A126">
        <v>102</v>
      </c>
      <c r="B126">
        <v>29</v>
      </c>
      <c r="C126" t="s">
        <v>113</v>
      </c>
      <c r="D126" t="s">
        <v>27</v>
      </c>
      <c r="G126">
        <v>0.5</v>
      </c>
      <c r="H126">
        <v>0.5</v>
      </c>
      <c r="I126">
        <v>3493</v>
      </c>
      <c r="J126">
        <v>6643</v>
      </c>
      <c r="L126">
        <v>5628</v>
      </c>
      <c r="M126">
        <v>3.0939999999999999</v>
      </c>
      <c r="N126">
        <v>5.9059999999999997</v>
      </c>
      <c r="O126">
        <v>2.8119999999999998</v>
      </c>
      <c r="Q126">
        <v>0.47299999999999998</v>
      </c>
      <c r="R126">
        <v>1</v>
      </c>
      <c r="S126">
        <v>0</v>
      </c>
      <c r="T126">
        <v>0</v>
      </c>
      <c r="V126">
        <v>0</v>
      </c>
      <c r="Y126" s="1">
        <v>45010</v>
      </c>
      <c r="Z126" s="6">
        <v>0.42291666666666666</v>
      </c>
      <c r="AB126">
        <v>1</v>
      </c>
      <c r="AD126" s="3">
        <f t="shared" si="19"/>
        <v>3.6861699472013094</v>
      </c>
      <c r="AE126" s="3">
        <f t="shared" si="20"/>
        <v>7.2385114577083858</v>
      </c>
      <c r="AF126" s="3">
        <f t="shared" si="18"/>
        <v>3.5523415105070764</v>
      </c>
      <c r="AG126" s="3">
        <f t="shared" si="21"/>
        <v>0.66430484804598233</v>
      </c>
      <c r="AH126" s="3"/>
      <c r="AK126">
        <f>ABS(100*(AD125-AD126)/(AVERAGE(AD125:AD126)))</f>
        <v>1.8637759424568507</v>
      </c>
      <c r="AQ126">
        <f>ABS(100*(AE125-AE126)/(AVERAGE(AE125:AE126)))</f>
        <v>0.74670954611458928</v>
      </c>
      <c r="AW126">
        <f>ABS(100*(AF125-AF126)/(AVERAGE(AF125:AF126)))</f>
        <v>0.42583526941728589</v>
      </c>
      <c r="BC126">
        <f>ABS(100*(AG125-AG126)/(AVERAGE(AG125:AG126)))</f>
        <v>0.14269137901585843</v>
      </c>
      <c r="BG126" s="3"/>
      <c r="BH126" s="3"/>
      <c r="BI126" s="3"/>
      <c r="BJ126" s="3"/>
    </row>
    <row r="127" spans="1:62" x14ac:dyDescent="0.2">
      <c r="A127">
        <v>103</v>
      </c>
      <c r="B127">
        <v>30</v>
      </c>
      <c r="C127" t="s">
        <v>114</v>
      </c>
      <c r="D127" t="s">
        <v>27</v>
      </c>
      <c r="G127">
        <v>0.5</v>
      </c>
      <c r="H127">
        <v>0.5</v>
      </c>
      <c r="I127">
        <v>3818</v>
      </c>
      <c r="J127">
        <v>6594</v>
      </c>
      <c r="L127">
        <v>1913</v>
      </c>
      <c r="M127">
        <v>3.3439999999999999</v>
      </c>
      <c r="N127">
        <v>5.8650000000000002</v>
      </c>
      <c r="O127">
        <v>2.5209999999999999</v>
      </c>
      <c r="Q127">
        <v>8.4000000000000005E-2</v>
      </c>
      <c r="R127">
        <v>1</v>
      </c>
      <c r="S127">
        <v>0</v>
      </c>
      <c r="T127">
        <v>0</v>
      </c>
      <c r="V127">
        <v>0</v>
      </c>
      <c r="Y127" s="1">
        <v>45010</v>
      </c>
      <c r="Z127" s="6">
        <v>0.43578703703703708</v>
      </c>
      <c r="AB127">
        <v>1</v>
      </c>
      <c r="AD127" s="3">
        <f t="shared" si="19"/>
        <v>4.0128100016365611</v>
      </c>
      <c r="AE127" s="3">
        <f t="shared" si="20"/>
        <v>7.1863858216776109</v>
      </c>
      <c r="AF127" s="3">
        <f t="shared" si="18"/>
        <v>3.1735758200410498</v>
      </c>
      <c r="AG127" s="3">
        <f t="shared" si="21"/>
        <v>0.22380683972364465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30</v>
      </c>
      <c r="C128" t="s">
        <v>114</v>
      </c>
      <c r="D128" t="s">
        <v>27</v>
      </c>
      <c r="G128">
        <v>0.5</v>
      </c>
      <c r="H128">
        <v>0.5</v>
      </c>
      <c r="I128">
        <v>3915</v>
      </c>
      <c r="J128">
        <v>6559</v>
      </c>
      <c r="L128">
        <v>1960</v>
      </c>
      <c r="M128">
        <v>3.4180000000000001</v>
      </c>
      <c r="N128">
        <v>5.835</v>
      </c>
      <c r="O128">
        <v>2.4169999999999998</v>
      </c>
      <c r="Q128">
        <v>8.8999999999999996E-2</v>
      </c>
      <c r="R128">
        <v>1</v>
      </c>
      <c r="S128">
        <v>0</v>
      </c>
      <c r="T128">
        <v>0</v>
      </c>
      <c r="V128">
        <v>0</v>
      </c>
      <c r="Y128" s="1">
        <v>45010</v>
      </c>
      <c r="Z128" s="6">
        <v>0.44289351851851855</v>
      </c>
      <c r="AB128">
        <v>1</v>
      </c>
      <c r="AD128" s="3">
        <f t="shared" si="19"/>
        <v>4.1102994948064664</v>
      </c>
      <c r="AE128" s="3">
        <f t="shared" si="20"/>
        <v>7.1491532245127711</v>
      </c>
      <c r="AF128" s="3">
        <f t="shared" si="18"/>
        <v>3.0388537297063047</v>
      </c>
      <c r="AG128" s="3">
        <f t="shared" si="21"/>
        <v>0.22937976203620181</v>
      </c>
      <c r="AH128" s="3"/>
      <c r="BG128" s="3">
        <f>AVERAGE(AD128:AD129)</f>
        <v>4.1027616473964219</v>
      </c>
      <c r="BH128" s="3">
        <f>AVERAGE(AE128:AE129)</f>
        <v>7.1736203597925225</v>
      </c>
      <c r="BI128" s="3">
        <f>AVERAGE(AF128:AF129)</f>
        <v>3.0708587123961011</v>
      </c>
      <c r="BJ128" s="3">
        <f>AVERAGE(AG128:AG129)</f>
        <v>0.22872761155281746</v>
      </c>
    </row>
    <row r="129" spans="1:62" x14ac:dyDescent="0.2">
      <c r="A129">
        <v>105</v>
      </c>
      <c r="B129">
        <v>30</v>
      </c>
      <c r="C129" t="s">
        <v>114</v>
      </c>
      <c r="D129" t="s">
        <v>27</v>
      </c>
      <c r="G129">
        <v>0.5</v>
      </c>
      <c r="H129">
        <v>0.5</v>
      </c>
      <c r="I129">
        <v>3900</v>
      </c>
      <c r="J129">
        <v>6605</v>
      </c>
      <c r="L129">
        <v>1949</v>
      </c>
      <c r="M129">
        <v>3.407</v>
      </c>
      <c r="N129">
        <v>5.8739999999999997</v>
      </c>
      <c r="O129">
        <v>2.4670000000000001</v>
      </c>
      <c r="Q129">
        <v>8.7999999999999995E-2</v>
      </c>
      <c r="R129">
        <v>1</v>
      </c>
      <c r="S129">
        <v>0</v>
      </c>
      <c r="T129">
        <v>0</v>
      </c>
      <c r="V129">
        <v>0</v>
      </c>
      <c r="Y129" s="1">
        <v>45010</v>
      </c>
      <c r="Z129" s="6">
        <v>0.45053240740740735</v>
      </c>
      <c r="AB129">
        <v>1</v>
      </c>
      <c r="AD129" s="3">
        <f t="shared" si="19"/>
        <v>4.0952237999863774</v>
      </c>
      <c r="AE129" s="3">
        <f t="shared" si="20"/>
        <v>7.1980874950722749</v>
      </c>
      <c r="AF129" s="3">
        <f t="shared" si="18"/>
        <v>3.1028636950858974</v>
      </c>
      <c r="AG129" s="3">
        <f t="shared" si="21"/>
        <v>0.22807546106943313</v>
      </c>
      <c r="AH129" s="3"/>
      <c r="AK129">
        <f>ABS(100*(AD128-AD129)/(AVERAGE(AD128:AD129)))</f>
        <v>0.36745236783754859</v>
      </c>
      <c r="AM129">
        <f>100*((AVERAGE(AD131:AD132)*25.225)-(AVERAGE(AD128:AD129)*25))/(1000*0.075)</f>
        <v>122.61760956050399</v>
      </c>
      <c r="AQ129">
        <f>ABS(100*(AE128-AE129)/(AVERAGE(AE128:AE129)))</f>
        <v>0.68214190471767611</v>
      </c>
      <c r="AS129">
        <f>100*((AVERAGE(AE131:AE132)*25.225)-(AVERAGE(AE128:AE129)*25))/(2000*0.075)</f>
        <v>128.51101617628635</v>
      </c>
      <c r="AW129">
        <f>ABS(100*(AF128-AF129)/(AVERAGE(AF128:AF129)))</f>
        <v>2.0844321206053662</v>
      </c>
      <c r="AY129">
        <f>100*((AVERAGE(AF131:AF132)*25.225)-(AVERAGE(AF128:AF129)*25))/(1000*0.075)</f>
        <v>134.40442279206877</v>
      </c>
      <c r="BC129">
        <f>ABS(100*(AG128-AG129)/(AVERAGE(AG128:AG129)))</f>
        <v>0.57024202627477094</v>
      </c>
      <c r="BE129">
        <f>100*((AVERAGE(AG131:AG132)*25.225)-(AVERAGE(AG128:AG129)*25))/(100*0.075)</f>
        <v>95.700259404548177</v>
      </c>
      <c r="BG129" s="3"/>
      <c r="BH129" s="3"/>
      <c r="BI129" s="3"/>
      <c r="BJ129" s="3"/>
    </row>
    <row r="130" spans="1:62" x14ac:dyDescent="0.2">
      <c r="A130">
        <v>106</v>
      </c>
      <c r="B130">
        <v>31</v>
      </c>
      <c r="C130" t="s">
        <v>115</v>
      </c>
      <c r="D130" t="s">
        <v>27</v>
      </c>
      <c r="G130">
        <v>0.5</v>
      </c>
      <c r="H130">
        <v>0.5</v>
      </c>
      <c r="I130">
        <v>6650</v>
      </c>
      <c r="J130">
        <v>13586</v>
      </c>
      <c r="L130">
        <v>4282</v>
      </c>
      <c r="M130">
        <v>5.516</v>
      </c>
      <c r="N130">
        <v>11.788</v>
      </c>
      <c r="O130">
        <v>6.2720000000000002</v>
      </c>
      <c r="Q130">
        <v>0.33200000000000002</v>
      </c>
      <c r="R130">
        <v>1</v>
      </c>
      <c r="S130">
        <v>0</v>
      </c>
      <c r="T130">
        <v>0</v>
      </c>
      <c r="V130">
        <v>0</v>
      </c>
      <c r="Y130" s="1">
        <v>45010</v>
      </c>
      <c r="Z130" s="6">
        <v>0.46405092592592595</v>
      </c>
      <c r="AB130">
        <v>1</v>
      </c>
      <c r="AD130" s="3">
        <f t="shared" si="19"/>
        <v>6.8591011836692708</v>
      </c>
      <c r="AE130" s="3">
        <f t="shared" si="20"/>
        <v>14.62439494672209</v>
      </c>
      <c r="AF130" s="3">
        <f t="shared" si="18"/>
        <v>7.7652937630528189</v>
      </c>
      <c r="AG130" s="3">
        <f t="shared" si="21"/>
        <v>0.504705838839558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31</v>
      </c>
      <c r="C131" t="s">
        <v>115</v>
      </c>
      <c r="D131" t="s">
        <v>27</v>
      </c>
      <c r="G131">
        <v>0.5</v>
      </c>
      <c r="H131">
        <v>0.5</v>
      </c>
      <c r="I131">
        <v>7499</v>
      </c>
      <c r="J131">
        <v>13704</v>
      </c>
      <c r="L131">
        <v>4291</v>
      </c>
      <c r="M131">
        <v>6.1680000000000001</v>
      </c>
      <c r="N131">
        <v>11.888</v>
      </c>
      <c r="O131">
        <v>5.72</v>
      </c>
      <c r="Q131">
        <v>0.33300000000000002</v>
      </c>
      <c r="R131">
        <v>1</v>
      </c>
      <c r="S131">
        <v>0</v>
      </c>
      <c r="T131">
        <v>0</v>
      </c>
      <c r="V131">
        <v>0</v>
      </c>
      <c r="Y131" s="1">
        <v>45010</v>
      </c>
      <c r="Z131" s="6">
        <v>0.47157407407407409</v>
      </c>
      <c r="AB131">
        <v>1</v>
      </c>
      <c r="AD131" s="3">
        <f t="shared" si="19"/>
        <v>7.7123855104862802</v>
      </c>
      <c r="AE131" s="3">
        <f t="shared" si="20"/>
        <v>14.749921988592119</v>
      </c>
      <c r="AF131" s="3">
        <f t="shared" si="18"/>
        <v>7.0375364781058387</v>
      </c>
      <c r="AG131" s="3">
        <f t="shared" si="21"/>
        <v>0.50577299417600508</v>
      </c>
      <c r="AH131" s="3"/>
      <c r="BG131" s="3">
        <f>AVERAGE(AD131:AD132)</f>
        <v>7.7118829873256107</v>
      </c>
      <c r="BH131" s="3">
        <f>AVERAGE(AE131:AE132)</f>
        <v>14.751517671327754</v>
      </c>
      <c r="BI131" s="3">
        <f>AVERAGE(AF131:AF132)</f>
        <v>7.0396346840021442</v>
      </c>
      <c r="BJ131" s="3">
        <f>AVERAGE(AG131:AG132)</f>
        <v>0.51122734367340139</v>
      </c>
    </row>
    <row r="132" spans="1:62" x14ac:dyDescent="0.2">
      <c r="A132">
        <v>108</v>
      </c>
      <c r="B132">
        <v>31</v>
      </c>
      <c r="C132" t="s">
        <v>115</v>
      </c>
      <c r="D132" t="s">
        <v>27</v>
      </c>
      <c r="G132">
        <v>0.5</v>
      </c>
      <c r="H132">
        <v>0.5</v>
      </c>
      <c r="I132">
        <v>7498</v>
      </c>
      <c r="J132">
        <v>13707</v>
      </c>
      <c r="L132">
        <v>4383</v>
      </c>
      <c r="M132">
        <v>6.1669999999999998</v>
      </c>
      <c r="N132">
        <v>11.891</v>
      </c>
      <c r="O132">
        <v>5.7240000000000002</v>
      </c>
      <c r="Q132">
        <v>0.34200000000000003</v>
      </c>
      <c r="R132">
        <v>1</v>
      </c>
      <c r="S132">
        <v>0</v>
      </c>
      <c r="T132">
        <v>0</v>
      </c>
      <c r="V132">
        <v>0</v>
      </c>
      <c r="Y132" s="1">
        <v>45010</v>
      </c>
      <c r="Z132" s="6">
        <v>0.47958333333333331</v>
      </c>
      <c r="AB132">
        <v>1</v>
      </c>
      <c r="AD132" s="3">
        <f t="shared" si="19"/>
        <v>7.7113804641649413</v>
      </c>
      <c r="AE132" s="3">
        <f t="shared" si="20"/>
        <v>14.753113354063391</v>
      </c>
      <c r="AF132" s="3">
        <f t="shared" si="18"/>
        <v>7.0417328898984497</v>
      </c>
      <c r="AG132" s="3">
        <f t="shared" si="21"/>
        <v>0.51668169317079782</v>
      </c>
      <c r="AH132" s="3"/>
      <c r="AK132">
        <f>ABS(100*(AD131-AD132)/(AVERAGE(AD131:AD132)))</f>
        <v>1.3032437382552241E-2</v>
      </c>
      <c r="AL132">
        <f>ABS(100*((AVERAGE(AD134:AD135)-AVERAGE(AD113:AD114))/(AVERAGE(AD113:AD114,AD134:AD135))))</f>
        <v>0.9948005272533269</v>
      </c>
      <c r="AQ132">
        <f>ABS(100*(AE131-AE132)/(AVERAGE(AE131:AE132)))</f>
        <v>2.163415007443658E-2</v>
      </c>
      <c r="AR132">
        <f>ABS(100*((AVERAGE(AE134:AE135)-AVERAGE(AE113:AE114))/(AVERAGE(AE113:AE114,AE134:AE135))))</f>
        <v>0.20527509497866239</v>
      </c>
      <c r="AW132">
        <f>ABS(100*(AF131-AF132)/(AVERAGE(AF131:AF132)))</f>
        <v>5.9611215368142671E-2</v>
      </c>
      <c r="AX132">
        <f>ABS(100*((AVERAGE(AF134:AF135)-AVERAGE(AF113:AF114))/(AVERAGE(AF113:AF114,AF134:AF135))))</f>
        <v>4.6736944731638985</v>
      </c>
      <c r="BC132">
        <f>ABS(100*(AG131-AG132)/(AVERAGE(AG131:AG132)))</f>
        <v>2.1338254163810508</v>
      </c>
      <c r="BD132">
        <f>ABS(100*((AVERAGE(AG134:AG135)-AVERAGE(AG113:AG114))/(AVERAGE(AG113:AG114,AG134:AG135))))</f>
        <v>3.4708147359897525</v>
      </c>
      <c r="BG132" s="3"/>
      <c r="BH132" s="3"/>
      <c r="BI132" s="3"/>
      <c r="BJ132" s="3"/>
    </row>
    <row r="133" spans="1:62" x14ac:dyDescent="0.2">
      <c r="A133">
        <v>109</v>
      </c>
      <c r="B133">
        <v>32</v>
      </c>
      <c r="C133" t="s">
        <v>116</v>
      </c>
      <c r="D133" t="s">
        <v>27</v>
      </c>
      <c r="G133">
        <v>0.5</v>
      </c>
      <c r="H133">
        <v>0.5</v>
      </c>
      <c r="I133">
        <v>12232</v>
      </c>
      <c r="J133">
        <v>16726</v>
      </c>
      <c r="L133">
        <v>3125</v>
      </c>
      <c r="M133">
        <v>9.7989999999999995</v>
      </c>
      <c r="N133">
        <v>14.448</v>
      </c>
      <c r="O133">
        <v>4.649</v>
      </c>
      <c r="Q133">
        <v>0.21099999999999999</v>
      </c>
      <c r="R133">
        <v>1</v>
      </c>
      <c r="S133">
        <v>0</v>
      </c>
      <c r="T133">
        <v>0</v>
      </c>
      <c r="V133">
        <v>0</v>
      </c>
      <c r="Y133" s="1">
        <v>45010</v>
      </c>
      <c r="Z133" s="6">
        <v>0.49322916666666666</v>
      </c>
      <c r="AB133">
        <v>1</v>
      </c>
      <c r="AD133" s="3">
        <f t="shared" si="19"/>
        <v>12.469269749384873</v>
      </c>
      <c r="AE133" s="3">
        <f t="shared" si="20"/>
        <v>17.96469080665339</v>
      </c>
      <c r="AF133" s="3">
        <f t="shared" si="18"/>
        <v>5.4954210572685174</v>
      </c>
      <c r="AG133" s="3">
        <f t="shared" si="21"/>
        <v>0.36751709169852304</v>
      </c>
      <c r="AH133" s="3"/>
      <c r="BG133" s="3"/>
      <c r="BH133" s="3"/>
      <c r="BI133" s="3"/>
      <c r="BJ133" s="3"/>
    </row>
    <row r="134" spans="1:62" x14ac:dyDescent="0.2">
      <c r="A134">
        <v>110</v>
      </c>
      <c r="B134">
        <v>32</v>
      </c>
      <c r="C134" t="s">
        <v>116</v>
      </c>
      <c r="D134" t="s">
        <v>27</v>
      </c>
      <c r="G134">
        <v>0.5</v>
      </c>
      <c r="H134">
        <v>0.5</v>
      </c>
      <c r="I134">
        <v>13732</v>
      </c>
      <c r="J134">
        <v>16634</v>
      </c>
      <c r="L134">
        <v>3206</v>
      </c>
      <c r="M134">
        <v>10.95</v>
      </c>
      <c r="N134">
        <v>14.37</v>
      </c>
      <c r="O134">
        <v>3.42</v>
      </c>
      <c r="Q134">
        <v>0.219</v>
      </c>
      <c r="R134">
        <v>1</v>
      </c>
      <c r="S134">
        <v>0</v>
      </c>
      <c r="T134">
        <v>0</v>
      </c>
      <c r="V134">
        <v>0</v>
      </c>
      <c r="Y134" s="1">
        <v>45010</v>
      </c>
      <c r="Z134" s="6">
        <v>0.50087962962962962</v>
      </c>
      <c r="AB134">
        <v>1</v>
      </c>
      <c r="AD134" s="3">
        <f t="shared" si="19"/>
        <v>13.976839231393726</v>
      </c>
      <c r="AE134" s="3">
        <f t="shared" si="20"/>
        <v>17.866822265534385</v>
      </c>
      <c r="AF134" s="3">
        <f t="shared" si="18"/>
        <v>3.8899830341406592</v>
      </c>
      <c r="AG134" s="3">
        <f t="shared" si="21"/>
        <v>0.37712148972654708</v>
      </c>
      <c r="AH134" s="3"/>
      <c r="BG134" s="3">
        <f>AVERAGE(AD134:AD135)</f>
        <v>14.023573885335999</v>
      </c>
      <c r="BH134" s="3">
        <f>AVERAGE(AE134:AE135)</f>
        <v>17.897140237511469</v>
      </c>
      <c r="BI134" s="3">
        <f>AVERAGE(AF134:AF135)</f>
        <v>3.8735663521754695</v>
      </c>
      <c r="BJ134" s="3">
        <f>AVERAGE(AG134:AG135)</f>
        <v>0.37362359167930376</v>
      </c>
    </row>
    <row r="135" spans="1:62" x14ac:dyDescent="0.2">
      <c r="A135">
        <v>111</v>
      </c>
      <c r="B135">
        <v>32</v>
      </c>
      <c r="C135" t="s">
        <v>116</v>
      </c>
      <c r="D135" t="s">
        <v>27</v>
      </c>
      <c r="G135">
        <v>0.5</v>
      </c>
      <c r="H135">
        <v>0.5</v>
      </c>
      <c r="I135">
        <v>13825</v>
      </c>
      <c r="J135">
        <v>16691</v>
      </c>
      <c r="L135">
        <v>3147</v>
      </c>
      <c r="M135">
        <v>11.021000000000001</v>
      </c>
      <c r="N135">
        <v>14.419</v>
      </c>
      <c r="O135">
        <v>3.3980000000000001</v>
      </c>
      <c r="Q135">
        <v>0.21299999999999999</v>
      </c>
      <c r="R135">
        <v>1</v>
      </c>
      <c r="S135">
        <v>0</v>
      </c>
      <c r="T135">
        <v>0</v>
      </c>
      <c r="V135">
        <v>0</v>
      </c>
      <c r="Y135" s="1">
        <v>45010</v>
      </c>
      <c r="Z135" s="6">
        <v>0.50899305555555552</v>
      </c>
      <c r="AB135">
        <v>1</v>
      </c>
      <c r="AD135" s="3">
        <f t="shared" si="19"/>
        <v>14.070308539278273</v>
      </c>
      <c r="AE135" s="3">
        <f t="shared" si="20"/>
        <v>17.927458209488552</v>
      </c>
      <c r="AF135" s="3">
        <f t="shared" si="18"/>
        <v>3.8571496702102799</v>
      </c>
      <c r="AG135" s="3">
        <f t="shared" si="21"/>
        <v>0.37012569363206044</v>
      </c>
      <c r="AH135" s="3"/>
      <c r="AK135">
        <f>ABS(100*(AD134-AD135)/(AVERAGE(AD134:AD135)))</f>
        <v>0.66651560186298053</v>
      </c>
      <c r="AQ135">
        <f>ABS(100*(AE134-AE135)/(AVERAGE(AE134:AE135)))</f>
        <v>0.33880241842815734</v>
      </c>
      <c r="AW135">
        <f>ABS(100*(AF134-AF135)/(AVERAGE(AF134:AF135)))</f>
        <v>0.84762621690833895</v>
      </c>
      <c r="BC135">
        <f>ABS(100*(AG134-AG135)/(AVERAGE(AG134:AG135)))</f>
        <v>1.872418190468929</v>
      </c>
      <c r="BG135" s="3"/>
      <c r="BH135" s="3"/>
      <c r="BI135" s="3"/>
      <c r="BJ135" s="3"/>
    </row>
    <row r="136" spans="1:62" x14ac:dyDescent="0.2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3553</v>
      </c>
      <c r="J136">
        <v>1040</v>
      </c>
      <c r="L136">
        <v>525</v>
      </c>
      <c r="M136">
        <v>3.141</v>
      </c>
      <c r="N136">
        <v>1.1599999999999999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45010</v>
      </c>
      <c r="Z136" s="6">
        <v>0.52166666666666661</v>
      </c>
      <c r="AB136">
        <v>1</v>
      </c>
      <c r="AD136" s="3">
        <f t="shared" si="19"/>
        <v>3.7464727264816631</v>
      </c>
      <c r="AE136" s="3">
        <f t="shared" si="20"/>
        <v>1.2781045458628169</v>
      </c>
      <c r="AF136" s="3">
        <f t="shared" si="18"/>
        <v>-2.468368180618846</v>
      </c>
      <c r="AG136" s="3">
        <f t="shared" si="21"/>
        <v>5.9227772280467085E-2</v>
      </c>
      <c r="AH136" s="3"/>
      <c r="BG136" s="3"/>
      <c r="BH136" s="3"/>
      <c r="BI136" s="3"/>
      <c r="BJ136" s="3"/>
    </row>
    <row r="137" spans="1:62" x14ac:dyDescent="0.2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727</v>
      </c>
      <c r="J137">
        <v>1018</v>
      </c>
      <c r="L137">
        <v>518</v>
      </c>
      <c r="M137">
        <v>0.97299999999999998</v>
      </c>
      <c r="N137">
        <v>1.141</v>
      </c>
      <c r="O137">
        <v>0.16800000000000001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45010</v>
      </c>
      <c r="Z137" s="6">
        <v>0.52795138888888882</v>
      </c>
      <c r="AB137">
        <v>1</v>
      </c>
      <c r="AD137" s="3">
        <f t="shared" si="19"/>
        <v>0.9062118223769885</v>
      </c>
      <c r="AE137" s="3">
        <f t="shared" si="20"/>
        <v>1.2547011990734893</v>
      </c>
      <c r="AF137" s="3">
        <f t="shared" si="18"/>
        <v>0.34848937669650082</v>
      </c>
      <c r="AG137" s="3">
        <f t="shared" si="21"/>
        <v>5.8397762574341538E-2</v>
      </c>
      <c r="AH137" s="3"/>
      <c r="BG137" s="3">
        <f>AVERAGE(AD137:AD138)</f>
        <v>0.90420172973431012</v>
      </c>
      <c r="BH137" s="3">
        <f>AVERAGE(AE137:AE138)</f>
        <v>1.2334254292650098</v>
      </c>
      <c r="BI137" s="3">
        <f>AVERAGE(AF137:AF138)</f>
        <v>0.32922369953069958</v>
      </c>
      <c r="BJ137" s="3">
        <f>AVERAGE(AG137:AG138)</f>
        <v>5.8219903351600349E-2</v>
      </c>
    </row>
    <row r="138" spans="1:62" x14ac:dyDescent="0.2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723</v>
      </c>
      <c r="J138">
        <v>978</v>
      </c>
      <c r="L138">
        <v>515</v>
      </c>
      <c r="M138">
        <v>0.97</v>
      </c>
      <c r="N138">
        <v>1.107</v>
      </c>
      <c r="O138">
        <v>0.13800000000000001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45010</v>
      </c>
      <c r="Z138" s="6">
        <v>0.53467592592592594</v>
      </c>
      <c r="AB138">
        <v>1</v>
      </c>
      <c r="AD138" s="3">
        <f t="shared" si="19"/>
        <v>0.90219163709163164</v>
      </c>
      <c r="AE138" s="3">
        <f t="shared" si="20"/>
        <v>1.21214965945653</v>
      </c>
      <c r="AF138" s="3">
        <f t="shared" si="18"/>
        <v>0.30995802236489833</v>
      </c>
      <c r="AG138" s="3">
        <f t="shared" si="21"/>
        <v>5.804204412885916E-2</v>
      </c>
      <c r="AH138" s="3"/>
      <c r="AI138">
        <f>100*(AVERAGE(I140:I141))/(AVERAGE(I$51:I$52))</f>
        <v>94.623441396508724</v>
      </c>
      <c r="AK138">
        <f>ABS(100*(AD137-AD138)/(AVERAGE(AD137:AD138)))</f>
        <v>0.44461154553842169</v>
      </c>
      <c r="AO138">
        <f>100*(AVERAGE(J140:J141))/(AVERAGE(J$51:J$52))</f>
        <v>94.054773154731862</v>
      </c>
      <c r="AQ138">
        <f>ABS(100*(AE137-AE138)/(AVERAGE(AE137:AE138)))</f>
        <v>3.4498672240214416</v>
      </c>
      <c r="AU138">
        <f>100*(((AVERAGE(J140:J141))-(AVERAGE(I140:I141)))/((AVERAGE(J$51:J$52))-(AVERAGE($I$51:I52))))</f>
        <v>93.570579242398509</v>
      </c>
      <c r="AW138">
        <f>ABS(100*(AF137-AF138)/(AVERAGE(AF137:AF138)))</f>
        <v>11.703700063673423</v>
      </c>
      <c r="BA138">
        <f>100*(AVERAGE(L140:L141))/(AVERAGE(L$51:L$52))</f>
        <v>99.568295631151784</v>
      </c>
      <c r="BC138">
        <f>ABS(100*(AG137-AG138)/(AVERAGE(AG137:AG138)))</f>
        <v>0.61099113018812679</v>
      </c>
    </row>
    <row r="139" spans="1:62" x14ac:dyDescent="0.2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3167</v>
      </c>
      <c r="J139">
        <v>10208</v>
      </c>
      <c r="L139">
        <v>5666</v>
      </c>
      <c r="M139">
        <v>4.7409999999999997</v>
      </c>
      <c r="N139">
        <v>14.878</v>
      </c>
      <c r="O139">
        <v>10.137</v>
      </c>
      <c r="Q139">
        <v>0.79400000000000004</v>
      </c>
      <c r="R139">
        <v>1</v>
      </c>
      <c r="S139">
        <v>0</v>
      </c>
      <c r="T139">
        <v>0</v>
      </c>
      <c r="V139">
        <v>0</v>
      </c>
      <c r="Y139" s="1">
        <v>45010</v>
      </c>
      <c r="Z139" s="6">
        <v>0.54707175925925922</v>
      </c>
      <c r="AB139">
        <v>1</v>
      </c>
      <c r="AD139" s="3">
        <f t="shared" si="19"/>
        <v>5.5975414107411989</v>
      </c>
      <c r="AE139" s="3">
        <f t="shared" si="20"/>
        <v>18.384862376783136</v>
      </c>
      <c r="AF139" s="3">
        <f t="shared" si="18"/>
        <v>12.787320966041937</v>
      </c>
      <c r="AG139" s="3">
        <f t="shared" si="21"/>
        <v>1.1146843583701538</v>
      </c>
      <c r="AH139" s="3"/>
      <c r="BG139" s="3"/>
      <c r="BH139" s="3"/>
      <c r="BI139" s="3"/>
      <c r="BJ139" s="3"/>
    </row>
    <row r="140" spans="1:62" x14ac:dyDescent="0.2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4707</v>
      </c>
      <c r="J140">
        <v>10260</v>
      </c>
      <c r="L140">
        <v>5786</v>
      </c>
      <c r="M140">
        <v>6.71</v>
      </c>
      <c r="N140">
        <v>14.951000000000001</v>
      </c>
      <c r="O140">
        <v>8.24</v>
      </c>
      <c r="Q140">
        <v>0.81499999999999995</v>
      </c>
      <c r="R140">
        <v>1</v>
      </c>
      <c r="S140">
        <v>0</v>
      </c>
      <c r="T140">
        <v>0</v>
      </c>
      <c r="V140">
        <v>0</v>
      </c>
      <c r="Y140" s="1">
        <v>45010</v>
      </c>
      <c r="Z140" s="6">
        <v>0.55424768518518519</v>
      </c>
      <c r="BG140" s="3"/>
      <c r="BH140" s="3"/>
      <c r="BI140" s="3"/>
      <c r="BJ140" s="3"/>
    </row>
    <row r="141" spans="1:62" x14ac:dyDescent="0.2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4779</v>
      </c>
      <c r="J141">
        <v>10243</v>
      </c>
      <c r="L141">
        <v>5746</v>
      </c>
      <c r="M141">
        <v>6.8019999999999996</v>
      </c>
      <c r="N141">
        <v>14.928000000000001</v>
      </c>
      <c r="O141">
        <v>8.1259999999999994</v>
      </c>
      <c r="Q141">
        <v>0.80800000000000005</v>
      </c>
      <c r="R141">
        <v>1</v>
      </c>
      <c r="S141">
        <v>0</v>
      </c>
      <c r="T141">
        <v>0</v>
      </c>
      <c r="V141">
        <v>0</v>
      </c>
      <c r="Y141" s="1">
        <v>45010</v>
      </c>
      <c r="Z141" s="6">
        <v>0.56167824074074069</v>
      </c>
    </row>
    <row r="142" spans="1:62" x14ac:dyDescent="0.2">
      <c r="A142">
        <v>118</v>
      </c>
      <c r="B142">
        <v>6</v>
      </c>
      <c r="R142">
        <v>1</v>
      </c>
    </row>
  </sheetData>
  <conditionalFormatting sqref="AI26 AM87:AP90 AQ88:AQ91 AR87:AV90 AS84:AV98 AS99:BE133 AW85:AW98 AX84:BB97 AX98:BE98 BC85:BC97 BD84:BE97">
    <cfRule type="cellIs" dxfId="267" priority="31" operator="between">
      <formula>80</formula>
      <formula>120</formula>
    </cfRule>
  </conditionalFormatting>
  <conditionalFormatting sqref="AI29">
    <cfRule type="cellIs" dxfId="266" priority="4" operator="between">
      <formula>80</formula>
      <formula>120</formula>
    </cfRule>
  </conditionalFormatting>
  <conditionalFormatting sqref="AI51">
    <cfRule type="cellIs" dxfId="265" priority="23" operator="between">
      <formula>80</formula>
      <formula>120</formula>
    </cfRule>
  </conditionalFormatting>
  <conditionalFormatting sqref="AI96">
    <cfRule type="cellIs" dxfId="264" priority="16" operator="between">
      <formula>80</formula>
      <formula>120</formula>
    </cfRule>
  </conditionalFormatting>
  <conditionalFormatting sqref="AI138">
    <cfRule type="cellIs" dxfId="263" priority="9" operator="between">
      <formula>80</formula>
      <formula>120</formula>
    </cfRule>
  </conditionalFormatting>
  <conditionalFormatting sqref="AJ36 AJ39 AJ42 AJ45 AJ48">
    <cfRule type="cellIs" dxfId="262" priority="35" operator="lessThan">
      <formula>20.1</formula>
    </cfRule>
  </conditionalFormatting>
  <conditionalFormatting sqref="AK26 AK33 AK56 AK58 AK84:AK85 AK87:AK88 AK35:AL53 AL84:AP84 AL86:AP86 AL89:AP90 AQ56 AQ58 AQ85 AQ87 AQ90:AQ91 AR84 AR86 AR89:AV90 AW85 AW87 AW90:AW91 AX84 AX86 AX89:BB90 BC85 BC87 BC90:BC91 BD84 BD86 BD89:BD90">
    <cfRule type="cellIs" dxfId="261" priority="39" operator="greaterThan">
      <formula>20</formula>
    </cfRule>
  </conditionalFormatting>
  <conditionalFormatting sqref="AK29">
    <cfRule type="cellIs" dxfId="260" priority="8" operator="greaterThan">
      <formula>20</formula>
    </cfRule>
  </conditionalFormatting>
  <conditionalFormatting sqref="AK50:AK52">
    <cfRule type="cellIs" dxfId="259" priority="246" operator="greaterThan">
      <formula>20</formula>
    </cfRule>
  </conditionalFormatting>
  <conditionalFormatting sqref="AK54 AK60:AK61 AK63:AK64 AK66:AK67 AK69:AK70 AK72:AK73 AK75:AK76 AK78:AK79 AK81:AK82">
    <cfRule type="cellIs" dxfId="258" priority="242" operator="greaterThan">
      <formula>20</formula>
    </cfRule>
  </conditionalFormatting>
  <conditionalFormatting sqref="AK90:AK97">
    <cfRule type="cellIs" dxfId="257" priority="22" operator="greaterThan">
      <formula>20</formula>
    </cfRule>
  </conditionalFormatting>
  <conditionalFormatting sqref="AK99 AK101:AK102 AK104:AK105 AK107:AK108 AK110:AK111 AK113:AK114 AK116:AK117 AK119:AK120 AK122:AK123 AK125:AK126 AK132">
    <cfRule type="cellIs" dxfId="256" priority="152" operator="greaterThan">
      <formula>20</formula>
    </cfRule>
  </conditionalFormatting>
  <conditionalFormatting sqref="AK128">
    <cfRule type="cellIs" dxfId="255" priority="182" operator="greaterThan">
      <formula>20</formula>
    </cfRule>
  </conditionalFormatting>
  <conditionalFormatting sqref="AK134:AK139">
    <cfRule type="cellIs" dxfId="254" priority="15" operator="greaterThan">
      <formula>20</formula>
    </cfRule>
  </conditionalFormatting>
  <conditionalFormatting sqref="AK98:AL98">
    <cfRule type="cellIs" dxfId="253" priority="188" operator="greaterThan">
      <formula>20</formula>
    </cfRule>
  </conditionalFormatting>
  <conditionalFormatting sqref="AK129:AL129">
    <cfRule type="cellIs" dxfId="252" priority="143" operator="greaterThan">
      <formula>20</formula>
    </cfRule>
  </conditionalFormatting>
  <conditionalFormatting sqref="AK49:AR49">
    <cfRule type="cellIs" dxfId="251" priority="256" operator="greaterThan">
      <formula>20</formula>
    </cfRule>
  </conditionalFormatting>
  <conditionalFormatting sqref="AK131:AR131">
    <cfRule type="cellIs" dxfId="250" priority="171" operator="greaterThan">
      <formula>20</formula>
    </cfRule>
  </conditionalFormatting>
  <conditionalFormatting sqref="AL42 AR42 AX42 BD42">
    <cfRule type="cellIs" dxfId="249" priority="330" operator="greaterThan">
      <formula>20</formula>
    </cfRule>
  </conditionalFormatting>
  <conditionalFormatting sqref="AL48 AX48 BD48">
    <cfRule type="cellIs" dxfId="248" priority="327" operator="greaterThan">
      <formula>20</formula>
    </cfRule>
  </conditionalFormatting>
  <conditionalFormatting sqref="AL90">
    <cfRule type="cellIs" dxfId="247" priority="84" operator="lessThan">
      <formula>20</formula>
    </cfRule>
  </conditionalFormatting>
  <conditionalFormatting sqref="AL132">
    <cfRule type="cellIs" dxfId="246" priority="137" operator="lessThan">
      <formula>20</formula>
    </cfRule>
  </conditionalFormatting>
  <conditionalFormatting sqref="AL132:AR132">
    <cfRule type="cellIs" dxfId="245" priority="127" operator="greaterThan">
      <formula>20</formula>
    </cfRule>
  </conditionalFormatting>
  <conditionalFormatting sqref="AM35:AN44">
    <cfRule type="cellIs" dxfId="244" priority="320" operator="between">
      <formula>80</formula>
      <formula>120</formula>
    </cfRule>
  </conditionalFormatting>
  <conditionalFormatting sqref="AM47:AN49 AY35:AZ88 BE49">
    <cfRule type="cellIs" dxfId="243" priority="257" operator="between">
      <formula>80</formula>
      <formula>120</formula>
    </cfRule>
  </conditionalFormatting>
  <conditionalFormatting sqref="AM53:AN53 AS40:AT44 AY40:AZ44 AY47:AZ48 AY53:AZ53 BE36:BE42 BE47:BE48 BE53">
    <cfRule type="cellIs" dxfId="242" priority="329" operator="between">
      <formula>80</formula>
      <formula>120</formula>
    </cfRule>
  </conditionalFormatting>
  <conditionalFormatting sqref="AM84:AN87">
    <cfRule type="cellIs" dxfId="241" priority="230" operator="between">
      <formula>80</formula>
      <formula>120</formula>
    </cfRule>
  </conditionalFormatting>
  <conditionalFormatting sqref="AM86:AN88">
    <cfRule type="cellIs" dxfId="240" priority="287" operator="between">
      <formula>80</formula>
      <formula>120</formula>
    </cfRule>
  </conditionalFormatting>
  <conditionalFormatting sqref="AM97:AN133">
    <cfRule type="cellIs" dxfId="239" priority="174" operator="between">
      <formula>80</formula>
      <formula>120</formula>
    </cfRule>
  </conditionalFormatting>
  <conditionalFormatting sqref="AM129:AT132">
    <cfRule type="cellIs" dxfId="238" priority="128" operator="between">
      <formula>80</formula>
      <formula>120</formula>
    </cfRule>
  </conditionalFormatting>
  <conditionalFormatting sqref="AO26">
    <cfRule type="cellIs" dxfId="237" priority="30" operator="between">
      <formula>80</formula>
      <formula>120</formula>
    </cfRule>
  </conditionalFormatting>
  <conditionalFormatting sqref="AO29">
    <cfRule type="cellIs" dxfId="236" priority="3" operator="between">
      <formula>80</formula>
      <formula>120</formula>
    </cfRule>
  </conditionalFormatting>
  <conditionalFormatting sqref="AO51">
    <cfRule type="cellIs" dxfId="235" priority="26" operator="between">
      <formula>80</formula>
      <formula>120</formula>
    </cfRule>
  </conditionalFormatting>
  <conditionalFormatting sqref="AO96">
    <cfRule type="cellIs" dxfId="234" priority="19" operator="between">
      <formula>80</formula>
      <formula>120</formula>
    </cfRule>
  </conditionalFormatting>
  <conditionalFormatting sqref="AO138">
    <cfRule type="cellIs" dxfId="233" priority="12" operator="between">
      <formula>80</formula>
      <formula>120</formula>
    </cfRule>
  </conditionalFormatting>
  <conditionalFormatting sqref="AP36 AP39 AP42 AP45 AP48">
    <cfRule type="cellIs" dxfId="232" priority="34" operator="lessThan">
      <formula>20.1</formula>
    </cfRule>
  </conditionalFormatting>
  <conditionalFormatting sqref="AQ26 AQ33 AQ42 AQ45 AQ48 AQ36:AR36 AQ39:AR39">
    <cfRule type="cellIs" dxfId="231" priority="38" operator="greaterThan">
      <formula>20</formula>
    </cfRule>
  </conditionalFormatting>
  <conditionalFormatting sqref="AQ29">
    <cfRule type="cellIs" dxfId="230" priority="7" operator="greaterThan">
      <formula>20</formula>
    </cfRule>
  </conditionalFormatting>
  <conditionalFormatting sqref="AQ46:AQ47">
    <cfRule type="cellIs" dxfId="229" priority="253" operator="greaterThan">
      <formula>20</formula>
    </cfRule>
  </conditionalFormatting>
  <conditionalFormatting sqref="AQ50:AQ52">
    <cfRule type="cellIs" dxfId="228" priority="245" operator="greaterThan">
      <formula>20</formula>
    </cfRule>
  </conditionalFormatting>
  <conditionalFormatting sqref="AQ54 AQ60:AQ61 AQ63:AQ64 AQ66:AQ67 AQ69:AQ70 AQ72:AQ73 AQ75:AQ76 AQ78:AQ79 AQ81:AQ82 AQ88">
    <cfRule type="cellIs" dxfId="227" priority="241" operator="greaterThan">
      <formula>20</formula>
    </cfRule>
  </conditionalFormatting>
  <conditionalFormatting sqref="AQ84">
    <cfRule type="cellIs" dxfId="226" priority="298" operator="greaterThan">
      <formula>20</formula>
    </cfRule>
  </conditionalFormatting>
  <conditionalFormatting sqref="AQ90:AQ96">
    <cfRule type="cellIs" dxfId="225" priority="199" operator="greaterThan">
      <formula>20</formula>
    </cfRule>
  </conditionalFormatting>
  <conditionalFormatting sqref="AQ97">
    <cfRule type="cellIs" dxfId="224" priority="21" operator="greaterThan">
      <formula>20</formula>
    </cfRule>
  </conditionalFormatting>
  <conditionalFormatting sqref="AQ99 AQ101:AQ102 AQ104:AQ105 AQ107:AQ108 AQ110:AQ111 AQ113:AQ114 AQ116:AQ117 AQ119:AQ120 AQ122:AQ123 AQ125:AQ126 AQ128:AQ129 AQ132">
    <cfRule type="cellIs" dxfId="223" priority="151" operator="greaterThan">
      <formula>20</formula>
    </cfRule>
  </conditionalFormatting>
  <conditionalFormatting sqref="AQ134:AQ135">
    <cfRule type="cellIs" dxfId="222" priority="97" operator="greaterThan">
      <formula>20</formula>
    </cfRule>
  </conditionalFormatting>
  <conditionalFormatting sqref="AQ136 AQ139">
    <cfRule type="cellIs" dxfId="221" priority="147" operator="greaterThan">
      <formula>20</formula>
    </cfRule>
  </conditionalFormatting>
  <conditionalFormatting sqref="AQ137:AQ138">
    <cfRule type="cellIs" dxfId="220" priority="14" operator="greaterThan">
      <formula>20</formula>
    </cfRule>
  </conditionalFormatting>
  <conditionalFormatting sqref="AQ35:AR35 AQ37:AR38 AQ40:AR40">
    <cfRule type="cellIs" dxfId="219" priority="319" operator="greaterThan">
      <formula>20</formula>
    </cfRule>
  </conditionalFormatting>
  <conditionalFormatting sqref="AQ43:AR53">
    <cfRule type="cellIs" dxfId="218" priority="261" operator="greaterThan">
      <formula>20</formula>
    </cfRule>
  </conditionalFormatting>
  <conditionalFormatting sqref="AQ98:AR98">
    <cfRule type="cellIs" dxfId="217" priority="187" operator="greaterThan">
      <formula>20</formula>
    </cfRule>
  </conditionalFormatting>
  <conditionalFormatting sqref="AQ40:AX41 AW35:AX53">
    <cfRule type="cellIs" dxfId="216" priority="321" operator="greaterThan">
      <formula>20</formula>
    </cfRule>
  </conditionalFormatting>
  <conditionalFormatting sqref="AR48">
    <cfRule type="cellIs" dxfId="215" priority="326" operator="greaterThan">
      <formula>20</formula>
    </cfRule>
  </conditionalFormatting>
  <conditionalFormatting sqref="AR90">
    <cfRule type="cellIs" dxfId="214" priority="68" operator="lessThan">
      <formula>20</formula>
    </cfRule>
  </conditionalFormatting>
  <conditionalFormatting sqref="AR129">
    <cfRule type="cellIs" dxfId="213" priority="134" operator="greaterThan">
      <formula>20</formula>
    </cfRule>
  </conditionalFormatting>
  <conditionalFormatting sqref="AR132">
    <cfRule type="cellIs" dxfId="212" priority="126" operator="lessThan">
      <formula>20</formula>
    </cfRule>
  </conditionalFormatting>
  <conditionalFormatting sqref="AS35:AT88">
    <cfRule type="cellIs" dxfId="211" priority="279" operator="between">
      <formula>80</formula>
      <formula>120</formula>
    </cfRule>
  </conditionalFormatting>
  <conditionalFormatting sqref="AS49:AT49">
    <cfRule type="cellIs" dxfId="210" priority="255" operator="between">
      <formula>80</formula>
      <formula>120</formula>
    </cfRule>
  </conditionalFormatting>
  <conditionalFormatting sqref="AS85:AT86">
    <cfRule type="cellIs" dxfId="209" priority="228" operator="between">
      <formula>80</formula>
      <formula>120</formula>
    </cfRule>
  </conditionalFormatting>
  <conditionalFormatting sqref="AU26">
    <cfRule type="cellIs" dxfId="208" priority="29" operator="between">
      <formula>80</formula>
      <formula>120</formula>
    </cfRule>
  </conditionalFormatting>
  <conditionalFormatting sqref="AU29">
    <cfRule type="cellIs" dxfId="207" priority="2" operator="between">
      <formula>80</formula>
      <formula>120</formula>
    </cfRule>
  </conditionalFormatting>
  <conditionalFormatting sqref="AU51">
    <cfRule type="cellIs" dxfId="206" priority="25" operator="between">
      <formula>80</formula>
      <formula>120</formula>
    </cfRule>
  </conditionalFormatting>
  <conditionalFormatting sqref="AU96">
    <cfRule type="cellIs" dxfId="205" priority="18" operator="between">
      <formula>80</formula>
      <formula>120</formula>
    </cfRule>
  </conditionalFormatting>
  <conditionalFormatting sqref="AU138">
    <cfRule type="cellIs" dxfId="204" priority="11" operator="between">
      <formula>80</formula>
      <formula>120</formula>
    </cfRule>
  </conditionalFormatting>
  <conditionalFormatting sqref="AV36 AV39 AV42 AV45 AV48">
    <cfRule type="cellIs" dxfId="203" priority="33" operator="lessThan">
      <formula>20.1</formula>
    </cfRule>
  </conditionalFormatting>
  <conditionalFormatting sqref="AW26 AW33 AW42 AW45 AW48 AW36:AX36 AW39:AX39">
    <cfRule type="cellIs" dxfId="202" priority="37" operator="greaterThan">
      <formula>20</formula>
    </cfRule>
  </conditionalFormatting>
  <conditionalFormatting sqref="AW29">
    <cfRule type="cellIs" dxfId="201" priority="6" operator="greaterThan">
      <formula>20</formula>
    </cfRule>
  </conditionalFormatting>
  <conditionalFormatting sqref="AW46">
    <cfRule type="cellIs" dxfId="200" priority="252" operator="greaterThan">
      <formula>20</formula>
    </cfRule>
  </conditionalFormatting>
  <conditionalFormatting sqref="AW46:AW47">
    <cfRule type="cellIs" dxfId="199" priority="305" operator="greaterThan">
      <formula>20</formula>
    </cfRule>
  </conditionalFormatting>
  <conditionalFormatting sqref="AW50:AW51">
    <cfRule type="cellIs" dxfId="198" priority="244" operator="greaterThan">
      <formula>20</formula>
    </cfRule>
  </conditionalFormatting>
  <conditionalFormatting sqref="AW52:AW53">
    <cfRule type="cellIs" dxfId="197" priority="301" operator="greaterThan">
      <formula>20</formula>
    </cfRule>
  </conditionalFormatting>
  <conditionalFormatting sqref="AW54 AW58 AW61 AW64 AW67 AW70 AW73 AW76 AW79 AW82 AW88">
    <cfRule type="cellIs" dxfId="196" priority="240" operator="greaterThan">
      <formula>20</formula>
    </cfRule>
  </conditionalFormatting>
  <conditionalFormatting sqref="AW56 AW60 AW63 AW66 AW69 AW72 AW75 AW78 AW81 AW84">
    <cfRule type="cellIs" dxfId="195" priority="297" operator="greaterThan">
      <formula>20</formula>
    </cfRule>
  </conditionalFormatting>
  <conditionalFormatting sqref="AW90:AW96">
    <cfRule type="cellIs" dxfId="194" priority="198" operator="greaterThan">
      <formula>20</formula>
    </cfRule>
  </conditionalFormatting>
  <conditionalFormatting sqref="AW94">
    <cfRule type="cellIs" dxfId="193" priority="293" operator="greaterThan">
      <formula>20</formula>
    </cfRule>
  </conditionalFormatting>
  <conditionalFormatting sqref="AW97">
    <cfRule type="cellIs" dxfId="192" priority="20" operator="greaterThan">
      <formula>20</formula>
    </cfRule>
  </conditionalFormatting>
  <conditionalFormatting sqref="AW99 AW101:AW102 AW104:AW105 AW107:AW108 AW110:AW111 AW113:AW114 AW116:AW117 AW119:AW120 AW122:AW123 AW125:AW126 AW128:AW129 AW132">
    <cfRule type="cellIs" dxfId="191" priority="150" operator="greaterThan">
      <formula>20</formula>
    </cfRule>
  </conditionalFormatting>
  <conditionalFormatting sqref="AW134:AW135">
    <cfRule type="cellIs" dxfId="190" priority="96" operator="greaterThan">
      <formula>20</formula>
    </cfRule>
  </conditionalFormatting>
  <conditionalFormatting sqref="AW136 AW139">
    <cfRule type="cellIs" dxfId="189" priority="146" operator="greaterThan">
      <formula>20</formula>
    </cfRule>
  </conditionalFormatting>
  <conditionalFormatting sqref="AW137:AW138">
    <cfRule type="cellIs" dxfId="188" priority="13" operator="greaterThan">
      <formula>20</formula>
    </cfRule>
  </conditionalFormatting>
  <conditionalFormatting sqref="AW47:AX47">
    <cfRule type="cellIs" dxfId="187" priority="260" operator="greaterThan">
      <formula>20</formula>
    </cfRule>
  </conditionalFormatting>
  <conditionalFormatting sqref="AW49:AX49 BC49:BD49">
    <cfRule type="cellIs" dxfId="186" priority="258" operator="greaterThan">
      <formula>20</formula>
    </cfRule>
  </conditionalFormatting>
  <conditionalFormatting sqref="AW98:AX98">
    <cfRule type="cellIs" dxfId="185" priority="184" operator="greaterThan">
      <formula>20</formula>
    </cfRule>
  </conditionalFormatting>
  <conditionalFormatting sqref="AW131:AX131">
    <cfRule type="cellIs" dxfId="184" priority="164" operator="greaterThan">
      <formula>20</formula>
    </cfRule>
  </conditionalFormatting>
  <conditionalFormatting sqref="AX90">
    <cfRule type="cellIs" dxfId="183" priority="55" operator="lessThan">
      <formula>20</formula>
    </cfRule>
  </conditionalFormatting>
  <conditionalFormatting sqref="AX129">
    <cfRule type="cellIs" dxfId="182" priority="124" operator="greaterThan">
      <formula>20</formula>
    </cfRule>
  </conditionalFormatting>
  <conditionalFormatting sqref="AX132">
    <cfRule type="cellIs" dxfId="181" priority="117" operator="lessThan">
      <formula>20</formula>
    </cfRule>
    <cfRule type="cellIs" dxfId="180" priority="118" operator="greaterThan">
      <formula>20</formula>
    </cfRule>
  </conditionalFormatting>
  <conditionalFormatting sqref="AY129:BE132">
    <cfRule type="cellIs" dxfId="179" priority="109" operator="between">
      <formula>80</formula>
      <formula>120</formula>
    </cfRule>
  </conditionalFormatting>
  <conditionalFormatting sqref="BA26">
    <cfRule type="cellIs" dxfId="178" priority="28" operator="between">
      <formula>80</formula>
      <formula>120</formula>
    </cfRule>
  </conditionalFormatting>
  <conditionalFormatting sqref="BA29">
    <cfRule type="cellIs" dxfId="177" priority="1" operator="between">
      <formula>80</formula>
      <formula>120</formula>
    </cfRule>
  </conditionalFormatting>
  <conditionalFormatting sqref="BA51">
    <cfRule type="cellIs" dxfId="176" priority="24" operator="between">
      <formula>80</formula>
      <formula>120</formula>
    </cfRule>
  </conditionalFormatting>
  <conditionalFormatting sqref="BA96">
    <cfRule type="cellIs" dxfId="175" priority="17" operator="between">
      <formula>80</formula>
      <formula>120</formula>
    </cfRule>
  </conditionalFormatting>
  <conditionalFormatting sqref="BA138">
    <cfRule type="cellIs" dxfId="174" priority="10" operator="between">
      <formula>80</formula>
      <formula>120</formula>
    </cfRule>
  </conditionalFormatting>
  <conditionalFormatting sqref="BB36 BB39 BB42 BB45 BB48">
    <cfRule type="cellIs" dxfId="173" priority="32" operator="lessThan">
      <formula>20.1</formula>
    </cfRule>
  </conditionalFormatting>
  <conditionalFormatting sqref="BC26 BC33 BC42 BC45 BC48 BC36:BD36 BC39:BD39">
    <cfRule type="cellIs" dxfId="172" priority="36" operator="greaterThan">
      <formula>20</formula>
    </cfRule>
  </conditionalFormatting>
  <conditionalFormatting sqref="BC29">
    <cfRule type="cellIs" dxfId="171" priority="5" operator="greaterThan">
      <formula>20</formula>
    </cfRule>
  </conditionalFormatting>
  <conditionalFormatting sqref="BC43">
    <cfRule type="cellIs" dxfId="170" priority="265" operator="greaterThan">
      <formula>20</formula>
    </cfRule>
  </conditionalFormatting>
  <conditionalFormatting sqref="BC44">
    <cfRule type="cellIs" dxfId="169" priority="328" operator="greaterThan">
      <formula>20</formula>
    </cfRule>
  </conditionalFormatting>
  <conditionalFormatting sqref="BC46">
    <cfRule type="cellIs" dxfId="168" priority="251" operator="greaterThan">
      <formula>20</formula>
    </cfRule>
  </conditionalFormatting>
  <conditionalFormatting sqref="BC46:BC47">
    <cfRule type="cellIs" dxfId="167" priority="304" operator="greaterThan">
      <formula>20</formula>
    </cfRule>
  </conditionalFormatting>
  <conditionalFormatting sqref="BC50:BC51">
    <cfRule type="cellIs" dxfId="166" priority="243" operator="greaterThan">
      <formula>20</formula>
    </cfRule>
  </conditionalFormatting>
  <conditionalFormatting sqref="BC52:BC53">
    <cfRule type="cellIs" dxfId="165" priority="300" operator="greaterThan">
      <formula>20</formula>
    </cfRule>
  </conditionalFormatting>
  <conditionalFormatting sqref="BC54 BC58 BC61 BC64 BC67 BC70 BC73 BC76 BC79 BC82 BC88">
    <cfRule type="cellIs" dxfId="164" priority="239" operator="greaterThan">
      <formula>20</formula>
    </cfRule>
  </conditionalFormatting>
  <conditionalFormatting sqref="BC56 BC60 BC63 BC66 BC69 BC72 BC75 BC78 BC81 BC84">
    <cfRule type="cellIs" dxfId="163" priority="296" operator="greaterThan">
      <formula>20</formula>
    </cfRule>
  </conditionalFormatting>
  <conditionalFormatting sqref="BC90:BC97">
    <cfRule type="cellIs" dxfId="162" priority="197" operator="greaterThan">
      <formula>20</formula>
    </cfRule>
  </conditionalFormatting>
  <conditionalFormatting sqref="BC94 BC97">
    <cfRule type="cellIs" dxfId="161" priority="292" operator="greaterThan">
      <formula>20</formula>
    </cfRule>
  </conditionalFormatting>
  <conditionalFormatting sqref="BC99 BC101:BC102 BC104:BC105 BC107:BC108 BC110:BC111 BC113:BC114 BC116:BC117 BC119:BC120 BC122:BC123 BC125:BC126 BC128:BC129 BC132">
    <cfRule type="cellIs" dxfId="160" priority="149" operator="greaterThan">
      <formula>20</formula>
    </cfRule>
  </conditionalFormatting>
  <conditionalFormatting sqref="BC134:BC135">
    <cfRule type="cellIs" dxfId="159" priority="95" operator="greaterThan">
      <formula>20</formula>
    </cfRule>
  </conditionalFormatting>
  <conditionalFormatting sqref="BC136 BC139">
    <cfRule type="cellIs" dxfId="158" priority="145" operator="greaterThan">
      <formula>20</formula>
    </cfRule>
  </conditionalFormatting>
  <conditionalFormatting sqref="BC137:BC138">
    <cfRule type="cellIs" dxfId="157" priority="27" operator="greaterThan">
      <formula>20</formula>
    </cfRule>
  </conditionalFormatting>
  <conditionalFormatting sqref="BC37:BD53">
    <cfRule type="cellIs" dxfId="156" priority="322" operator="greaterThan">
      <formula>20</formula>
    </cfRule>
  </conditionalFormatting>
  <conditionalFormatting sqref="BC47:BD47">
    <cfRule type="cellIs" dxfId="155" priority="259" operator="greaterThan">
      <formula>20</formula>
    </cfRule>
  </conditionalFormatting>
  <conditionalFormatting sqref="BC98:BD98">
    <cfRule type="cellIs" dxfId="154" priority="183" operator="greaterThan">
      <formula>20</formula>
    </cfRule>
  </conditionalFormatting>
  <conditionalFormatting sqref="BC131:BD131">
    <cfRule type="cellIs" dxfId="153" priority="158" operator="greaterThan">
      <formula>20</formula>
    </cfRule>
  </conditionalFormatting>
  <conditionalFormatting sqref="BD90">
    <cfRule type="cellIs" dxfId="152" priority="40" operator="lessThan">
      <formula>20</formula>
    </cfRule>
  </conditionalFormatting>
  <conditionalFormatting sqref="BD129">
    <cfRule type="cellIs" dxfId="151" priority="115" operator="greaterThan">
      <formula>20</formula>
    </cfRule>
  </conditionalFormatting>
  <conditionalFormatting sqref="BD132">
    <cfRule type="cellIs" dxfId="150" priority="107" operator="lessThan">
      <formula>20</formula>
    </cfRule>
    <cfRule type="cellIs" dxfId="149" priority="108" operator="greaterThan">
      <formula>20</formula>
    </cfRule>
  </conditionalFormatting>
  <conditionalFormatting sqref="BE86:BE88">
    <cfRule type="cellIs" dxfId="148" priority="266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09E2-9163-4549-9A86-20625E662123}">
  <dimension ref="A1:BJ161"/>
  <sheetViews>
    <sheetView topLeftCell="A41" zoomScale="117" workbookViewId="0">
      <selection activeCell="A53" sqref="A53:BJ5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64</v>
      </c>
    </row>
    <row r="12" spans="1:16" ht="64" x14ac:dyDescent="0.2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2">
      <c r="A13" s="7" t="s">
        <v>71</v>
      </c>
      <c r="H13" s="2"/>
      <c r="J13" s="2"/>
    </row>
    <row r="14" spans="1:16" x14ac:dyDescent="0.2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5.4490974367396583E-2</v>
      </c>
      <c r="N14" s="3">
        <f>((H14*$H$21)+$H$22)*1000/L14</f>
        <v>0.16294829294110669</v>
      </c>
      <c r="O14" s="3">
        <f>N14-M14</f>
        <v>0.1084573185737101</v>
      </c>
      <c r="P14" s="3">
        <f>((J14*$J$21)+$J$22)*1000/L14</f>
        <v>4.1708564052343354E-3</v>
      </c>
    </row>
    <row r="15" spans="1:16" x14ac:dyDescent="0.2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AVERAGE(I36:I37) - (A16*G36/0.5)</f>
        <v>1074.5</v>
      </c>
      <c r="G15">
        <f>6*H36/1000</f>
        <v>1.2000000000000001E-3</v>
      </c>
      <c r="H15" s="2">
        <f>AVERAGE(J36:J37) - (B16*H36/0.5)</f>
        <v>1983.2</v>
      </c>
      <c r="I15">
        <f>0.3*H36/1000</f>
        <v>5.9999999999999995E-5</v>
      </c>
      <c r="J15" s="2">
        <f>AVERAGE(L36:L37) - (C16*H36/0.5)</f>
        <v>946.8</v>
      </c>
      <c r="L15">
        <v>0.2</v>
      </c>
      <c r="M15" s="3">
        <f t="shared" ref="M15:M19" si="0">((F15*$F$21)+$F$22)*1000/L15</f>
        <v>2.9182542659495012</v>
      </c>
      <c r="N15" s="3">
        <f t="shared" ref="N15:N19" si="1">((H15*$H$21)+$H$22)*1000/L15</f>
        <v>5.7288151485791436</v>
      </c>
      <c r="O15" s="3">
        <f t="shared" ref="O15:O19" si="2">N15-M15</f>
        <v>2.8105608826296424</v>
      </c>
      <c r="P15" s="3">
        <f t="shared" ref="P15:P19" si="3">((J15*$J$21)+$J$22)*1000/L15</f>
        <v>0.31482009857845855</v>
      </c>
    </row>
    <row r="16" spans="1:16" x14ac:dyDescent="0.2">
      <c r="A16">
        <f>AVERAGE(I33:I34)</f>
        <v>67.5</v>
      </c>
      <c r="B16">
        <f>AVERAGE(J33:J34)</f>
        <v>224.5</v>
      </c>
      <c r="C16">
        <f>AVERAGE(L33:L34)</f>
        <v>323</v>
      </c>
      <c r="E16">
        <f>3*G39/1000</f>
        <v>1.7999999999999997E-3</v>
      </c>
      <c r="F16" s="2">
        <f>AVERAGE(I39:I40) - (A16*G39/0.5)</f>
        <v>3542.5</v>
      </c>
      <c r="G16">
        <f>6*H39/1000</f>
        <v>3.5999999999999995E-3</v>
      </c>
      <c r="H16" s="2">
        <f>AVERAGE(J39:J40) - (B16*H39/0.5)</f>
        <v>6723.6</v>
      </c>
      <c r="I16">
        <f>0.3*H39/1000</f>
        <v>1.7999999999999998E-4</v>
      </c>
      <c r="J16" s="2">
        <f>AVERAGE(L39:L40) - (C16*H39/0.5)</f>
        <v>2729.9</v>
      </c>
      <c r="L16">
        <v>0.6</v>
      </c>
      <c r="M16" s="3">
        <f t="shared" si="0"/>
        <v>3.1027474562678061</v>
      </c>
      <c r="N16" s="3">
        <f t="shared" si="1"/>
        <v>6.1495161545888255</v>
      </c>
      <c r="O16" s="3">
        <f t="shared" si="2"/>
        <v>3.0467686983210194</v>
      </c>
      <c r="P16" s="3">
        <f t="shared" si="3"/>
        <v>0.29602688071007632</v>
      </c>
    </row>
    <row r="17" spans="1:62" x14ac:dyDescent="0.2">
      <c r="E17">
        <f>9*G42/1000</f>
        <v>2.9970000000000005E-3</v>
      </c>
      <c r="F17" s="2">
        <f>AVERAGE(I42:I43) - (A16*G42/0.5)</f>
        <v>5498.5450000000001</v>
      </c>
      <c r="G17">
        <f>18*H42/1000</f>
        <v>5.9940000000000011E-3</v>
      </c>
      <c r="H17" s="2">
        <f>AVERAGE(J42:J43) - (B16*H42/0.5)</f>
        <v>10559.983</v>
      </c>
      <c r="I17">
        <f>0.9*H42/1000</f>
        <v>2.9970000000000002E-4</v>
      </c>
      <c r="J17" s="2">
        <f>AVERAGE(L42:L43) - (C16*H42/0.5)</f>
        <v>4440.3819999999996</v>
      </c>
      <c r="L17">
        <v>0.33300000000000002</v>
      </c>
      <c r="M17" s="3">
        <f t="shared" si="0"/>
        <v>8.6322578116658928</v>
      </c>
      <c r="N17" s="3">
        <f t="shared" si="1"/>
        <v>17.262803406632976</v>
      </c>
      <c r="O17" s="3">
        <f t="shared" si="2"/>
        <v>8.6305455949670833</v>
      </c>
      <c r="P17" s="3">
        <f t="shared" si="3"/>
        <v>0.86366050893176727</v>
      </c>
    </row>
    <row r="18" spans="1:62" x14ac:dyDescent="0.2">
      <c r="E18">
        <f>9*G45/1000</f>
        <v>4.2030000000000001E-3</v>
      </c>
      <c r="F18" s="2">
        <f>AVERAGE(I45:I46) - (A16*G45/0.5)</f>
        <v>8103.9549999999999</v>
      </c>
      <c r="G18">
        <f>18*H45/1000</f>
        <v>8.4060000000000003E-3</v>
      </c>
      <c r="H18" s="2">
        <f>AVERAGE(J45:J46) - (B16*H45/0.5)</f>
        <v>15718.316999999999</v>
      </c>
      <c r="I18">
        <f>0.9*H45/1000</f>
        <v>4.2030000000000002E-4</v>
      </c>
      <c r="J18" s="2">
        <f>AVERAGE(L45:L46) - (B16*H45/0.5)</f>
        <v>6707.817</v>
      </c>
      <c r="L18">
        <v>0.46700000000000003</v>
      </c>
      <c r="M18" s="3">
        <f t="shared" si="0"/>
        <v>9.044312874673393</v>
      </c>
      <c r="N18" s="3">
        <f t="shared" si="1"/>
        <v>18.237142288268164</v>
      </c>
      <c r="O18" s="3">
        <f t="shared" si="2"/>
        <v>9.1928294135947706</v>
      </c>
      <c r="P18" s="3">
        <f t="shared" si="3"/>
        <v>0.92803740246577249</v>
      </c>
    </row>
    <row r="19" spans="1:62" x14ac:dyDescent="0.2">
      <c r="E19">
        <f>9*G48/1000</f>
        <v>5.3999999999999994E-3</v>
      </c>
      <c r="F19" s="2">
        <f>AVERAGE(I48:I49) - (A16*G48/0.5)</f>
        <v>10432</v>
      </c>
      <c r="G19">
        <f>18*H48/1000</f>
        <v>1.0799999999999999E-2</v>
      </c>
      <c r="H19" s="2">
        <f>AVERAGE(J48:J49) - (B16*H48/0.5)</f>
        <v>20006.099999999999</v>
      </c>
      <c r="I19">
        <f>0.9*H48/1000</f>
        <v>5.4000000000000001E-4</v>
      </c>
      <c r="J19" s="2">
        <f>AVERAGE(L48:L49) - (C16*H48/0.5)</f>
        <v>8308.9</v>
      </c>
      <c r="L19">
        <v>0.6</v>
      </c>
      <c r="M19" s="3">
        <f t="shared" si="0"/>
        <v>9.0486987035141677</v>
      </c>
      <c r="N19" s="3">
        <f t="shared" si="1"/>
        <v>18.029656913383842</v>
      </c>
      <c r="O19" s="3">
        <f t="shared" si="2"/>
        <v>8.9809582098696747</v>
      </c>
      <c r="P19" s="3">
        <f t="shared" si="3"/>
        <v>0.89390334538308514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5.1782723686012284E-7</v>
      </c>
      <c r="G21" s="5"/>
      <c r="H21" s="5">
        <f>SLOPE(G13:G19,H13:H19)</f>
        <v>5.366523211200461E-7</v>
      </c>
      <c r="I21" s="5"/>
      <c r="J21" s="5">
        <f>SLOPE(I13:I19,J13:J19)</f>
        <v>6.4299315075068179E-8</v>
      </c>
    </row>
    <row r="22" spans="1:62" x14ac:dyDescent="0.2">
      <c r="D22" t="s">
        <v>34</v>
      </c>
      <c r="F22" s="5">
        <f>INTERCEPT(E13:E19,F13:F19)</f>
        <v>2.7245487183698291E-5</v>
      </c>
      <c r="G22" s="5"/>
      <c r="H22" s="5">
        <f>INTERCEPT(G13:G19,H13:H19)</f>
        <v>8.1474146470553351E-5</v>
      </c>
      <c r="I22" s="5"/>
      <c r="J22" s="5">
        <f>INTERCEPT(I13:I19,J13:J19)</f>
        <v>2.0854282026171677E-6</v>
      </c>
    </row>
    <row r="23" spans="1:62" x14ac:dyDescent="0.2">
      <c r="D23" t="s">
        <v>35</v>
      </c>
      <c r="F23" s="4">
        <f>RSQ(E13:E19,F13:F19)</f>
        <v>0.99903738790983265</v>
      </c>
      <c r="G23" s="4"/>
      <c r="H23" s="4">
        <f>RSQ(G13:G19,H13:H19)</f>
        <v>0.99896755140993376</v>
      </c>
      <c r="I23" s="4"/>
      <c r="J23" s="4">
        <f>RSQ(I13:I19,J13:J19)</f>
        <v>0.99840202220525065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6179</v>
      </c>
      <c r="J25">
        <v>11825</v>
      </c>
      <c r="L25">
        <v>5552</v>
      </c>
      <c r="M25">
        <v>8.593</v>
      </c>
      <c r="N25">
        <v>17.161999999999999</v>
      </c>
      <c r="O25">
        <v>8.5690000000000008</v>
      </c>
      <c r="Q25">
        <v>0.77400000000000002</v>
      </c>
      <c r="R25">
        <v>1</v>
      </c>
      <c r="S25">
        <v>0</v>
      </c>
      <c r="T25">
        <v>0</v>
      </c>
      <c r="V25">
        <v>0</v>
      </c>
      <c r="Y25" s="1">
        <v>45012</v>
      </c>
      <c r="Z25" s="6">
        <v>0.40703703703703703</v>
      </c>
      <c r="AB25">
        <v>1</v>
      </c>
      <c r="AD25" s="3">
        <f t="shared" ref="AD25:AD88" si="4">((I25*$F$21)+$F$22)*1000/G25</f>
        <v>10.756333279141327</v>
      </c>
      <c r="AE25" s="3">
        <f t="shared" ref="AE25:AE88" si="5">((J25*$H$21)+$H$22)*1000/H25</f>
        <v>21.424626145716996</v>
      </c>
      <c r="AF25" s="3">
        <f t="shared" ref="AF25:AF88" si="6">AE25-AD25</f>
        <v>10.668292866575669</v>
      </c>
      <c r="AG25" s="3">
        <f t="shared" ref="AG25:AG88" si="7">((L25*$J$21)+$J$22)*1000/H25</f>
        <v>1.1969174183313189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6347</v>
      </c>
      <c r="J26">
        <v>11870</v>
      </c>
      <c r="L26">
        <v>5567</v>
      </c>
      <c r="M26">
        <v>8.8059999999999992</v>
      </c>
      <c r="N26">
        <v>17.225000000000001</v>
      </c>
      <c r="O26">
        <v>8.4179999999999993</v>
      </c>
      <c r="Q26">
        <v>0.77700000000000002</v>
      </c>
      <c r="R26">
        <v>1</v>
      </c>
      <c r="S26">
        <v>0</v>
      </c>
      <c r="T26">
        <v>0</v>
      </c>
      <c r="V26">
        <v>0</v>
      </c>
      <c r="Y26" s="1">
        <v>45012</v>
      </c>
      <c r="Z26" s="6">
        <v>0.41408564814814813</v>
      </c>
      <c r="AB26">
        <v>1</v>
      </c>
      <c r="AD26" s="3">
        <f t="shared" si="4"/>
        <v>11.046316531782994</v>
      </c>
      <c r="AE26" s="3">
        <f t="shared" si="5"/>
        <v>21.505123993885004</v>
      </c>
      <c r="AF26" s="3">
        <f t="shared" si="6"/>
        <v>10.45880746210201</v>
      </c>
      <c r="AG26" s="3">
        <f t="shared" si="7"/>
        <v>1.2001323840850724</v>
      </c>
      <c r="AH26" s="3"/>
      <c r="AK26">
        <f>ABS(100*(AD26-AD27)/(AVERAGE(AD26:AD27)))</f>
        <v>0.62309032417630994</v>
      </c>
      <c r="AQ26">
        <f>ABS(100*(AE26-AE27)/(AVERAGE(AE26:AE27)))</f>
        <v>9.1458452064968068E-2</v>
      </c>
      <c r="AW26">
        <f>ABS(100*(AF26-AF27)/(AVERAGE(AF26:AF27)))</f>
        <v>0.47312432283833311</v>
      </c>
      <c r="BC26">
        <f>ABS(100*(AG26-AG27)/(AVERAGE(AG26:AG27)))</f>
        <v>1.4185822957912966</v>
      </c>
      <c r="BG26" s="3">
        <f>AVERAGE(AD26:AD27)</f>
        <v>11.080838347573668</v>
      </c>
      <c r="BH26" s="3">
        <f>AVERAGE(AE26:AE27)</f>
        <v>21.514962619772206</v>
      </c>
      <c r="BI26" s="3">
        <f>AVERAGE(AF26:AF27)</f>
        <v>10.434124272198535</v>
      </c>
      <c r="BJ26" s="3">
        <f>AVERAGE(AG26:AG27)</f>
        <v>1.2087056260950815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6387</v>
      </c>
      <c r="J27">
        <v>11881</v>
      </c>
      <c r="L27">
        <v>5647</v>
      </c>
      <c r="M27">
        <v>8.859</v>
      </c>
      <c r="N27">
        <v>17.241</v>
      </c>
      <c r="O27">
        <v>8.3819999999999997</v>
      </c>
      <c r="Q27">
        <v>0.79100000000000004</v>
      </c>
      <c r="R27">
        <v>1</v>
      </c>
      <c r="S27">
        <v>0</v>
      </c>
      <c r="T27">
        <v>0</v>
      </c>
      <c r="V27">
        <v>0</v>
      </c>
      <c r="Y27" s="1">
        <v>45012</v>
      </c>
      <c r="Z27" s="6">
        <v>0.42155092592592597</v>
      </c>
      <c r="AB27">
        <v>1</v>
      </c>
      <c r="AD27" s="3">
        <f t="shared" si="4"/>
        <v>11.115360163364343</v>
      </c>
      <c r="AE27" s="3">
        <f t="shared" si="5"/>
        <v>21.524801245659404</v>
      </c>
      <c r="AF27" s="3">
        <f t="shared" si="6"/>
        <v>10.409441082295061</v>
      </c>
      <c r="AG27" s="3">
        <f t="shared" si="7"/>
        <v>1.2172788681050906</v>
      </c>
      <c r="AH27" s="3"/>
    </row>
    <row r="28" spans="1:62" x14ac:dyDescent="0.2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2765</v>
      </c>
      <c r="J28">
        <v>1152</v>
      </c>
      <c r="L28">
        <v>580</v>
      </c>
      <c r="M28">
        <v>2.536</v>
      </c>
      <c r="N28">
        <v>1.2549999999999999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45012</v>
      </c>
      <c r="Z28" s="6">
        <v>0.4339351851851852</v>
      </c>
      <c r="AB28">
        <v>1</v>
      </c>
      <c r="AD28" s="3">
        <f t="shared" si="4"/>
        <v>2.9180755942038759</v>
      </c>
      <c r="AE28" s="3">
        <f t="shared" si="5"/>
        <v>1.399395240801693</v>
      </c>
      <c r="AF28" s="3">
        <f t="shared" si="6"/>
        <v>-1.5186803534021829</v>
      </c>
      <c r="AG28" s="3">
        <f t="shared" si="7"/>
        <v>7.8758061892313422E-2</v>
      </c>
      <c r="AH28" s="3"/>
    </row>
    <row r="29" spans="1:62" x14ac:dyDescent="0.2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614</v>
      </c>
      <c r="J29">
        <v>1061</v>
      </c>
      <c r="L29">
        <v>516</v>
      </c>
      <c r="M29">
        <v>0.88600000000000001</v>
      </c>
      <c r="N29">
        <v>1.177</v>
      </c>
      <c r="O29">
        <v>0.29099999999999998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45012</v>
      </c>
      <c r="Z29" s="6">
        <v>0.44035879629629626</v>
      </c>
      <c r="AB29">
        <v>1</v>
      </c>
      <c r="AD29" s="3">
        <f t="shared" si="4"/>
        <v>0.69038282123162742</v>
      </c>
      <c r="AE29" s="3">
        <f t="shared" si="5"/>
        <v>1.3017245183578445</v>
      </c>
      <c r="AF29" s="3">
        <f t="shared" si="6"/>
        <v>0.61134169712621711</v>
      </c>
      <c r="AG29" s="3">
        <f t="shared" si="7"/>
        <v>7.0527749562704689E-2</v>
      </c>
      <c r="AH29" s="3"/>
      <c r="AK29">
        <f>ABS(100*(AD29-AD30)/(AVERAGE(AD29:AD30)))</f>
        <v>8.4425785573772654</v>
      </c>
      <c r="AQ29">
        <f>ABS(100*(AE29-AE30)/(AVERAGE(AE29:AE30)))</f>
        <v>0.91110947739890602</v>
      </c>
      <c r="AW29">
        <f>ABS(100*(AF29-AF30)/(AVERAGE(AF29:AF30)))</f>
        <v>6.9654100823796918</v>
      </c>
      <c r="BC29">
        <f>ABS(100*(AG29-AG30)/(AVERAGE(AG29:AG30)))</f>
        <v>6.1844762203884862</v>
      </c>
      <c r="BG29" s="3">
        <f>AVERAGE(AD29:AD30)</f>
        <v>0.66242015044118074</v>
      </c>
      <c r="BH29" s="3">
        <f>AVERAGE(AE29:AE30)</f>
        <v>1.2958213428255241</v>
      </c>
      <c r="BI29" s="3">
        <f>AVERAGE(AF29:AF30)</f>
        <v>0.63340119238434323</v>
      </c>
      <c r="BJ29" s="3">
        <f>AVERAGE(AG29:AG30)</f>
        <v>7.2778225590332077E-2</v>
      </c>
    </row>
    <row r="30" spans="1:62" x14ac:dyDescent="0.2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560</v>
      </c>
      <c r="J30">
        <v>1050</v>
      </c>
      <c r="L30">
        <v>551</v>
      </c>
      <c r="M30">
        <v>0.84499999999999997</v>
      </c>
      <c r="N30">
        <v>1.1679999999999999</v>
      </c>
      <c r="O30">
        <v>0.32300000000000001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45012</v>
      </c>
      <c r="Z30" s="6">
        <v>0.44712962962962965</v>
      </c>
      <c r="AB30">
        <v>1</v>
      </c>
      <c r="AD30" s="3">
        <f t="shared" si="4"/>
        <v>0.63445747965073407</v>
      </c>
      <c r="AE30" s="3">
        <f t="shared" si="5"/>
        <v>1.2899181672932034</v>
      </c>
      <c r="AF30" s="3">
        <f t="shared" si="6"/>
        <v>0.65546068764246934</v>
      </c>
      <c r="AG30" s="3">
        <f t="shared" si="7"/>
        <v>7.5028701617959465E-2</v>
      </c>
      <c r="AH30" s="3"/>
    </row>
    <row r="31" spans="1:62" x14ac:dyDescent="0.2">
      <c r="A31">
        <v>7</v>
      </c>
      <c r="B31">
        <v>3</v>
      </c>
      <c r="D31" t="s">
        <v>85</v>
      </c>
      <c r="Y31" s="1">
        <v>45012</v>
      </c>
      <c r="Z31" s="6">
        <v>0.45093749999999999</v>
      </c>
      <c r="AB31">
        <v>1</v>
      </c>
      <c r="AD31" s="3"/>
      <c r="AE31" s="3"/>
      <c r="AF31" s="3"/>
      <c r="AG31" s="3"/>
      <c r="AH31" s="3"/>
    </row>
    <row r="32" spans="1:62" x14ac:dyDescent="0.2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70</v>
      </c>
      <c r="J32">
        <v>271</v>
      </c>
      <c r="L32">
        <v>378</v>
      </c>
      <c r="M32">
        <v>0.46800000000000003</v>
      </c>
      <c r="N32">
        <v>0.50800000000000001</v>
      </c>
      <c r="O32">
        <v>3.9E-2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45012</v>
      </c>
      <c r="Z32" s="6">
        <v>0.46153935185185185</v>
      </c>
      <c r="AB32">
        <v>1</v>
      </c>
      <c r="AD32" s="3">
        <f t="shared" si="4"/>
        <v>0.12698678752781378</v>
      </c>
      <c r="AE32" s="3">
        <f t="shared" si="5"/>
        <v>0.45381385098817173</v>
      </c>
      <c r="AF32" s="3">
        <f t="shared" si="6"/>
        <v>0.32682706346035795</v>
      </c>
      <c r="AG32" s="3">
        <f t="shared" si="7"/>
        <v>5.2781138601985883E-2</v>
      </c>
      <c r="AH32" s="3"/>
    </row>
    <row r="33" spans="1:62" x14ac:dyDescent="0.2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67</v>
      </c>
      <c r="J33">
        <v>241</v>
      </c>
      <c r="L33">
        <v>306</v>
      </c>
      <c r="M33">
        <v>0.46600000000000003</v>
      </c>
      <c r="N33">
        <v>0.48299999999999998</v>
      </c>
      <c r="O33">
        <v>1.7000000000000001E-2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45012</v>
      </c>
      <c r="Z33" s="6">
        <v>0.46716435185185184</v>
      </c>
      <c r="AB33">
        <v>1</v>
      </c>
      <c r="AD33" s="3">
        <f t="shared" si="4"/>
        <v>0.12387982410665306</v>
      </c>
      <c r="AE33" s="3">
        <f t="shared" si="5"/>
        <v>0.42161471172096887</v>
      </c>
      <c r="AF33" s="3">
        <f t="shared" si="6"/>
        <v>0.29773488761431582</v>
      </c>
      <c r="AG33" s="3">
        <f t="shared" si="7"/>
        <v>4.3522037231176064E-2</v>
      </c>
      <c r="AH33" s="3"/>
      <c r="AK33">
        <f>ABS(100*(AD33-AD34)/(AVERAGE(AD33:AD34)))</f>
        <v>0.83253539157291478</v>
      </c>
      <c r="AQ33">
        <f>ABS(100*(AE33-AE34)/(AVERAGE(AE33:AE34)))</f>
        <v>8.7691504091606625</v>
      </c>
      <c r="AW33">
        <f>ABS(100*(AF33-AF34)/(AVERAGE(AF33:AF34)))</f>
        <v>13.042477665833596</v>
      </c>
      <c r="BC33">
        <f>ABS(100*(AG33-AG34)/(AVERAGE(AG33:AG34)))</f>
        <v>9.565793645946135</v>
      </c>
      <c r="BG33" s="3">
        <f>AVERAGE(AD33:AD34)</f>
        <v>0.12439765134351317</v>
      </c>
      <c r="BH33" s="3">
        <f>AVERAGE(AE33:AE34)</f>
        <v>0.40390518512400736</v>
      </c>
      <c r="BI33" s="3">
        <f>AVERAGE(AF33:AF34)</f>
        <v>0.2795075337804942</v>
      </c>
      <c r="BJ33" s="3">
        <f>AVERAGE(AG33:AG34)</f>
        <v>4.5708213943728385E-2</v>
      </c>
    </row>
    <row r="34" spans="1:62" x14ac:dyDescent="0.2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68</v>
      </c>
      <c r="J34">
        <v>208</v>
      </c>
      <c r="L34">
        <v>340</v>
      </c>
      <c r="M34">
        <v>0.46700000000000003</v>
      </c>
      <c r="N34">
        <v>0.45500000000000002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45012</v>
      </c>
      <c r="Z34" s="6">
        <v>0.47320601851851851</v>
      </c>
      <c r="AB34">
        <v>1</v>
      </c>
      <c r="AD34" s="3">
        <f t="shared" si="4"/>
        <v>0.12491547858037329</v>
      </c>
      <c r="AE34" s="3">
        <f t="shared" si="5"/>
        <v>0.38619565852704585</v>
      </c>
      <c r="AF34" s="3">
        <f t="shared" si="6"/>
        <v>0.26128017994667257</v>
      </c>
      <c r="AG34" s="3">
        <f t="shared" si="7"/>
        <v>4.7894390656280698E-2</v>
      </c>
      <c r="AH34" s="3"/>
    </row>
    <row r="35" spans="1:62" x14ac:dyDescent="0.2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553</v>
      </c>
      <c r="J35">
        <v>2005</v>
      </c>
      <c r="L35">
        <v>1114</v>
      </c>
      <c r="M35">
        <v>2.097</v>
      </c>
      <c r="N35">
        <v>4.944</v>
      </c>
      <c r="O35">
        <v>2.8460000000000001</v>
      </c>
      <c r="Q35">
        <v>1E-3</v>
      </c>
      <c r="R35">
        <v>1</v>
      </c>
      <c r="S35">
        <v>0</v>
      </c>
      <c r="T35">
        <v>0</v>
      </c>
      <c r="V35">
        <v>0</v>
      </c>
      <c r="Y35" s="1">
        <v>45012</v>
      </c>
      <c r="Z35" s="6">
        <v>0.48412037037037042</v>
      </c>
      <c r="AB35">
        <v>1</v>
      </c>
      <c r="AD35" s="3">
        <f t="shared" si="4"/>
        <v>1.5680197458367309</v>
      </c>
      <c r="AE35" s="3">
        <f t="shared" si="5"/>
        <v>5.7873102515812276</v>
      </c>
      <c r="AF35" s="3">
        <f t="shared" si="6"/>
        <v>4.2192905057444969</v>
      </c>
      <c r="AG35" s="3">
        <f t="shared" si="7"/>
        <v>0.36857432598121559</v>
      </c>
      <c r="AH35" s="3"/>
    </row>
    <row r="36" spans="1:62" x14ac:dyDescent="0.2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1102</v>
      </c>
      <c r="J36">
        <v>2049</v>
      </c>
      <c r="L36">
        <v>1081</v>
      </c>
      <c r="M36">
        <v>3.1509999999999998</v>
      </c>
      <c r="N36">
        <v>5.0350000000000001</v>
      </c>
      <c r="O36">
        <v>1.885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45012</v>
      </c>
      <c r="Z36" s="6">
        <v>0.49033564814814817</v>
      </c>
      <c r="AB36">
        <v>1</v>
      </c>
      <c r="AD36" s="3">
        <f t="shared" si="4"/>
        <v>2.9894555110177681</v>
      </c>
      <c r="AE36" s="3">
        <f t="shared" si="5"/>
        <v>5.9053737622276392</v>
      </c>
      <c r="AF36" s="3">
        <f t="shared" si="6"/>
        <v>2.9159182512098711</v>
      </c>
      <c r="AG36" s="3">
        <f t="shared" si="7"/>
        <v>0.35796493899382931</v>
      </c>
      <c r="AH36" s="3"/>
      <c r="AJ36">
        <f>ABS(100*((AVERAGE(AD36:AD37))-3)/3)</f>
        <v>0.39463523581272736</v>
      </c>
      <c r="AK36">
        <f>ABS(100*(AD36-AD37)/(AVERAGE(AD36:AD37)))</f>
        <v>8.6646477005528647E-2</v>
      </c>
      <c r="AP36">
        <f>ABS(100*((AVERAGE(AE36:AE37))-6)/6)</f>
        <v>0.50379932063258082</v>
      </c>
      <c r="AQ36">
        <f>ABS(100*(AE36-AE37)/(AVERAGE(AE36:AE37)))</f>
        <v>2.1574786472478107</v>
      </c>
      <c r="AV36">
        <f>ABS(100*((AVERAGE(AF36:AF37))-3)/3)</f>
        <v>0.61296340545243433</v>
      </c>
      <c r="AW36">
        <f>ABS(100*(AF36-AF37)/(AVERAGE(AF36:AF37)))</f>
        <v>4.4065335465262319</v>
      </c>
      <c r="BB36">
        <f>ABS(100*((AVERAGE(AG36:AG37))-0.3)/0.3)</f>
        <v>18.785818705650865</v>
      </c>
      <c r="BC36">
        <f>ABS(100*(AG36-AG37)/(AVERAGE(AG36:AG37)))</f>
        <v>0.90217440341652089</v>
      </c>
      <c r="BG36" s="3">
        <f>AVERAGE(AD36:AD37)</f>
        <v>2.9881609429256182</v>
      </c>
      <c r="BH36" s="3">
        <f>AVERAGE(AE36:AE37)</f>
        <v>5.9697720407620452</v>
      </c>
      <c r="BI36" s="3">
        <f>AVERAGE(AF36:AF37)</f>
        <v>2.981611097836427</v>
      </c>
      <c r="BJ36" s="3">
        <f>AVERAGE(AG36:AG37)</f>
        <v>0.35635745611695258</v>
      </c>
    </row>
    <row r="37" spans="1:62" x14ac:dyDescent="0.2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1101</v>
      </c>
      <c r="J37">
        <v>2097</v>
      </c>
      <c r="L37">
        <v>1071</v>
      </c>
      <c r="M37">
        <v>3.149</v>
      </c>
      <c r="N37">
        <v>5.1379999999999999</v>
      </c>
      <c r="O37">
        <v>1.9890000000000001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45012</v>
      </c>
      <c r="Z37" s="6">
        <v>0.49692129629629633</v>
      </c>
      <c r="AB37">
        <v>1</v>
      </c>
      <c r="AD37" s="3">
        <f t="shared" si="4"/>
        <v>2.9868663748334678</v>
      </c>
      <c r="AE37" s="3">
        <f t="shared" si="5"/>
        <v>6.0341703192964502</v>
      </c>
      <c r="AF37" s="3">
        <f t="shared" si="6"/>
        <v>3.0473039444629824</v>
      </c>
      <c r="AG37" s="3">
        <f t="shared" si="7"/>
        <v>0.3547499732400759</v>
      </c>
      <c r="AH37" s="3"/>
    </row>
    <row r="38" spans="1:62" x14ac:dyDescent="0.2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3572</v>
      </c>
      <c r="J38">
        <v>6866</v>
      </c>
      <c r="L38">
        <v>3042</v>
      </c>
      <c r="M38">
        <v>2.63</v>
      </c>
      <c r="N38">
        <v>5.0789999999999997</v>
      </c>
      <c r="O38">
        <v>2.4500000000000002</v>
      </c>
      <c r="Q38">
        <v>0.16800000000000001</v>
      </c>
      <c r="R38">
        <v>1</v>
      </c>
      <c r="S38">
        <v>0</v>
      </c>
      <c r="T38">
        <v>0</v>
      </c>
      <c r="V38">
        <v>0</v>
      </c>
      <c r="Y38" s="1">
        <v>45012</v>
      </c>
      <c r="Z38" s="6">
        <v>0.51019675925925922</v>
      </c>
      <c r="AB38">
        <v>1</v>
      </c>
      <c r="AD38" s="3">
        <f t="shared" si="4"/>
        <v>3.1282072954134286</v>
      </c>
      <c r="AE38" s="3">
        <f t="shared" si="5"/>
        <v>6.2768816388013162</v>
      </c>
      <c r="AF38" s="3">
        <f t="shared" si="6"/>
        <v>3.1486743433878877</v>
      </c>
      <c r="AG38" s="3">
        <f t="shared" si="7"/>
        <v>0.32947324110162429</v>
      </c>
      <c r="AH38" s="3"/>
    </row>
    <row r="39" spans="1:62" x14ac:dyDescent="0.2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3636</v>
      </c>
      <c r="J39">
        <v>6973</v>
      </c>
      <c r="L39">
        <v>3084</v>
      </c>
      <c r="M39">
        <v>2.67</v>
      </c>
      <c r="N39">
        <v>5.1550000000000002</v>
      </c>
      <c r="O39">
        <v>2.4849999999999999</v>
      </c>
      <c r="Q39">
        <v>0.17199999999999999</v>
      </c>
      <c r="R39">
        <v>1</v>
      </c>
      <c r="S39">
        <v>0</v>
      </c>
      <c r="T39">
        <v>0</v>
      </c>
      <c r="V39">
        <v>0</v>
      </c>
      <c r="Y39" s="1">
        <v>45012</v>
      </c>
      <c r="Z39" s="6">
        <v>0.51760416666666664</v>
      </c>
      <c r="AB39">
        <v>1</v>
      </c>
      <c r="AD39" s="3">
        <f t="shared" si="4"/>
        <v>3.1834422006785084</v>
      </c>
      <c r="AE39" s="3">
        <f t="shared" si="5"/>
        <v>6.3725846360677254</v>
      </c>
      <c r="AF39" s="3">
        <f t="shared" si="6"/>
        <v>3.189142435389217</v>
      </c>
      <c r="AG39" s="3">
        <f t="shared" si="7"/>
        <v>0.33397419315687904</v>
      </c>
      <c r="AH39" s="3"/>
      <c r="AJ39">
        <f>ABS(100*((AVERAGE(AD39:AD40))-3)/3)</f>
        <v>5.7551377747974071</v>
      </c>
      <c r="AK39">
        <f>ABS(100*(AD39-AD40)/(AVERAGE(AD39:AD40)))</f>
        <v>0.68006577341952701</v>
      </c>
      <c r="AP39">
        <f>ABS(100*((AVERAGE(AE39:AE40))-6)/6)</f>
        <v>6.5078841128621017</v>
      </c>
      <c r="AQ39">
        <f>ABS(100*(AE39-AE40)/(AVERAGE(AE39:AE40)))</f>
        <v>0.55984621398373136</v>
      </c>
      <c r="AV39">
        <f>ABS(100*((AVERAGE(AF39:AF40))-3)/3)</f>
        <v>7.2606304509267972</v>
      </c>
      <c r="AW39">
        <f>ABS(100*(AF39-AF40)/(AVERAGE(AF39:AF40)))</f>
        <v>1.7823549994084718</v>
      </c>
      <c r="BB39">
        <f>ABS(100*((AVERAGE(AG39:AG40))-0.3)/0.3)</f>
        <v>12.521412749523453</v>
      </c>
      <c r="BC39">
        <f>ABS(100*(AG39-AG40)/(AVERAGE(AG39:AG40)))</f>
        <v>2.1270292791191499</v>
      </c>
      <c r="BG39" s="3">
        <f>AVERAGE(AD39:AD40)</f>
        <v>3.1726541332439222</v>
      </c>
      <c r="BH39" s="3">
        <f>AVERAGE(AE39:AE40)</f>
        <v>6.3904730467717261</v>
      </c>
      <c r="BI39" s="3">
        <f>AVERAGE(AF39:AF40)</f>
        <v>3.2178189135278039</v>
      </c>
      <c r="BJ39" s="3">
        <f>AVERAGE(AG39:AG40)</f>
        <v>0.33756423824857035</v>
      </c>
    </row>
    <row r="40" spans="1:62" x14ac:dyDescent="0.2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3611</v>
      </c>
      <c r="J40">
        <v>7013</v>
      </c>
      <c r="L40">
        <v>3151</v>
      </c>
      <c r="M40">
        <v>2.6549999999999998</v>
      </c>
      <c r="N40">
        <v>5.1840000000000002</v>
      </c>
      <c r="O40">
        <v>2.5289999999999999</v>
      </c>
      <c r="Q40">
        <v>0.17799999999999999</v>
      </c>
      <c r="R40">
        <v>1</v>
      </c>
      <c r="S40">
        <v>0</v>
      </c>
      <c r="T40">
        <v>0</v>
      </c>
      <c r="V40">
        <v>0</v>
      </c>
      <c r="Y40" s="1">
        <v>45012</v>
      </c>
      <c r="Z40" s="6">
        <v>0.52537037037037038</v>
      </c>
      <c r="AB40">
        <v>1</v>
      </c>
      <c r="AD40" s="3">
        <f t="shared" si="4"/>
        <v>3.1618660658093365</v>
      </c>
      <c r="AE40" s="3">
        <f t="shared" si="5"/>
        <v>6.4083614574757277</v>
      </c>
      <c r="AF40" s="3">
        <f t="shared" si="6"/>
        <v>3.2464953916663912</v>
      </c>
      <c r="AG40" s="3">
        <f t="shared" si="7"/>
        <v>0.34115428334026165</v>
      </c>
      <c r="AH40" s="3"/>
    </row>
    <row r="41" spans="1:62" x14ac:dyDescent="0.2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4403</v>
      </c>
      <c r="J41">
        <v>10652</v>
      </c>
      <c r="L41">
        <v>4599</v>
      </c>
      <c r="M41">
        <v>5.694</v>
      </c>
      <c r="N41">
        <v>13.968999999999999</v>
      </c>
      <c r="O41">
        <v>8.2739999999999991</v>
      </c>
      <c r="Q41">
        <v>0.54800000000000004</v>
      </c>
      <c r="R41">
        <v>1</v>
      </c>
      <c r="S41">
        <v>0</v>
      </c>
      <c r="T41">
        <v>0</v>
      </c>
      <c r="V41">
        <v>0</v>
      </c>
      <c r="Y41" s="1">
        <v>45012</v>
      </c>
      <c r="Z41" s="6">
        <v>0.53842592592592597</v>
      </c>
      <c r="AB41">
        <v>1</v>
      </c>
      <c r="AD41" s="3">
        <f t="shared" si="4"/>
        <v>6.9286450783147719</v>
      </c>
      <c r="AE41" s="3">
        <f t="shared" si="5"/>
        <v>17.411095108232086</v>
      </c>
      <c r="AF41" s="3">
        <f t="shared" si="6"/>
        <v>10.482450029917313</v>
      </c>
      <c r="AG41" s="3">
        <f t="shared" si="7"/>
        <v>0.89428822292148857</v>
      </c>
      <c r="AH41" s="3"/>
    </row>
    <row r="42" spans="1:62" x14ac:dyDescent="0.2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5510</v>
      </c>
      <c r="J42">
        <v>10707</v>
      </c>
      <c r="L42">
        <v>4607</v>
      </c>
      <c r="M42">
        <v>6.97</v>
      </c>
      <c r="N42">
        <v>14.038</v>
      </c>
      <c r="O42">
        <v>7.069</v>
      </c>
      <c r="Q42">
        <v>0.54900000000000004</v>
      </c>
      <c r="R42">
        <v>1</v>
      </c>
      <c r="S42">
        <v>0</v>
      </c>
      <c r="T42">
        <v>0</v>
      </c>
      <c r="V42">
        <v>0</v>
      </c>
      <c r="Y42" s="1">
        <v>45012</v>
      </c>
      <c r="Z42" s="6">
        <v>0.54562500000000003</v>
      </c>
      <c r="AB42">
        <v>1</v>
      </c>
      <c r="AD42" s="3">
        <f t="shared" si="4"/>
        <v>8.6500707576065317</v>
      </c>
      <c r="AE42" s="3">
        <f t="shared" si="5"/>
        <v>17.499731377486146</v>
      </c>
      <c r="AF42" s="3">
        <f t="shared" si="6"/>
        <v>8.8496606198796144</v>
      </c>
      <c r="AG42" s="3">
        <f t="shared" si="7"/>
        <v>0.89583295121158024</v>
      </c>
      <c r="AH42" s="3"/>
      <c r="AJ42">
        <f>ABS(100*((AVERAGE(AD42:AD43))-9)/9)</f>
        <v>3.3092834595332397</v>
      </c>
      <c r="AK42">
        <f>ABS(100*(AD42-AD43)/(AVERAGE(AD42:AD43)))</f>
        <v>1.197259167037579</v>
      </c>
      <c r="AP42">
        <f>ABS(100*((AVERAGE(AE42:AE43))-18)/18)</f>
        <v>2.7568872288006849</v>
      </c>
      <c r="AQ42">
        <f>ABS(100*(AE42-AE43)/(AVERAGE(AE42:AE43)))</f>
        <v>4.6034923478715933E-2</v>
      </c>
      <c r="AV42">
        <f>ABS(100*((AVERAGE(AF42:AF43))-9)/9)</f>
        <v>2.2044909980681697</v>
      </c>
      <c r="AW42">
        <f>ABS(100*(AF42-AF43)/(AVERAGE(AF42:AF43)))</f>
        <v>1.0921839798685169</v>
      </c>
      <c r="BB42">
        <f>ABS(100*((AVERAGE(AG42:AG43))-0.9)/0.9)</f>
        <v>0.57754071891792502</v>
      </c>
      <c r="BC42">
        <f>ABS(100*(AG42-AG43)/(AVERAGE(AG42:AG43)))</f>
        <v>2.0691421413085775</v>
      </c>
      <c r="BG42" s="3">
        <f>AVERAGE(AD42:AD43)</f>
        <v>8.7021644886420084</v>
      </c>
      <c r="BH42" s="3">
        <f>AVERAGE(AE42:AE43)</f>
        <v>17.503760298815877</v>
      </c>
      <c r="BI42" s="3">
        <f>AVERAGE(AF42:AF43)</f>
        <v>8.8015958101738647</v>
      </c>
      <c r="BJ42" s="3">
        <f>AVERAGE(AG42:AG43)</f>
        <v>0.90519786647026135</v>
      </c>
    </row>
    <row r="43" spans="1:62" x14ac:dyDescent="0.2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5577</v>
      </c>
      <c r="J43">
        <v>10712</v>
      </c>
      <c r="L43">
        <v>4704</v>
      </c>
      <c r="M43">
        <v>7.048</v>
      </c>
      <c r="N43">
        <v>14.044</v>
      </c>
      <c r="O43">
        <v>6.9960000000000004</v>
      </c>
      <c r="Q43">
        <v>0.56499999999999995</v>
      </c>
      <c r="R43">
        <v>1</v>
      </c>
      <c r="S43">
        <v>0</v>
      </c>
      <c r="T43">
        <v>0</v>
      </c>
      <c r="V43">
        <v>0</v>
      </c>
      <c r="Y43" s="1">
        <v>45012</v>
      </c>
      <c r="Z43" s="6">
        <v>0.55324074074074081</v>
      </c>
      <c r="AB43">
        <v>1</v>
      </c>
      <c r="AD43" s="3">
        <f t="shared" si="4"/>
        <v>8.754258219677487</v>
      </c>
      <c r="AE43" s="3">
        <f t="shared" si="5"/>
        <v>17.507789220145604</v>
      </c>
      <c r="AF43" s="3">
        <f t="shared" si="6"/>
        <v>8.7535310004681168</v>
      </c>
      <c r="AG43" s="3">
        <f t="shared" si="7"/>
        <v>0.91456278172894256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7977</v>
      </c>
      <c r="J44">
        <v>15648</v>
      </c>
      <c r="L44">
        <v>6735</v>
      </c>
      <c r="M44">
        <v>6.9960000000000004</v>
      </c>
      <c r="N44">
        <v>14.492000000000001</v>
      </c>
      <c r="O44">
        <v>7.4960000000000004</v>
      </c>
      <c r="Q44">
        <v>0.63</v>
      </c>
      <c r="R44">
        <v>1</v>
      </c>
      <c r="S44">
        <v>0</v>
      </c>
      <c r="T44">
        <v>0</v>
      </c>
      <c r="V44">
        <v>0</v>
      </c>
      <c r="Y44" s="1">
        <v>45012</v>
      </c>
      <c r="Z44" s="6">
        <v>0.56774305555555549</v>
      </c>
      <c r="AB44">
        <v>1</v>
      </c>
      <c r="AD44" s="3">
        <f t="shared" si="4"/>
        <v>8.9035403760533161</v>
      </c>
      <c r="AE44" s="3">
        <f t="shared" si="5"/>
        <v>18.156337617466878</v>
      </c>
      <c r="AF44" s="3">
        <f t="shared" si="6"/>
        <v>9.2527972414135622</v>
      </c>
      <c r="AG44" s="3">
        <f t="shared" si="7"/>
        <v>0.93178011827237972</v>
      </c>
      <c r="AH44" s="3"/>
      <c r="BG44" s="3"/>
      <c r="BH44" s="3"/>
      <c r="BI44" s="3"/>
      <c r="BJ44" s="3"/>
    </row>
    <row r="45" spans="1:62" x14ac:dyDescent="0.2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8146</v>
      </c>
      <c r="J45">
        <v>15791</v>
      </c>
      <c r="L45">
        <v>6830</v>
      </c>
      <c r="M45">
        <v>7.1349999999999998</v>
      </c>
      <c r="N45">
        <v>14.622</v>
      </c>
      <c r="O45">
        <v>7.4870000000000001</v>
      </c>
      <c r="Q45">
        <v>0.64100000000000001</v>
      </c>
      <c r="R45">
        <v>1</v>
      </c>
      <c r="S45">
        <v>0</v>
      </c>
      <c r="T45">
        <v>0</v>
      </c>
      <c r="V45">
        <v>0</v>
      </c>
      <c r="Y45" s="1">
        <v>45012</v>
      </c>
      <c r="Z45" s="6">
        <v>0.57556712962962964</v>
      </c>
      <c r="AB45">
        <v>1</v>
      </c>
      <c r="AD45" s="3">
        <f t="shared" si="4"/>
        <v>9.090933958557299</v>
      </c>
      <c r="AE45" s="3">
        <f t="shared" si="5"/>
        <v>18.320665844276665</v>
      </c>
      <c r="AF45" s="3">
        <f t="shared" si="6"/>
        <v>9.2297318857193655</v>
      </c>
      <c r="AG45" s="3">
        <f t="shared" si="7"/>
        <v>0.94486027872662282</v>
      </c>
      <c r="AH45" s="3"/>
      <c r="AJ45">
        <f>ABS(100*((AVERAGE(AD45:AD46))-9)/9)</f>
        <v>1.269106129439004</v>
      </c>
      <c r="AK45">
        <f>ABS(100*(AD45-AD46)/(AVERAGE(AD45:AD46)))</f>
        <v>0.5109728366812728</v>
      </c>
      <c r="AP45">
        <f>ABS(100*((AVERAGE(AE45:AE46))-18)/18)</f>
        <v>2.6561065580614676</v>
      </c>
      <c r="AQ45">
        <f>ABS(100*(AE45-AE46)/(AVERAGE(AE45:AE46)))</f>
        <v>1.7039992548687739</v>
      </c>
      <c r="AV45">
        <f>ABS(100*((AVERAGE(AF45:AF46))-9)/9)</f>
        <v>4.0431069866839309</v>
      </c>
      <c r="AW45">
        <f>ABS(100*(AF45-AF46)/(AVERAGE(AF45:AF46)))</f>
        <v>2.8652171621167515</v>
      </c>
      <c r="BB45">
        <f>ABS(100*((AVERAGE(AG45:AG46))-0.9)/0.9)</f>
        <v>6.3230883260531296</v>
      </c>
      <c r="BC45">
        <f>ABS(100*(AG45-AG46)/(AVERAGE(AG45:AG46)))</f>
        <v>2.5180098378611802</v>
      </c>
      <c r="BG45" s="3">
        <f>AVERAGE(AD45:AD46)</f>
        <v>9.1142195516495104</v>
      </c>
      <c r="BH45" s="3">
        <f>AVERAGE(AE45:AE46)</f>
        <v>18.478099180451064</v>
      </c>
      <c r="BI45" s="3">
        <f>AVERAGE(AF45:AF46)</f>
        <v>9.3638796288015538</v>
      </c>
      <c r="BJ45" s="3">
        <f>AVERAGE(AG45:AG46)</f>
        <v>0.9569077949344782</v>
      </c>
    </row>
    <row r="46" spans="1:62" x14ac:dyDescent="0.2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8188</v>
      </c>
      <c r="J46">
        <v>16065</v>
      </c>
      <c r="L46">
        <v>7005</v>
      </c>
      <c r="M46">
        <v>7.1689999999999996</v>
      </c>
      <c r="N46">
        <v>14.87</v>
      </c>
      <c r="O46">
        <v>7.7009999999999996</v>
      </c>
      <c r="Q46">
        <v>0.66</v>
      </c>
      <c r="R46">
        <v>1</v>
      </c>
      <c r="S46">
        <v>0</v>
      </c>
      <c r="T46">
        <v>0</v>
      </c>
      <c r="V46">
        <v>0</v>
      </c>
      <c r="Y46" s="1">
        <v>45012</v>
      </c>
      <c r="Z46" s="6">
        <v>0.58425925925925926</v>
      </c>
      <c r="AB46">
        <v>1</v>
      </c>
      <c r="AD46" s="3">
        <f t="shared" si="4"/>
        <v>9.1375051447417217</v>
      </c>
      <c r="AE46" s="3">
        <f t="shared" si="5"/>
        <v>18.635532516625464</v>
      </c>
      <c r="AF46" s="3">
        <f t="shared" si="6"/>
        <v>9.498027371883742</v>
      </c>
      <c r="AG46" s="3">
        <f t="shared" si="7"/>
        <v>0.96895531114233346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10408</v>
      </c>
      <c r="J47">
        <v>19992</v>
      </c>
      <c r="L47">
        <v>8508</v>
      </c>
      <c r="M47">
        <v>7</v>
      </c>
      <c r="N47">
        <v>14.346</v>
      </c>
      <c r="O47">
        <v>7.3460000000000001</v>
      </c>
      <c r="Q47">
        <v>0.64500000000000002</v>
      </c>
      <c r="R47">
        <v>1</v>
      </c>
      <c r="S47">
        <v>0</v>
      </c>
      <c r="T47">
        <v>0</v>
      </c>
      <c r="V47">
        <v>0</v>
      </c>
      <c r="Y47" s="1">
        <v>45012</v>
      </c>
      <c r="Z47" s="6">
        <v>0.59937499999999999</v>
      </c>
      <c r="AB47">
        <v>1</v>
      </c>
      <c r="AD47" s="3">
        <f t="shared" si="4"/>
        <v>9.0279856140397623</v>
      </c>
      <c r="AE47" s="3">
        <f t="shared" si="5"/>
        <v>18.017045583837525</v>
      </c>
      <c r="AF47" s="3">
        <f t="shared" si="6"/>
        <v>8.9890599697977631</v>
      </c>
      <c r="AG47" s="3">
        <f t="shared" si="7"/>
        <v>0.91524000143549544</v>
      </c>
      <c r="AH47" s="3"/>
      <c r="BG47" s="3"/>
      <c r="BH47" s="3"/>
      <c r="BI47" s="3"/>
      <c r="BJ47" s="3"/>
    </row>
    <row r="48" spans="1:62" x14ac:dyDescent="0.2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10489</v>
      </c>
      <c r="J48">
        <v>20342</v>
      </c>
      <c r="L48">
        <v>8729</v>
      </c>
      <c r="M48">
        <v>7.0510000000000002</v>
      </c>
      <c r="N48">
        <v>14.593</v>
      </c>
      <c r="O48">
        <v>7.5419999999999998</v>
      </c>
      <c r="Q48">
        <v>0.66400000000000003</v>
      </c>
      <c r="R48">
        <v>1</v>
      </c>
      <c r="S48">
        <v>0</v>
      </c>
      <c r="T48">
        <v>0</v>
      </c>
      <c r="V48">
        <v>0</v>
      </c>
      <c r="Y48" s="1">
        <v>45012</v>
      </c>
      <c r="Z48" s="6">
        <v>0.60825231481481479</v>
      </c>
      <c r="AB48">
        <v>1</v>
      </c>
      <c r="AD48" s="3">
        <f t="shared" si="4"/>
        <v>9.0978922910158779</v>
      </c>
      <c r="AE48" s="3">
        <f t="shared" si="5"/>
        <v>18.330092771157553</v>
      </c>
      <c r="AF48" s="3">
        <f t="shared" si="6"/>
        <v>9.2322004801416746</v>
      </c>
      <c r="AG48" s="3">
        <f t="shared" si="7"/>
        <v>0.93892358248814556</v>
      </c>
      <c r="AH48" s="3"/>
      <c r="AJ48">
        <f>ABS(100*((AVERAGE(AD48:AD49))-9)/9)</f>
        <v>1.3178375610031483</v>
      </c>
      <c r="AK48">
        <f>ABS(100*(AD48-AD49)/(AVERAGE(AD48:AD49)))</f>
        <v>0.45430388990672022</v>
      </c>
      <c r="AP48">
        <f>ABS(100*((AVERAGE(AE48:AE49))-18)/18)</f>
        <v>1.5034100309263703</v>
      </c>
      <c r="AQ48">
        <f>ABS(100*(AE48-AE49)/(AVERAGE(AE48:AE49)))</f>
        <v>0.65108886021862789</v>
      </c>
      <c r="AV48">
        <f>ABS(100*((AVERAGE(AF48:AF49))-9)/9)</f>
        <v>1.688982500849592</v>
      </c>
      <c r="AW48">
        <f>ABS(100*(AF48-AF49)/(AVERAGE(AF48:AF49)))</f>
        <v>1.7524471425416401</v>
      </c>
      <c r="BB48">
        <f>ABS(100*((AVERAGE(AG48:AG49))-0.9)/0.9)</f>
        <v>3.9378558801754657</v>
      </c>
      <c r="BC48">
        <f>ABS(100*(AG48-AG49)/(AVERAGE(AG48:AG49)))</f>
        <v>0.74464999346051941</v>
      </c>
      <c r="BG48" s="3">
        <f>AVERAGE(AD48:AD49)</f>
        <v>9.1186053804902834</v>
      </c>
      <c r="BH48" s="3">
        <f>AVERAGE(AE48:AE49)</f>
        <v>18.270613805566747</v>
      </c>
      <c r="BI48" s="3">
        <f>AVERAGE(AF48:AF49)</f>
        <v>9.1520084250764633</v>
      </c>
      <c r="BJ48" s="3">
        <f>AVERAGE(AG48:AG49)</f>
        <v>0.93544070292157921</v>
      </c>
    </row>
    <row r="49" spans="1:62" x14ac:dyDescent="0.2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10537</v>
      </c>
      <c r="J49">
        <v>20209</v>
      </c>
      <c r="L49">
        <v>8664</v>
      </c>
      <c r="M49">
        <v>7.0830000000000002</v>
      </c>
      <c r="N49">
        <v>14.5</v>
      </c>
      <c r="O49">
        <v>7.4169999999999998</v>
      </c>
      <c r="Q49">
        <v>0.65800000000000003</v>
      </c>
      <c r="R49">
        <v>1</v>
      </c>
      <c r="S49">
        <v>0</v>
      </c>
      <c r="T49">
        <v>0</v>
      </c>
      <c r="V49">
        <v>0</v>
      </c>
      <c r="Y49" s="1">
        <v>45012</v>
      </c>
      <c r="Z49" s="6">
        <v>0.61673611111111104</v>
      </c>
      <c r="AB49">
        <v>1</v>
      </c>
      <c r="AD49" s="3">
        <f t="shared" si="4"/>
        <v>9.1393184699646888</v>
      </c>
      <c r="AE49" s="3">
        <f t="shared" si="5"/>
        <v>18.211134839975941</v>
      </c>
      <c r="AF49" s="3">
        <f t="shared" si="6"/>
        <v>9.071816370011252</v>
      </c>
      <c r="AG49" s="3">
        <f t="shared" si="7"/>
        <v>0.93195782335501298</v>
      </c>
      <c r="AH49" s="3"/>
    </row>
    <row r="50" spans="1:62" x14ac:dyDescent="0.2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5087</v>
      </c>
      <c r="J50">
        <v>11142</v>
      </c>
      <c r="L50">
        <v>5715</v>
      </c>
      <c r="M50">
        <v>7.1959999999999997</v>
      </c>
      <c r="N50">
        <v>16.196999999999999</v>
      </c>
      <c r="O50">
        <v>9.0009999999999994</v>
      </c>
      <c r="Q50">
        <v>0.80300000000000005</v>
      </c>
      <c r="R50">
        <v>1</v>
      </c>
      <c r="S50">
        <v>0</v>
      </c>
      <c r="T50">
        <v>0</v>
      </c>
      <c r="V50">
        <v>0</v>
      </c>
      <c r="Y50" s="1">
        <v>45012</v>
      </c>
      <c r="Z50" s="6">
        <v>0.6300810185185185</v>
      </c>
      <c r="AB50">
        <v>1</v>
      </c>
      <c r="AD50" s="3">
        <f t="shared" si="4"/>
        <v>8.8714421369704777</v>
      </c>
      <c r="AE50" s="3">
        <f t="shared" si="5"/>
        <v>20.202847694633693</v>
      </c>
      <c r="AF50" s="3">
        <f t="shared" si="6"/>
        <v>11.331405557663215</v>
      </c>
      <c r="AG50" s="3">
        <f t="shared" si="7"/>
        <v>1.2318533795221063</v>
      </c>
      <c r="AH50" s="3"/>
      <c r="BG50" s="3"/>
      <c r="BH50" s="3"/>
      <c r="BI50" s="3"/>
      <c r="BJ50" s="3"/>
    </row>
    <row r="51" spans="1:62" x14ac:dyDescent="0.2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5305</v>
      </c>
      <c r="J51">
        <v>11214</v>
      </c>
      <c r="L51">
        <v>5843</v>
      </c>
      <c r="M51">
        <v>7.4749999999999996</v>
      </c>
      <c r="N51">
        <v>16.297999999999998</v>
      </c>
      <c r="O51">
        <v>8.8230000000000004</v>
      </c>
      <c r="Q51">
        <v>0.82499999999999996</v>
      </c>
      <c r="R51">
        <v>1</v>
      </c>
      <c r="S51">
        <v>0</v>
      </c>
      <c r="T51">
        <v>0</v>
      </c>
      <c r="V51">
        <v>0</v>
      </c>
      <c r="Y51" s="1">
        <v>45012</v>
      </c>
      <c r="Z51" s="6">
        <v>0.63719907407407406</v>
      </c>
      <c r="AB51">
        <v>1</v>
      </c>
      <c r="AD51" s="3">
        <f t="shared" si="4"/>
        <v>9.247729929088834</v>
      </c>
      <c r="AE51" s="3">
        <f t="shared" si="5"/>
        <v>20.331644251702503</v>
      </c>
      <c r="AF51" s="3">
        <f t="shared" si="6"/>
        <v>11.083914322613669</v>
      </c>
      <c r="AG51" s="3">
        <f t="shared" si="7"/>
        <v>1.2592877539541352</v>
      </c>
      <c r="AH51" s="3"/>
      <c r="AI51">
        <f>100*(AVERAGE(I51:I52))/(AVERAGE(I$51:I$52))</f>
        <v>100</v>
      </c>
      <c r="AK51">
        <f>ABS(100*(AD51-AD52)/(AVERAGE(AD51:AD52)))</f>
        <v>1.8666763685952645E-2</v>
      </c>
      <c r="AO51">
        <f>100*(AVERAGE(J51:J52))/(AVERAGE(J$51:J$52))</f>
        <v>100</v>
      </c>
      <c r="AQ51">
        <f>ABS(100*(AE51-AE52)/(AVERAGE(AE51:AE52)))</f>
        <v>1.1859646320314312</v>
      </c>
      <c r="AU51">
        <f>100*(((AVERAGE(J51:J52))-(AVERAGE(I51:I52)))/((AVERAGE(J$51:J$52))-(AVERAGE($I$51:I52))))</f>
        <v>100</v>
      </c>
      <c r="AW51">
        <f>ABS(100*(AF51-AF52)/(AVERAGE(AF51:AF52)))</f>
        <v>2.1703624264689716</v>
      </c>
      <c r="BA51">
        <f>100*(AVERAGE(L51:L52))/(AVERAGE(L$51:L$52))</f>
        <v>100</v>
      </c>
      <c r="BC51">
        <f>ABS(100*(AG51-AG52)/(AVERAGE(AG51:AG52)))</f>
        <v>0.52623242028007655</v>
      </c>
      <c r="BG51" s="3">
        <f>AVERAGE(AD51:AD52)</f>
        <v>9.246866883694068</v>
      </c>
      <c r="BH51" s="3">
        <f>AVERAGE(AE51:AE52)</f>
        <v>20.211791899985691</v>
      </c>
      <c r="BI51" s="3">
        <f>AVERAGE(AF51:AF52)</f>
        <v>10.964925016291623</v>
      </c>
      <c r="BJ51" s="3">
        <f>AVERAGE(AG51:AG52)</f>
        <v>1.2626098852330139</v>
      </c>
    </row>
    <row r="52" spans="1:62" x14ac:dyDescent="0.2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5304</v>
      </c>
      <c r="J52">
        <v>11080</v>
      </c>
      <c r="L52">
        <v>5874</v>
      </c>
      <c r="M52">
        <v>7.4740000000000002</v>
      </c>
      <c r="N52">
        <v>16.11</v>
      </c>
      <c r="O52">
        <v>8.6359999999999992</v>
      </c>
      <c r="Q52">
        <v>0.83099999999999996</v>
      </c>
      <c r="R52">
        <v>1</v>
      </c>
      <c r="S52">
        <v>0</v>
      </c>
      <c r="T52">
        <v>0</v>
      </c>
      <c r="V52">
        <v>0</v>
      </c>
      <c r="Y52" s="1">
        <v>45012</v>
      </c>
      <c r="Z52" s="6">
        <v>0.64468749999999997</v>
      </c>
      <c r="AB52">
        <v>1</v>
      </c>
      <c r="AD52" s="3">
        <f t="shared" si="4"/>
        <v>9.2460038382993002</v>
      </c>
      <c r="AE52" s="3">
        <f t="shared" si="5"/>
        <v>20.091939548268879</v>
      </c>
      <c r="AF52" s="3">
        <f t="shared" si="6"/>
        <v>10.845935709969579</v>
      </c>
      <c r="AG52" s="3">
        <f t="shared" si="7"/>
        <v>1.2659320165118924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12916</v>
      </c>
      <c r="J53">
        <v>17443</v>
      </c>
      <c r="L53">
        <v>12021</v>
      </c>
      <c r="M53">
        <v>10.324</v>
      </c>
      <c r="N53">
        <v>15.055999999999999</v>
      </c>
      <c r="O53">
        <v>4.7320000000000002</v>
      </c>
      <c r="Q53">
        <v>1.141</v>
      </c>
      <c r="R53">
        <v>1</v>
      </c>
      <c r="S53">
        <v>0</v>
      </c>
      <c r="T53">
        <v>0</v>
      </c>
      <c r="V53">
        <v>0</v>
      </c>
      <c r="Y53" s="1">
        <v>45012</v>
      </c>
      <c r="Z53" s="6">
        <v>0.65881944444444451</v>
      </c>
      <c r="AB53">
        <v>1</v>
      </c>
      <c r="AD53" s="3">
        <f t="shared" si="4"/>
        <v>13.431004156938089</v>
      </c>
      <c r="AE53" s="3">
        <f t="shared" si="5"/>
        <v>18.884601167535035</v>
      </c>
      <c r="AF53" s="3">
        <f t="shared" si="6"/>
        <v>5.4535970105969458</v>
      </c>
      <c r="AG53" s="3">
        <f t="shared" si="7"/>
        <v>1.5500549894400233</v>
      </c>
      <c r="AH53" s="3"/>
    </row>
    <row r="54" spans="1:62" x14ac:dyDescent="0.2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14271</v>
      </c>
      <c r="J54">
        <v>17327</v>
      </c>
      <c r="L54">
        <v>12058</v>
      </c>
      <c r="M54">
        <v>11.364000000000001</v>
      </c>
      <c r="N54">
        <v>14.958</v>
      </c>
      <c r="O54">
        <v>3.5939999999999999</v>
      </c>
      <c r="Q54">
        <v>1.145</v>
      </c>
      <c r="R54">
        <v>1</v>
      </c>
      <c r="S54">
        <v>0</v>
      </c>
      <c r="T54">
        <v>0</v>
      </c>
      <c r="V54">
        <v>0</v>
      </c>
      <c r="Y54" s="1">
        <v>45012</v>
      </c>
      <c r="Z54" s="6">
        <v>0.66635416666666669</v>
      </c>
      <c r="AB54">
        <v>1</v>
      </c>
      <c r="AD54" s="3">
        <f t="shared" si="4"/>
        <v>14.834315968829022</v>
      </c>
      <c r="AE54" s="3">
        <f t="shared" si="5"/>
        <v>18.760097829035185</v>
      </c>
      <c r="AF54" s="3">
        <f t="shared" si="6"/>
        <v>3.9257818602061629</v>
      </c>
      <c r="AG54" s="3">
        <f t="shared" si="7"/>
        <v>1.5548131387555786</v>
      </c>
      <c r="AH54" s="3"/>
      <c r="AK54">
        <f>ABS(100*(AD54-AD55)/(AVERAGE(AD54:AD55)))</f>
        <v>0.94696205712329395</v>
      </c>
      <c r="AQ54">
        <f>ABS(100*(AE54-AE55)/(AVERAGE(AE54:AE55)))</f>
        <v>0.58527116104991073</v>
      </c>
      <c r="AW54">
        <f>ABS(100*(AF54-AF55)/(AVERAGE(AF54:AF55)))</f>
        <v>0.76977075173367215</v>
      </c>
      <c r="BC54">
        <f>ABS(100*(AG54-AG55)/(AVERAGE(AG54:AG55)))</f>
        <v>0.69718609114182539</v>
      </c>
      <c r="BG54" s="3">
        <f>AVERAGE(AD54:AD55)</f>
        <v>14.764409291852907</v>
      </c>
      <c r="BH54" s="3">
        <f>AVERAGE(AE54:AE55)</f>
        <v>18.705359292280939</v>
      </c>
      <c r="BI54" s="3">
        <f>AVERAGE(AF54:AF55)</f>
        <v>3.9409500004280344</v>
      </c>
      <c r="BJ54" s="3">
        <f>AVERAGE(AG54:AG55)</f>
        <v>1.5494119962892727</v>
      </c>
    </row>
    <row r="55" spans="1:62" x14ac:dyDescent="0.2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14136</v>
      </c>
      <c r="J55">
        <v>17225</v>
      </c>
      <c r="L55">
        <v>11974</v>
      </c>
      <c r="M55">
        <v>11.259</v>
      </c>
      <c r="N55">
        <v>14.872</v>
      </c>
      <c r="O55">
        <v>3.6120000000000001</v>
      </c>
      <c r="Q55">
        <v>1.1359999999999999</v>
      </c>
      <c r="R55">
        <v>1</v>
      </c>
      <c r="S55">
        <v>0</v>
      </c>
      <c r="T55">
        <v>0</v>
      </c>
      <c r="V55">
        <v>0</v>
      </c>
      <c r="Y55" s="1">
        <v>45012</v>
      </c>
      <c r="Z55" s="6">
        <v>0.67425925925925922</v>
      </c>
      <c r="AB55">
        <v>1</v>
      </c>
      <c r="AD55" s="3">
        <f t="shared" si="4"/>
        <v>14.694502614876789</v>
      </c>
      <c r="AE55" s="3">
        <f t="shared" si="5"/>
        <v>18.650620755526695</v>
      </c>
      <c r="AF55" s="3">
        <f t="shared" si="6"/>
        <v>3.956118140649906</v>
      </c>
      <c r="AG55" s="3">
        <f t="shared" si="7"/>
        <v>1.5440108538229669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3</v>
      </c>
      <c r="D56" t="s">
        <v>85</v>
      </c>
      <c r="Y56" s="1">
        <v>45012</v>
      </c>
      <c r="Z56" s="6">
        <v>0.67849537037037033</v>
      </c>
      <c r="AB56">
        <v>1</v>
      </c>
      <c r="AD56" s="3" t="e">
        <f t="shared" si="4"/>
        <v>#DIV/0!</v>
      </c>
      <c r="AE56" s="3" t="e">
        <f t="shared" si="5"/>
        <v>#DIV/0!</v>
      </c>
      <c r="AF56" s="3" t="e">
        <f t="shared" si="6"/>
        <v>#DIV/0!</v>
      </c>
      <c r="AG56" s="3" t="e">
        <f t="shared" si="7"/>
        <v>#DIV/0!</v>
      </c>
      <c r="AH56" s="3"/>
      <c r="BG56" s="3"/>
      <c r="BH56" s="3"/>
      <c r="BI56" s="3"/>
      <c r="BJ56" s="3"/>
    </row>
    <row r="57" spans="1:62" x14ac:dyDescent="0.2">
      <c r="A57">
        <v>33</v>
      </c>
      <c r="B57">
        <v>9</v>
      </c>
      <c r="C57" t="s">
        <v>117</v>
      </c>
      <c r="D57" t="s">
        <v>27</v>
      </c>
      <c r="G57">
        <v>0.5</v>
      </c>
      <c r="H57">
        <v>0.5</v>
      </c>
      <c r="I57">
        <v>3118</v>
      </c>
      <c r="J57">
        <v>6111</v>
      </c>
      <c r="L57">
        <v>1073</v>
      </c>
      <c r="M57">
        <v>2.8069999999999999</v>
      </c>
      <c r="N57">
        <v>5.4560000000000004</v>
      </c>
      <c r="O57">
        <v>2.649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45012</v>
      </c>
      <c r="Z57" s="6">
        <v>0.69178240740740737</v>
      </c>
      <c r="AB57">
        <v>1</v>
      </c>
      <c r="AD57" s="3">
        <f t="shared" si="4"/>
        <v>3.2836616234271228</v>
      </c>
      <c r="AE57" s="3">
        <f t="shared" si="5"/>
        <v>6.7219129616703102</v>
      </c>
      <c r="AF57" s="3">
        <f t="shared" si="6"/>
        <v>3.4382513382431874</v>
      </c>
      <c r="AG57" s="3">
        <f t="shared" si="7"/>
        <v>0.14215718655633064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9</v>
      </c>
      <c r="C58" t="s">
        <v>117</v>
      </c>
      <c r="D58" t="s">
        <v>27</v>
      </c>
      <c r="G58">
        <v>0.5</v>
      </c>
      <c r="H58">
        <v>0.5</v>
      </c>
      <c r="I58">
        <v>3546</v>
      </c>
      <c r="J58">
        <v>6055</v>
      </c>
      <c r="L58">
        <v>1036</v>
      </c>
      <c r="M58">
        <v>3.1349999999999998</v>
      </c>
      <c r="N58">
        <v>5.4080000000000004</v>
      </c>
      <c r="O58">
        <v>2.2730000000000001</v>
      </c>
      <c r="Q58">
        <v>0</v>
      </c>
      <c r="R58">
        <v>1</v>
      </c>
      <c r="S58">
        <v>0</v>
      </c>
      <c r="T58">
        <v>0</v>
      </c>
      <c r="V58">
        <v>0</v>
      </c>
      <c r="Y58" s="1">
        <v>45012</v>
      </c>
      <c r="Z58" s="6">
        <v>0.69900462962962961</v>
      </c>
      <c r="AB58">
        <v>1</v>
      </c>
      <c r="AD58" s="3">
        <f t="shared" si="4"/>
        <v>3.7269217381793878</v>
      </c>
      <c r="AE58" s="3">
        <f t="shared" si="5"/>
        <v>6.661807901704865</v>
      </c>
      <c r="AF58" s="3">
        <f t="shared" si="6"/>
        <v>2.9348861635254773</v>
      </c>
      <c r="AG58" s="3">
        <f t="shared" si="7"/>
        <v>0.13739903724077562</v>
      </c>
      <c r="AH58" s="3"/>
      <c r="AK58">
        <f>ABS(100*(AD58-AD59)/(AVERAGE(AD58:AD59)))</f>
        <v>0.66915461815780652</v>
      </c>
      <c r="AQ58">
        <f>ABS(100*(AE58-AE59)/(AVERAGE(AE58:AE59)))</f>
        <v>1.5096620224829613</v>
      </c>
      <c r="AW58">
        <f>ABS(100*(AF58-AF59)/(AVERAGE(AF58:AF59)))</f>
        <v>2.5871983816216724</v>
      </c>
      <c r="BC58">
        <f>ABS(100*(AG58-AG59)/(AVERAGE(AG58:AG59)))</f>
        <v>12.743506348412064</v>
      </c>
      <c r="BG58" s="3">
        <f>AVERAGE(AD58:AD59)</f>
        <v>3.714493884494745</v>
      </c>
      <c r="BH58" s="3">
        <f>AVERAGE(AE58:AE59)</f>
        <v>6.6118992358407009</v>
      </c>
      <c r="BI58" s="3">
        <f>AVERAGE(AF58:AF59)</f>
        <v>2.8974053513459559</v>
      </c>
      <c r="BJ58" s="3">
        <f>AVERAGE(AG58:AG59)</f>
        <v>0.12916872491116688</v>
      </c>
    </row>
    <row r="59" spans="1:62" x14ac:dyDescent="0.2">
      <c r="A59">
        <v>35</v>
      </c>
      <c r="B59">
        <v>9</v>
      </c>
      <c r="C59" t="s">
        <v>117</v>
      </c>
      <c r="D59" t="s">
        <v>27</v>
      </c>
      <c r="G59">
        <v>0.5</v>
      </c>
      <c r="H59">
        <v>0.5</v>
      </c>
      <c r="I59">
        <v>3522</v>
      </c>
      <c r="J59">
        <v>5962</v>
      </c>
      <c r="L59">
        <v>908</v>
      </c>
      <c r="M59">
        <v>3.117</v>
      </c>
      <c r="N59">
        <v>5.33</v>
      </c>
      <c r="O59">
        <v>2.2120000000000002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45012</v>
      </c>
      <c r="Z59" s="6">
        <v>0.70663194444444455</v>
      </c>
      <c r="AB59">
        <v>1</v>
      </c>
      <c r="AD59" s="3">
        <f t="shared" si="4"/>
        <v>3.7020660308101019</v>
      </c>
      <c r="AE59" s="3">
        <f t="shared" si="5"/>
        <v>6.5619905699765368</v>
      </c>
      <c r="AF59" s="3">
        <f t="shared" si="6"/>
        <v>2.859924539166435</v>
      </c>
      <c r="AG59" s="3">
        <f t="shared" si="7"/>
        <v>0.12093841258155816</v>
      </c>
      <c r="AH59" s="3"/>
      <c r="BG59" s="3"/>
      <c r="BH59" s="3"/>
      <c r="BI59" s="3"/>
      <c r="BJ59" s="3"/>
    </row>
    <row r="60" spans="1:62" x14ac:dyDescent="0.2">
      <c r="A60">
        <v>36</v>
      </c>
      <c r="B60">
        <v>10</v>
      </c>
      <c r="C60" t="s">
        <v>118</v>
      </c>
      <c r="D60" t="s">
        <v>27</v>
      </c>
      <c r="G60">
        <v>0.5</v>
      </c>
      <c r="H60">
        <v>0.5</v>
      </c>
      <c r="I60">
        <v>4175</v>
      </c>
      <c r="J60">
        <v>8019</v>
      </c>
      <c r="L60">
        <v>2910</v>
      </c>
      <c r="M60">
        <v>3.6179999999999999</v>
      </c>
      <c r="N60">
        <v>7.0720000000000001</v>
      </c>
      <c r="O60">
        <v>3.4540000000000002</v>
      </c>
      <c r="Q60">
        <v>0.188</v>
      </c>
      <c r="R60">
        <v>1</v>
      </c>
      <c r="S60">
        <v>0</v>
      </c>
      <c r="T60">
        <v>0</v>
      </c>
      <c r="V60">
        <v>0</v>
      </c>
      <c r="Y60" s="1">
        <v>45012</v>
      </c>
      <c r="Z60" s="6">
        <v>0.71965277777777781</v>
      </c>
      <c r="AB60">
        <v>1</v>
      </c>
      <c r="AD60" s="3">
        <f t="shared" si="4"/>
        <v>4.3783484021494221</v>
      </c>
      <c r="AE60" s="3">
        <f t="shared" si="5"/>
        <v>8.7697782190644062</v>
      </c>
      <c r="AF60" s="3">
        <f t="shared" si="6"/>
        <v>4.3914298169149841</v>
      </c>
      <c r="AG60" s="3">
        <f t="shared" si="7"/>
        <v>0.37839287014213119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10</v>
      </c>
      <c r="C61" t="s">
        <v>118</v>
      </c>
      <c r="D61" t="s">
        <v>27</v>
      </c>
      <c r="G61">
        <v>0.5</v>
      </c>
      <c r="H61">
        <v>0.5</v>
      </c>
      <c r="I61">
        <v>4435</v>
      </c>
      <c r="J61">
        <v>8029</v>
      </c>
      <c r="L61">
        <v>2878</v>
      </c>
      <c r="M61">
        <v>3.8170000000000002</v>
      </c>
      <c r="N61">
        <v>7.08</v>
      </c>
      <c r="O61">
        <v>3.2629999999999999</v>
      </c>
      <c r="Q61">
        <v>0.185</v>
      </c>
      <c r="R61">
        <v>1</v>
      </c>
      <c r="S61">
        <v>0</v>
      </c>
      <c r="T61">
        <v>0</v>
      </c>
      <c r="V61">
        <v>0</v>
      </c>
      <c r="Y61" s="1">
        <v>45012</v>
      </c>
      <c r="Z61" s="6">
        <v>0.72682870370370367</v>
      </c>
      <c r="AB61">
        <v>1</v>
      </c>
      <c r="AD61" s="3">
        <f t="shared" si="4"/>
        <v>4.6476185653166855</v>
      </c>
      <c r="AE61" s="3">
        <f t="shared" si="5"/>
        <v>8.7805112654868083</v>
      </c>
      <c r="AF61" s="3">
        <f t="shared" si="6"/>
        <v>4.1328927001701228</v>
      </c>
      <c r="AG61" s="3">
        <f t="shared" si="7"/>
        <v>0.37427771397732673</v>
      </c>
      <c r="AH61" s="3"/>
      <c r="AK61">
        <f>ABS(100*(AD61-AD62)/(AVERAGE(AD61:AD62)))</f>
        <v>2.0947649555110517</v>
      </c>
      <c r="AQ61">
        <f>ABS(100*(AE61-AE62)/(AVERAGE(AE61:AE62)))</f>
        <v>0.18318777717363999</v>
      </c>
      <c r="AW61">
        <f>ABS(100*(AF61-AF62)/(AVERAGE(AF61:AF62)))</f>
        <v>2.0110619549601019</v>
      </c>
      <c r="BC61">
        <f>ABS(100*(AG61-AG62)/(AVERAGE(AG61:AG62)))</f>
        <v>1.8046035646610463</v>
      </c>
      <c r="BG61" s="3">
        <f>AVERAGE(AD61:AD62)</f>
        <v>4.6968121528183975</v>
      </c>
      <c r="BH61" s="3">
        <f>AVERAGE(AE61:AE62)</f>
        <v>8.788561050303608</v>
      </c>
      <c r="BI61" s="3">
        <f>AVERAGE(AF61:AF62)</f>
        <v>4.0917488974852105</v>
      </c>
      <c r="BJ61" s="3">
        <f>AVERAGE(AG61:AG62)</f>
        <v>0.3776855776763054</v>
      </c>
    </row>
    <row r="62" spans="1:62" x14ac:dyDescent="0.2">
      <c r="A62">
        <v>38</v>
      </c>
      <c r="B62">
        <v>10</v>
      </c>
      <c r="C62" t="s">
        <v>118</v>
      </c>
      <c r="D62" t="s">
        <v>27</v>
      </c>
      <c r="G62">
        <v>0.5</v>
      </c>
      <c r="H62">
        <v>0.5</v>
      </c>
      <c r="I62">
        <v>4530</v>
      </c>
      <c r="J62">
        <v>8044</v>
      </c>
      <c r="L62">
        <v>2931</v>
      </c>
      <c r="M62">
        <v>3.891</v>
      </c>
      <c r="N62">
        <v>7.093</v>
      </c>
      <c r="O62">
        <v>3.2029999999999998</v>
      </c>
      <c r="Q62">
        <v>0.191</v>
      </c>
      <c r="R62">
        <v>1</v>
      </c>
      <c r="S62">
        <v>0</v>
      </c>
      <c r="T62">
        <v>0</v>
      </c>
      <c r="V62">
        <v>0</v>
      </c>
      <c r="Y62" s="1">
        <v>45012</v>
      </c>
      <c r="Z62" s="6">
        <v>0.73460648148148155</v>
      </c>
      <c r="AB62">
        <v>1</v>
      </c>
      <c r="AD62" s="3">
        <f t="shared" si="4"/>
        <v>4.7460057403201095</v>
      </c>
      <c r="AE62" s="3">
        <f t="shared" si="5"/>
        <v>8.7966108351204078</v>
      </c>
      <c r="AF62" s="3">
        <f t="shared" si="6"/>
        <v>4.0506050948002983</v>
      </c>
      <c r="AG62" s="3">
        <f t="shared" si="7"/>
        <v>0.381093441375284</v>
      </c>
      <c r="AH62" s="3"/>
      <c r="BG62" s="3"/>
      <c r="BH62" s="3"/>
      <c r="BI62" s="3"/>
      <c r="BJ62" s="3"/>
    </row>
    <row r="63" spans="1:62" x14ac:dyDescent="0.2">
      <c r="A63">
        <v>39</v>
      </c>
      <c r="B63">
        <v>11</v>
      </c>
      <c r="C63" t="s">
        <v>119</v>
      </c>
      <c r="D63" t="s">
        <v>27</v>
      </c>
      <c r="G63">
        <v>0.5</v>
      </c>
      <c r="H63">
        <v>0.5</v>
      </c>
      <c r="I63">
        <v>1349</v>
      </c>
      <c r="J63">
        <v>2549</v>
      </c>
      <c r="L63">
        <v>1031</v>
      </c>
      <c r="M63">
        <v>1.45</v>
      </c>
      <c r="N63">
        <v>2.4380000000000002</v>
      </c>
      <c r="O63">
        <v>0.98799999999999999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45012</v>
      </c>
      <c r="Z63" s="6">
        <v>0.74715277777777767</v>
      </c>
      <c r="AB63">
        <v>1</v>
      </c>
      <c r="AD63" s="3">
        <f t="shared" si="4"/>
        <v>1.451588859416008</v>
      </c>
      <c r="AE63" s="3">
        <f t="shared" si="5"/>
        <v>2.8988018260111019</v>
      </c>
      <c r="AF63" s="3">
        <f t="shared" si="6"/>
        <v>1.4472129665950939</v>
      </c>
      <c r="AG63" s="3">
        <f t="shared" si="7"/>
        <v>0.13675604409002493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11</v>
      </c>
      <c r="C64" t="s">
        <v>119</v>
      </c>
      <c r="D64" t="s">
        <v>27</v>
      </c>
      <c r="G64">
        <v>0.5</v>
      </c>
      <c r="H64">
        <v>0.5</v>
      </c>
      <c r="I64">
        <v>460</v>
      </c>
      <c r="J64">
        <v>2475</v>
      </c>
      <c r="L64">
        <v>1029</v>
      </c>
      <c r="M64">
        <v>0.76800000000000002</v>
      </c>
      <c r="N64">
        <v>2.375</v>
      </c>
      <c r="O64">
        <v>1.607</v>
      </c>
      <c r="Q64">
        <v>0</v>
      </c>
      <c r="R64">
        <v>1</v>
      </c>
      <c r="S64">
        <v>0</v>
      </c>
      <c r="T64">
        <v>0</v>
      </c>
      <c r="V64">
        <v>0</v>
      </c>
      <c r="Y64" s="1">
        <v>45012</v>
      </c>
      <c r="Z64" s="6">
        <v>0.7537152777777778</v>
      </c>
      <c r="AB64">
        <v>1</v>
      </c>
      <c r="AD64" s="3">
        <f t="shared" si="4"/>
        <v>0.53089203227870962</v>
      </c>
      <c r="AE64" s="3">
        <f t="shared" si="5"/>
        <v>2.8193772824853345</v>
      </c>
      <c r="AF64" s="3">
        <f t="shared" si="6"/>
        <v>2.2884852502066249</v>
      </c>
      <c r="AG64" s="3">
        <f t="shared" si="7"/>
        <v>0.13649884682972466</v>
      </c>
      <c r="AH64" s="3"/>
      <c r="AK64">
        <f>ABS(100*(AD64-AD65)/(AVERAGE(AD64:AD65)))</f>
        <v>4.0144135511912946</v>
      </c>
      <c r="AQ64">
        <f>ABS(100*(AE64-AE65)/(AVERAGE(AE64:AE65)))</f>
        <v>1.1101246577372264</v>
      </c>
      <c r="AW64">
        <f>ABS(100*(AF64-AF65)/(AVERAGE(AF64:AF65)))</f>
        <v>2.3374649647826535</v>
      </c>
      <c r="BC64">
        <f>ABS(100*(AG64-AG65)/(AVERAGE(AG64:AG65)))</f>
        <v>1.0309924460481847</v>
      </c>
      <c r="BG64" s="3">
        <f>AVERAGE(AD64:AD65)</f>
        <v>0.54176640425277212</v>
      </c>
      <c r="BH64" s="3">
        <f>AVERAGE(AE64:AE65)</f>
        <v>2.8038143651728533</v>
      </c>
      <c r="BI64" s="3">
        <f>AVERAGE(AF64:AF65)</f>
        <v>2.2620479609200812</v>
      </c>
      <c r="BJ64" s="3">
        <f>AVERAGE(AG64:AG65)</f>
        <v>0.13720613929555039</v>
      </c>
    </row>
    <row r="65" spans="1:62" x14ac:dyDescent="0.2">
      <c r="A65">
        <v>41</v>
      </c>
      <c r="B65">
        <v>11</v>
      </c>
      <c r="C65" t="s">
        <v>119</v>
      </c>
      <c r="D65" t="s">
        <v>27</v>
      </c>
      <c r="G65">
        <v>0.5</v>
      </c>
      <c r="H65">
        <v>0.5</v>
      </c>
      <c r="I65">
        <v>481</v>
      </c>
      <c r="J65">
        <v>2446</v>
      </c>
      <c r="L65">
        <v>1040</v>
      </c>
      <c r="M65">
        <v>0.78400000000000003</v>
      </c>
      <c r="N65">
        <v>2.35</v>
      </c>
      <c r="O65">
        <v>1.5669999999999999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45012</v>
      </c>
      <c r="Z65" s="6">
        <v>0.76056712962962969</v>
      </c>
      <c r="AB65">
        <v>1</v>
      </c>
      <c r="AD65" s="3">
        <f t="shared" si="4"/>
        <v>0.55264077622683472</v>
      </c>
      <c r="AE65" s="3">
        <f t="shared" si="5"/>
        <v>2.7882514478603722</v>
      </c>
      <c r="AF65" s="3">
        <f t="shared" si="6"/>
        <v>2.2356106716335375</v>
      </c>
      <c r="AG65" s="3">
        <f t="shared" si="7"/>
        <v>0.13791343176137613</v>
      </c>
      <c r="AH65" s="3"/>
      <c r="BG65" s="3"/>
      <c r="BH65" s="3"/>
      <c r="BI65" s="3"/>
      <c r="BJ65" s="3"/>
    </row>
    <row r="66" spans="1:62" x14ac:dyDescent="0.2">
      <c r="A66">
        <v>42</v>
      </c>
      <c r="B66">
        <v>12</v>
      </c>
      <c r="C66" t="s">
        <v>120</v>
      </c>
      <c r="D66" t="s">
        <v>27</v>
      </c>
      <c r="G66">
        <v>0.5</v>
      </c>
      <c r="H66">
        <v>0.5</v>
      </c>
      <c r="I66">
        <v>3733</v>
      </c>
      <c r="J66">
        <v>7732</v>
      </c>
      <c r="L66">
        <v>2775</v>
      </c>
      <c r="M66">
        <v>3.2789999999999999</v>
      </c>
      <c r="N66">
        <v>6.8289999999999997</v>
      </c>
      <c r="O66">
        <v>3.55</v>
      </c>
      <c r="Q66">
        <v>0.17399999999999999</v>
      </c>
      <c r="R66">
        <v>1</v>
      </c>
      <c r="S66">
        <v>0</v>
      </c>
      <c r="T66">
        <v>0</v>
      </c>
      <c r="V66">
        <v>0</v>
      </c>
      <c r="Y66" s="1">
        <v>45012</v>
      </c>
      <c r="Z66" s="6">
        <v>0.77335648148148151</v>
      </c>
      <c r="AB66">
        <v>1</v>
      </c>
      <c r="AD66" s="3">
        <f t="shared" si="4"/>
        <v>3.9205891247650735</v>
      </c>
      <c r="AE66" s="3">
        <f t="shared" si="5"/>
        <v>8.4617397867415001</v>
      </c>
      <c r="AF66" s="3">
        <f t="shared" si="6"/>
        <v>4.5411506619764266</v>
      </c>
      <c r="AG66" s="3">
        <f t="shared" si="7"/>
        <v>0.3610320550718627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12</v>
      </c>
      <c r="C67" t="s">
        <v>120</v>
      </c>
      <c r="D67" t="s">
        <v>27</v>
      </c>
      <c r="G67">
        <v>0.5</v>
      </c>
      <c r="H67">
        <v>0.5</v>
      </c>
      <c r="I67">
        <v>4666</v>
      </c>
      <c r="J67">
        <v>7750</v>
      </c>
      <c r="L67">
        <v>2848</v>
      </c>
      <c r="M67">
        <v>3.9940000000000002</v>
      </c>
      <c r="N67">
        <v>6.8440000000000003</v>
      </c>
      <c r="O67">
        <v>2.85</v>
      </c>
      <c r="Q67">
        <v>0.182</v>
      </c>
      <c r="R67">
        <v>1</v>
      </c>
      <c r="S67">
        <v>0</v>
      </c>
      <c r="T67">
        <v>0</v>
      </c>
      <c r="V67">
        <v>0</v>
      </c>
      <c r="Y67" s="1">
        <v>45012</v>
      </c>
      <c r="Z67" s="6">
        <v>0.7805671296296296</v>
      </c>
      <c r="AB67">
        <v>1</v>
      </c>
      <c r="AD67" s="3">
        <f t="shared" si="4"/>
        <v>4.886854748746063</v>
      </c>
      <c r="AE67" s="3">
        <f t="shared" si="5"/>
        <v>8.4810592703018219</v>
      </c>
      <c r="AF67" s="3">
        <f t="shared" si="6"/>
        <v>3.594204521555759</v>
      </c>
      <c r="AG67" s="3">
        <f t="shared" si="7"/>
        <v>0.37041975507282265</v>
      </c>
      <c r="AH67" s="3"/>
      <c r="AK67">
        <f>ABS(100*(AD67-AD68)/(AVERAGE(AD67:AD68)))</f>
        <v>1.2007292815739321</v>
      </c>
      <c r="AQ67">
        <f>ABS(100*(AE67-AE68)/(AVERAGE(AE67:AE68)))</f>
        <v>0.88981325084670237</v>
      </c>
      <c r="AW67">
        <f>ABS(100*(AF67-AF68)/(AVERAGE(AF67:AF68)))</f>
        <v>3.8037698464165342</v>
      </c>
      <c r="BC67">
        <f>ABS(100*(AG67-AG68)/(AVERAGE(AG67:AG68)))</f>
        <v>0.24272407432833268</v>
      </c>
      <c r="BG67" s="3">
        <f>AVERAGE(AD67:AD68)</f>
        <v>4.91637090124709</v>
      </c>
      <c r="BH67" s="3">
        <f>AVERAGE(AE67:AE68)</f>
        <v>8.4434936078234184</v>
      </c>
      <c r="BI67" s="3">
        <f>AVERAGE(AF67:AF68)</f>
        <v>3.5271227065763284</v>
      </c>
      <c r="BJ67" s="3">
        <f>AVERAGE(AG67:AG68)</f>
        <v>0.37086985027834818</v>
      </c>
    </row>
    <row r="68" spans="1:62" x14ac:dyDescent="0.2">
      <c r="A68">
        <v>44</v>
      </c>
      <c r="B68">
        <v>12</v>
      </c>
      <c r="C68" t="s">
        <v>120</v>
      </c>
      <c r="D68" t="s">
        <v>27</v>
      </c>
      <c r="G68">
        <v>0.5</v>
      </c>
      <c r="H68">
        <v>0.5</v>
      </c>
      <c r="I68">
        <v>4723</v>
      </c>
      <c r="J68">
        <v>7680</v>
      </c>
      <c r="L68">
        <v>2855</v>
      </c>
      <c r="M68">
        <v>4.0389999999999997</v>
      </c>
      <c r="N68">
        <v>6.7850000000000001</v>
      </c>
      <c r="O68">
        <v>2.746</v>
      </c>
      <c r="Q68">
        <v>0.183</v>
      </c>
      <c r="R68">
        <v>1</v>
      </c>
      <c r="S68">
        <v>0</v>
      </c>
      <c r="T68">
        <v>0</v>
      </c>
      <c r="V68">
        <v>0</v>
      </c>
      <c r="Y68" s="1">
        <v>45012</v>
      </c>
      <c r="Z68" s="6">
        <v>0.7880787037037037</v>
      </c>
      <c r="AB68">
        <v>1</v>
      </c>
      <c r="AD68" s="3">
        <f t="shared" si="4"/>
        <v>4.945887053748117</v>
      </c>
      <c r="AE68" s="3">
        <f t="shared" si="5"/>
        <v>8.4059279453450149</v>
      </c>
      <c r="AF68" s="3">
        <f t="shared" si="6"/>
        <v>3.4600408915968979</v>
      </c>
      <c r="AG68" s="3">
        <f t="shared" si="7"/>
        <v>0.37131994548387365</v>
      </c>
      <c r="AH68" s="3"/>
      <c r="BG68" s="3"/>
      <c r="BH68" s="3"/>
      <c r="BI68" s="3"/>
      <c r="BJ68" s="3"/>
    </row>
    <row r="69" spans="1:62" x14ac:dyDescent="0.2">
      <c r="A69">
        <v>45</v>
      </c>
      <c r="B69">
        <v>13</v>
      </c>
      <c r="C69" t="s">
        <v>121</v>
      </c>
      <c r="D69" t="s">
        <v>27</v>
      </c>
      <c r="G69">
        <v>0.5</v>
      </c>
      <c r="H69">
        <v>0.5</v>
      </c>
      <c r="I69">
        <v>4075</v>
      </c>
      <c r="J69">
        <v>5475</v>
      </c>
      <c r="L69">
        <v>803</v>
      </c>
      <c r="M69">
        <v>3.5409999999999999</v>
      </c>
      <c r="N69">
        <v>4.9169999999999998</v>
      </c>
      <c r="O69">
        <v>1.3759999999999999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45012</v>
      </c>
      <c r="Z69" s="6">
        <v>0.80094907407407412</v>
      </c>
      <c r="AB69">
        <v>1</v>
      </c>
      <c r="AD69" s="3">
        <f t="shared" si="4"/>
        <v>4.2747829547773977</v>
      </c>
      <c r="AE69" s="3">
        <f t="shared" si="5"/>
        <v>6.0392912092056115</v>
      </c>
      <c r="AF69" s="3">
        <f t="shared" si="6"/>
        <v>1.7645082544282138</v>
      </c>
      <c r="AG69" s="3">
        <f t="shared" si="7"/>
        <v>0.10743555641579383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13</v>
      </c>
      <c r="C70" t="s">
        <v>121</v>
      </c>
      <c r="D70" t="s">
        <v>27</v>
      </c>
      <c r="G70">
        <v>0.5</v>
      </c>
      <c r="H70">
        <v>0.5</v>
      </c>
      <c r="I70">
        <v>3923</v>
      </c>
      <c r="J70">
        <v>5373</v>
      </c>
      <c r="L70">
        <v>800</v>
      </c>
      <c r="M70">
        <v>3.4249999999999998</v>
      </c>
      <c r="N70">
        <v>4.83</v>
      </c>
      <c r="O70">
        <v>1.4059999999999999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45012</v>
      </c>
      <c r="Z70" s="6">
        <v>0.80811342592592583</v>
      </c>
      <c r="AB70">
        <v>1</v>
      </c>
      <c r="AD70" s="3">
        <f t="shared" si="4"/>
        <v>4.1173634747719206</v>
      </c>
      <c r="AE70" s="3">
        <f t="shared" si="5"/>
        <v>5.9298141356971223</v>
      </c>
      <c r="AF70" s="3">
        <f t="shared" si="6"/>
        <v>1.8124506609252018</v>
      </c>
      <c r="AG70" s="3">
        <f t="shared" si="7"/>
        <v>0.10704976052534343</v>
      </c>
      <c r="AH70" s="3"/>
      <c r="AK70">
        <f>ABS(100*(AD70-AD71)/(AVERAGE(AD70:AD71)))</f>
        <v>1.0112207548265415</v>
      </c>
      <c r="AQ70">
        <f>ABS(100*(AE70-AE71)/(AVERAGE(AE70:AE71)))</f>
        <v>1.0084967221089485</v>
      </c>
      <c r="AW70">
        <f>ABS(100*(AF70-AF71)/(AVERAGE(AF70:AF71)))</f>
        <v>5.4492460152517035</v>
      </c>
      <c r="BC70">
        <f>ABS(100*(AG70-AG71)/(AVERAGE(AG70:AG71)))</f>
        <v>4.7974425500664069</v>
      </c>
      <c r="BG70" s="3">
        <f>AVERAGE(AD70:AD71)</f>
        <v>4.0966503852975151</v>
      </c>
      <c r="BH70" s="3">
        <f>AVERAGE(AE70:AE71)</f>
        <v>5.9598666656798454</v>
      </c>
      <c r="BI70" s="3">
        <f>AVERAGE(AF70:AF71)</f>
        <v>1.8632162803823293</v>
      </c>
      <c r="BJ70" s="3">
        <f>AVERAGE(AG70:AG71)</f>
        <v>0.10454208723741576</v>
      </c>
    </row>
    <row r="71" spans="1:62" x14ac:dyDescent="0.2">
      <c r="A71">
        <v>47</v>
      </c>
      <c r="B71">
        <v>13</v>
      </c>
      <c r="C71" t="s">
        <v>121</v>
      </c>
      <c r="D71" t="s">
        <v>27</v>
      </c>
      <c r="G71">
        <v>0.5</v>
      </c>
      <c r="H71">
        <v>0.5</v>
      </c>
      <c r="I71">
        <v>3883</v>
      </c>
      <c r="J71">
        <v>5429</v>
      </c>
      <c r="L71">
        <v>761</v>
      </c>
      <c r="M71">
        <v>3.3940000000000001</v>
      </c>
      <c r="N71">
        <v>4.8780000000000001</v>
      </c>
      <c r="O71">
        <v>1.484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45012</v>
      </c>
      <c r="Z71" s="6">
        <v>0.81561342592592589</v>
      </c>
      <c r="AB71">
        <v>1</v>
      </c>
      <c r="AD71" s="3">
        <f t="shared" si="4"/>
        <v>4.0759372958231106</v>
      </c>
      <c r="AE71" s="3">
        <f t="shared" si="5"/>
        <v>5.9899191956625675</v>
      </c>
      <c r="AF71" s="3">
        <f t="shared" si="6"/>
        <v>1.9139818998394569</v>
      </c>
      <c r="AG71" s="3">
        <f t="shared" si="7"/>
        <v>0.1020344139494881</v>
      </c>
      <c r="AH71" s="3"/>
      <c r="BG71" s="3"/>
      <c r="BH71" s="3"/>
      <c r="BI71" s="3"/>
      <c r="BJ71" s="3"/>
    </row>
    <row r="72" spans="1:62" x14ac:dyDescent="0.2">
      <c r="A72">
        <v>48</v>
      </c>
      <c r="B72">
        <v>14</v>
      </c>
      <c r="C72" t="s">
        <v>122</v>
      </c>
      <c r="D72" t="s">
        <v>27</v>
      </c>
      <c r="G72">
        <v>0.5</v>
      </c>
      <c r="H72">
        <v>0.5</v>
      </c>
      <c r="I72">
        <v>4301</v>
      </c>
      <c r="J72">
        <v>8016</v>
      </c>
      <c r="L72">
        <v>2398</v>
      </c>
      <c r="M72">
        <v>3.7149999999999999</v>
      </c>
      <c r="N72">
        <v>7.069</v>
      </c>
      <c r="O72">
        <v>3.355</v>
      </c>
      <c r="Q72">
        <v>0.13500000000000001</v>
      </c>
      <c r="R72">
        <v>1</v>
      </c>
      <c r="S72">
        <v>0</v>
      </c>
      <c r="T72">
        <v>0</v>
      </c>
      <c r="V72">
        <v>0</v>
      </c>
      <c r="Y72" s="1">
        <v>45012</v>
      </c>
      <c r="Z72" s="6">
        <v>0.82862268518518523</v>
      </c>
      <c r="AB72">
        <v>1</v>
      </c>
      <c r="AD72" s="3">
        <f t="shared" si="4"/>
        <v>4.5088408658381729</v>
      </c>
      <c r="AE72" s="3">
        <f t="shared" si="5"/>
        <v>8.7665583051376856</v>
      </c>
      <c r="AF72" s="3">
        <f t="shared" si="6"/>
        <v>4.2577174392995127</v>
      </c>
      <c r="AG72" s="3">
        <f t="shared" si="7"/>
        <v>0.31255037150526133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14</v>
      </c>
      <c r="C73" t="s">
        <v>122</v>
      </c>
      <c r="D73" t="s">
        <v>27</v>
      </c>
      <c r="G73">
        <v>0.5</v>
      </c>
      <c r="H73">
        <v>0.5</v>
      </c>
      <c r="I73">
        <v>4402</v>
      </c>
      <c r="J73">
        <v>8004</v>
      </c>
      <c r="L73">
        <v>2371</v>
      </c>
      <c r="M73">
        <v>3.7919999999999998</v>
      </c>
      <c r="N73">
        <v>7.0590000000000002</v>
      </c>
      <c r="O73">
        <v>3.2669999999999999</v>
      </c>
      <c r="Q73">
        <v>0.13200000000000001</v>
      </c>
      <c r="R73">
        <v>1</v>
      </c>
      <c r="S73">
        <v>0</v>
      </c>
      <c r="T73">
        <v>0</v>
      </c>
      <c r="V73">
        <v>0</v>
      </c>
      <c r="Y73" s="1">
        <v>45012</v>
      </c>
      <c r="Z73" s="6">
        <v>0.83584490740740736</v>
      </c>
      <c r="AB73">
        <v>1</v>
      </c>
      <c r="AD73" s="3">
        <f t="shared" si="4"/>
        <v>4.6134419676839187</v>
      </c>
      <c r="AE73" s="3">
        <f t="shared" si="5"/>
        <v>8.753678649430805</v>
      </c>
      <c r="AF73" s="3">
        <f t="shared" si="6"/>
        <v>4.1402366817468863</v>
      </c>
      <c r="AG73" s="3">
        <f t="shared" si="7"/>
        <v>0.30907820849120765</v>
      </c>
      <c r="AH73" s="3"/>
      <c r="AK73">
        <f>ABS(100*(AD73-AD74)/(AVERAGE(AD73:AD74)))</f>
        <v>1.8239996029316219</v>
      </c>
      <c r="AQ73">
        <f>ABS(100*(AE73-AE74)/(AVERAGE(AE73:AE74)))</f>
        <v>0.27011035306127545</v>
      </c>
      <c r="AW73">
        <f>ABS(100*(AF73-AF74)/(AVERAGE(AF73:AF74)))</f>
        <v>2.6563192801690301</v>
      </c>
      <c r="BC73">
        <f>ABS(100*(AG73-AG74)/(AVERAGE(AG73:AG74)))</f>
        <v>5.0690750026760476</v>
      </c>
      <c r="BG73" s="3">
        <f>AVERAGE(AD73:AD74)</f>
        <v>4.6559038011064491</v>
      </c>
      <c r="BH73" s="3">
        <f>AVERAGE(AE73:AE74)</f>
        <v>8.7418722983661645</v>
      </c>
      <c r="BI73" s="3">
        <f>AVERAGE(AF73:AF74)</f>
        <v>4.0859684972597154</v>
      </c>
      <c r="BJ73" s="3">
        <f>AVERAGE(AG73:AG74)</f>
        <v>0.31711562287559114</v>
      </c>
    </row>
    <row r="74" spans="1:62" x14ac:dyDescent="0.2">
      <c r="A74">
        <v>50</v>
      </c>
      <c r="B74">
        <v>14</v>
      </c>
      <c r="C74" t="s">
        <v>122</v>
      </c>
      <c r="D74" t="s">
        <v>27</v>
      </c>
      <c r="G74">
        <v>0.5</v>
      </c>
      <c r="H74">
        <v>0.5</v>
      </c>
      <c r="I74">
        <v>4484</v>
      </c>
      <c r="J74">
        <v>7982</v>
      </c>
      <c r="L74">
        <v>2496</v>
      </c>
      <c r="M74">
        <v>3.855</v>
      </c>
      <c r="N74">
        <v>7.0410000000000004</v>
      </c>
      <c r="O74">
        <v>3.1859999999999999</v>
      </c>
      <c r="Q74">
        <v>0.14499999999999999</v>
      </c>
      <c r="R74">
        <v>1</v>
      </c>
      <c r="S74">
        <v>0</v>
      </c>
      <c r="T74">
        <v>0</v>
      </c>
      <c r="V74">
        <v>0</v>
      </c>
      <c r="Y74" s="1">
        <v>45012</v>
      </c>
      <c r="Z74" s="6">
        <v>0.84347222222222218</v>
      </c>
      <c r="AB74">
        <v>1</v>
      </c>
      <c r="AD74" s="3">
        <f t="shared" si="4"/>
        <v>4.6983656345289786</v>
      </c>
      <c r="AE74" s="3">
        <f t="shared" si="5"/>
        <v>8.7300659473015223</v>
      </c>
      <c r="AF74" s="3">
        <f t="shared" si="6"/>
        <v>4.0317003127725437</v>
      </c>
      <c r="AG74" s="3">
        <f t="shared" si="7"/>
        <v>0.32515303725997469</v>
      </c>
      <c r="AH74" s="3"/>
      <c r="BG74" s="3"/>
      <c r="BH74" s="3"/>
      <c r="BI74" s="3"/>
      <c r="BJ74" s="3"/>
    </row>
    <row r="75" spans="1:62" x14ac:dyDescent="0.2">
      <c r="A75">
        <v>51</v>
      </c>
      <c r="B75">
        <v>15</v>
      </c>
      <c r="C75" t="s">
        <v>123</v>
      </c>
      <c r="D75" t="s">
        <v>27</v>
      </c>
      <c r="G75">
        <v>0.5</v>
      </c>
      <c r="H75">
        <v>0.5</v>
      </c>
      <c r="I75">
        <v>4438</v>
      </c>
      <c r="J75">
        <v>8015</v>
      </c>
      <c r="L75">
        <v>2331</v>
      </c>
      <c r="M75">
        <v>3.82</v>
      </c>
      <c r="N75">
        <v>7.069</v>
      </c>
      <c r="O75">
        <v>3.2490000000000001</v>
      </c>
      <c r="Q75">
        <v>0.128</v>
      </c>
      <c r="R75">
        <v>1</v>
      </c>
      <c r="S75">
        <v>0</v>
      </c>
      <c r="T75">
        <v>0</v>
      </c>
      <c r="V75">
        <v>0</v>
      </c>
      <c r="Y75" s="1">
        <v>45012</v>
      </c>
      <c r="Z75" s="6">
        <v>0.85653935185185182</v>
      </c>
      <c r="AB75">
        <v>1</v>
      </c>
      <c r="AD75" s="3">
        <f t="shared" si="4"/>
        <v>4.6507255287378468</v>
      </c>
      <c r="AE75" s="3">
        <f t="shared" si="5"/>
        <v>8.7654850004954454</v>
      </c>
      <c r="AF75" s="3">
        <f t="shared" si="6"/>
        <v>4.1147594717575986</v>
      </c>
      <c r="AG75" s="3">
        <f t="shared" si="7"/>
        <v>0.30393426328520218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15</v>
      </c>
      <c r="C76" t="s">
        <v>123</v>
      </c>
      <c r="D76" t="s">
        <v>27</v>
      </c>
      <c r="G76">
        <v>0.5</v>
      </c>
      <c r="H76">
        <v>0.5</v>
      </c>
      <c r="I76">
        <v>4473</v>
      </c>
      <c r="J76">
        <v>8111</v>
      </c>
      <c r="L76">
        <v>2335</v>
      </c>
      <c r="M76">
        <v>3.847</v>
      </c>
      <c r="N76">
        <v>7.15</v>
      </c>
      <c r="O76">
        <v>3.3029999999999999</v>
      </c>
      <c r="Q76">
        <v>0.128</v>
      </c>
      <c r="R76">
        <v>1</v>
      </c>
      <c r="S76">
        <v>0</v>
      </c>
      <c r="T76">
        <v>0</v>
      </c>
      <c r="V76">
        <v>0</v>
      </c>
      <c r="Y76" s="1">
        <v>45012</v>
      </c>
      <c r="Z76" s="6">
        <v>0.86380787037037043</v>
      </c>
      <c r="AB76">
        <v>1</v>
      </c>
      <c r="AD76" s="3">
        <f t="shared" si="4"/>
        <v>4.6869734353180554</v>
      </c>
      <c r="AE76" s="3">
        <f t="shared" si="5"/>
        <v>8.8685222461504942</v>
      </c>
      <c r="AF76" s="3">
        <f t="shared" si="6"/>
        <v>4.1815488108324388</v>
      </c>
      <c r="AG76" s="3">
        <f t="shared" si="7"/>
        <v>0.30444865780580277</v>
      </c>
      <c r="AH76" s="3"/>
      <c r="AK76">
        <f>ABS(100*(AD76-AD77)/(AVERAGE(AD76:AD77)))</f>
        <v>1.3388599676699451</v>
      </c>
      <c r="AQ76">
        <f>ABS(100*(AE76-AE77)/(AVERAGE(AE76:AE77)))</f>
        <v>0.66785510567853623</v>
      </c>
      <c r="AW76">
        <f>ABS(100*(AF76-AF77)/(AVERAGE(AF76:AF77)))</f>
        <v>2.9658608288548929</v>
      </c>
      <c r="BC76">
        <f>ABS(100*(AG76-AG77)/(AVERAGE(AG76:AG77)))</f>
        <v>3.175375382774198</v>
      </c>
      <c r="BG76" s="3">
        <f>AVERAGE(AD76:AD77)</f>
        <v>4.7185608967665225</v>
      </c>
      <c r="BH76" s="3">
        <f>AVERAGE(AE76:AE77)</f>
        <v>8.8390063684888922</v>
      </c>
      <c r="BI76" s="3">
        <f>AVERAGE(AF76:AF77)</f>
        <v>4.1204454717223697</v>
      </c>
      <c r="BJ76" s="3">
        <f>AVERAGE(AG76:AG77)</f>
        <v>0.2996905084902477</v>
      </c>
    </row>
    <row r="77" spans="1:62" x14ac:dyDescent="0.2">
      <c r="A77">
        <v>53</v>
      </c>
      <c r="B77">
        <v>15</v>
      </c>
      <c r="C77" t="s">
        <v>123</v>
      </c>
      <c r="D77" t="s">
        <v>27</v>
      </c>
      <c r="G77">
        <v>0.5</v>
      </c>
      <c r="H77">
        <v>0.5</v>
      </c>
      <c r="I77">
        <v>4534</v>
      </c>
      <c r="J77">
        <v>8056</v>
      </c>
      <c r="L77">
        <v>2261</v>
      </c>
      <c r="M77">
        <v>3.8929999999999998</v>
      </c>
      <c r="N77">
        <v>7.1040000000000001</v>
      </c>
      <c r="O77">
        <v>3.21</v>
      </c>
      <c r="Q77">
        <v>0.12</v>
      </c>
      <c r="R77">
        <v>1</v>
      </c>
      <c r="S77">
        <v>0</v>
      </c>
      <c r="T77">
        <v>0</v>
      </c>
      <c r="V77">
        <v>0</v>
      </c>
      <c r="Y77" s="1">
        <v>45012</v>
      </c>
      <c r="Z77" s="6">
        <v>0.8714467592592593</v>
      </c>
      <c r="AB77">
        <v>1</v>
      </c>
      <c r="AD77" s="3">
        <f t="shared" si="4"/>
        <v>4.7501483582149904</v>
      </c>
      <c r="AE77" s="3">
        <f t="shared" si="5"/>
        <v>8.8094904908272902</v>
      </c>
      <c r="AF77" s="3">
        <f t="shared" si="6"/>
        <v>4.0593421326122998</v>
      </c>
      <c r="AG77" s="3">
        <f t="shared" si="7"/>
        <v>0.29493235917469263</v>
      </c>
      <c r="AH77" s="3"/>
      <c r="BG77" s="3"/>
      <c r="BH77" s="3"/>
      <c r="BI77" s="3"/>
      <c r="BJ77" s="3"/>
    </row>
    <row r="78" spans="1:62" x14ac:dyDescent="0.2">
      <c r="A78">
        <v>54</v>
      </c>
      <c r="B78">
        <v>16</v>
      </c>
      <c r="C78" t="s">
        <v>124</v>
      </c>
      <c r="D78" t="s">
        <v>27</v>
      </c>
      <c r="G78">
        <v>0.5</v>
      </c>
      <c r="H78">
        <v>0.5</v>
      </c>
      <c r="I78">
        <v>4347</v>
      </c>
      <c r="J78">
        <v>8340</v>
      </c>
      <c r="L78">
        <v>2322</v>
      </c>
      <c r="M78">
        <v>3.75</v>
      </c>
      <c r="N78">
        <v>7.3440000000000003</v>
      </c>
      <c r="O78">
        <v>3.5939999999999999</v>
      </c>
      <c r="Q78">
        <v>0.127</v>
      </c>
      <c r="R78">
        <v>1</v>
      </c>
      <c r="S78">
        <v>0</v>
      </c>
      <c r="T78">
        <v>0</v>
      </c>
      <c r="V78">
        <v>0</v>
      </c>
      <c r="Y78" s="1">
        <v>45012</v>
      </c>
      <c r="Z78" s="6">
        <v>0.88677083333333329</v>
      </c>
      <c r="AB78">
        <v>1</v>
      </c>
      <c r="AD78" s="3">
        <f t="shared" si="4"/>
        <v>4.5564809716293047</v>
      </c>
      <c r="AE78" s="3">
        <f t="shared" si="5"/>
        <v>9.1143090092234758</v>
      </c>
      <c r="AF78" s="3">
        <f t="shared" si="6"/>
        <v>4.5578280375941711</v>
      </c>
      <c r="AG78" s="3">
        <f t="shared" si="7"/>
        <v>0.30277687561385097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16</v>
      </c>
      <c r="C79" t="s">
        <v>124</v>
      </c>
      <c r="D79" t="s">
        <v>27</v>
      </c>
      <c r="G79">
        <v>0.5</v>
      </c>
      <c r="H79">
        <v>0.5</v>
      </c>
      <c r="I79">
        <v>4393</v>
      </c>
      <c r="J79">
        <v>7771</v>
      </c>
      <c r="L79">
        <v>2340</v>
      </c>
      <c r="M79">
        <v>3.7850000000000001</v>
      </c>
      <c r="N79">
        <v>6.8620000000000001</v>
      </c>
      <c r="O79">
        <v>3.0760000000000001</v>
      </c>
      <c r="Q79">
        <v>0.129</v>
      </c>
      <c r="R79">
        <v>1</v>
      </c>
      <c r="S79">
        <v>0</v>
      </c>
      <c r="T79">
        <v>0</v>
      </c>
      <c r="V79">
        <v>0</v>
      </c>
      <c r="Y79" s="1">
        <v>45012</v>
      </c>
      <c r="Z79" s="6">
        <v>0.89396990740740734</v>
      </c>
      <c r="AB79">
        <v>1</v>
      </c>
      <c r="AD79" s="3">
        <f t="shared" si="4"/>
        <v>4.6041210774204355</v>
      </c>
      <c r="AE79" s="3">
        <f t="shared" si="5"/>
        <v>8.5035986677888626</v>
      </c>
      <c r="AF79" s="3">
        <f t="shared" si="6"/>
        <v>3.8994775903684271</v>
      </c>
      <c r="AG79" s="3">
        <f t="shared" si="7"/>
        <v>0.30509165095655344</v>
      </c>
      <c r="AH79" s="3"/>
      <c r="AK79">
        <f>ABS(100*(AD79-AD80)/(AVERAGE(AD79:AD80)))</f>
        <v>0.90382918251563804</v>
      </c>
      <c r="AQ79">
        <f>ABS(100*(AE79-AE80)/(AVERAGE(AE79:AE80)))</f>
        <v>1.4286037891302261</v>
      </c>
      <c r="AW79">
        <f>ABS(100*(AF79-AF80)/(AVERAGE(AF79:AF80)))</f>
        <v>4.1137334001346195</v>
      </c>
      <c r="BC79">
        <f>ABS(100*(AG79-AG80)/(AVERAGE(AG79:AG80)))</f>
        <v>0.67669496677137997</v>
      </c>
      <c r="BG79" s="3">
        <f>AVERAGE(AD79:AD80)</f>
        <v>4.583407987946031</v>
      </c>
      <c r="BH79" s="3">
        <f>AVERAGE(AE79:AE80)</f>
        <v>8.5647770323965489</v>
      </c>
      <c r="BI79" s="3">
        <f>AVERAGE(AF79:AF80)</f>
        <v>3.9813690444505179</v>
      </c>
      <c r="BJ79" s="3">
        <f>AVERAGE(AG79:AG80)</f>
        <v>0.30406286191535237</v>
      </c>
    </row>
    <row r="80" spans="1:62" x14ac:dyDescent="0.2">
      <c r="A80">
        <v>56</v>
      </c>
      <c r="B80">
        <v>16</v>
      </c>
      <c r="C80" t="s">
        <v>124</v>
      </c>
      <c r="D80" t="s">
        <v>27</v>
      </c>
      <c r="G80">
        <v>0.5</v>
      </c>
      <c r="H80">
        <v>0.5</v>
      </c>
      <c r="I80">
        <v>4353</v>
      </c>
      <c r="J80">
        <v>7885</v>
      </c>
      <c r="L80">
        <v>2324</v>
      </c>
      <c r="M80">
        <v>3.754</v>
      </c>
      <c r="N80">
        <v>6.9589999999999996</v>
      </c>
      <c r="O80">
        <v>3.2040000000000002</v>
      </c>
      <c r="Q80">
        <v>0.127</v>
      </c>
      <c r="R80">
        <v>1</v>
      </c>
      <c r="S80">
        <v>0</v>
      </c>
      <c r="T80">
        <v>0</v>
      </c>
      <c r="V80">
        <v>0</v>
      </c>
      <c r="Y80" s="1">
        <v>45012</v>
      </c>
      <c r="Z80" s="6">
        <v>0.90167824074074077</v>
      </c>
      <c r="AB80">
        <v>1</v>
      </c>
      <c r="AD80" s="3">
        <f t="shared" si="4"/>
        <v>4.5626948984716265</v>
      </c>
      <c r="AE80" s="3">
        <f t="shared" si="5"/>
        <v>8.6259553970042351</v>
      </c>
      <c r="AF80" s="3">
        <f t="shared" si="6"/>
        <v>4.0632604985326086</v>
      </c>
      <c r="AG80" s="3">
        <f t="shared" si="7"/>
        <v>0.30303407287415124</v>
      </c>
      <c r="AH80" s="3"/>
      <c r="BG80" s="3"/>
      <c r="BH80" s="3"/>
      <c r="BI80" s="3"/>
      <c r="BJ80" s="3"/>
    </row>
    <row r="81" spans="1:62" x14ac:dyDescent="0.2">
      <c r="A81">
        <v>57</v>
      </c>
      <c r="B81">
        <v>17</v>
      </c>
      <c r="C81" t="s">
        <v>125</v>
      </c>
      <c r="D81" t="s">
        <v>27</v>
      </c>
      <c r="G81">
        <v>0.5</v>
      </c>
      <c r="H81">
        <v>0.5</v>
      </c>
      <c r="I81">
        <v>4451</v>
      </c>
      <c r="J81">
        <v>7752</v>
      </c>
      <c r="L81">
        <v>2100</v>
      </c>
      <c r="M81">
        <v>3.8290000000000002</v>
      </c>
      <c r="N81">
        <v>6.8460000000000001</v>
      </c>
      <c r="O81">
        <v>3.016</v>
      </c>
      <c r="Q81">
        <v>0.104</v>
      </c>
      <c r="R81">
        <v>1</v>
      </c>
      <c r="S81">
        <v>0</v>
      </c>
      <c r="T81">
        <v>0</v>
      </c>
      <c r="V81">
        <v>0</v>
      </c>
      <c r="Y81" s="1">
        <v>45012</v>
      </c>
      <c r="Z81" s="6">
        <v>0.91478009259259263</v>
      </c>
      <c r="AB81">
        <v>1</v>
      </c>
      <c r="AD81" s="3">
        <f t="shared" si="4"/>
        <v>4.66418903689621</v>
      </c>
      <c r="AE81" s="3">
        <f t="shared" si="5"/>
        <v>8.4832058795863023</v>
      </c>
      <c r="AF81" s="3">
        <f t="shared" si="6"/>
        <v>3.8190168426900923</v>
      </c>
      <c r="AG81" s="3">
        <f t="shared" si="7"/>
        <v>0.27422797972052071</v>
      </c>
      <c r="AH81" s="3"/>
      <c r="BG81" s="3"/>
      <c r="BH81" s="3"/>
      <c r="BI81" s="3"/>
      <c r="BJ81" s="3"/>
    </row>
    <row r="82" spans="1:62" x14ac:dyDescent="0.2">
      <c r="A82">
        <v>58</v>
      </c>
      <c r="B82">
        <v>17</v>
      </c>
      <c r="C82" t="s">
        <v>125</v>
      </c>
      <c r="D82" t="s">
        <v>27</v>
      </c>
      <c r="G82">
        <v>0.5</v>
      </c>
      <c r="H82">
        <v>0.5</v>
      </c>
      <c r="I82">
        <v>4536</v>
      </c>
      <c r="J82">
        <v>7819</v>
      </c>
      <c r="L82">
        <v>2175</v>
      </c>
      <c r="M82">
        <v>3.895</v>
      </c>
      <c r="N82">
        <v>6.9020000000000001</v>
      </c>
      <c r="O82">
        <v>3.008</v>
      </c>
      <c r="Q82">
        <v>0.111</v>
      </c>
      <c r="R82">
        <v>1</v>
      </c>
      <c r="S82">
        <v>0</v>
      </c>
      <c r="T82">
        <v>0</v>
      </c>
      <c r="V82">
        <v>0</v>
      </c>
      <c r="Y82" s="1">
        <v>45012</v>
      </c>
      <c r="Z82" s="6">
        <v>0.92200231481481476</v>
      </c>
      <c r="AB82">
        <v>1</v>
      </c>
      <c r="AD82" s="3">
        <f t="shared" si="4"/>
        <v>4.7522196671624304</v>
      </c>
      <c r="AE82" s="3">
        <f t="shared" si="5"/>
        <v>8.555117290616387</v>
      </c>
      <c r="AF82" s="3">
        <f t="shared" si="6"/>
        <v>3.8028976234539567</v>
      </c>
      <c r="AG82" s="3">
        <f t="shared" si="7"/>
        <v>0.28387287698178093</v>
      </c>
      <c r="AH82" s="3"/>
      <c r="AK82">
        <f>ABS(100*(AD82-AD83)/(AVERAGE(AD82:AD83)))</f>
        <v>0.69981837315903561</v>
      </c>
      <c r="AQ82">
        <f>ABS(100*(AE82-AE83)/(AVERAGE(AE82:AE83)))</f>
        <v>0.16296201282822334</v>
      </c>
      <c r="AW82">
        <f>ABS(100*(AF82-AF83)/(AVERAGE(AF82:AF83)))</f>
        <v>1.2307483509181014</v>
      </c>
      <c r="BC82">
        <f>ABS(100*(AG82-AG83)/(AVERAGE(AG82:AG83)))</f>
        <v>5.8276874979739333</v>
      </c>
      <c r="BG82" s="3">
        <f>AVERAGE(AD82:AD83)</f>
        <v>4.7356491955829068</v>
      </c>
      <c r="BH82" s="3">
        <f>AVERAGE(AE82:AE83)</f>
        <v>8.5620937707909484</v>
      </c>
      <c r="BI82" s="3">
        <f>AVERAGE(AF82:AF83)</f>
        <v>3.8264445752080407</v>
      </c>
      <c r="BJ82" s="3">
        <f>AVERAGE(AG82:AG83)</f>
        <v>0.27583546259739739</v>
      </c>
    </row>
    <row r="83" spans="1:62" x14ac:dyDescent="0.2">
      <c r="A83">
        <v>59</v>
      </c>
      <c r="B83">
        <v>17</v>
      </c>
      <c r="C83" t="s">
        <v>125</v>
      </c>
      <c r="D83" t="s">
        <v>27</v>
      </c>
      <c r="G83">
        <v>0.5</v>
      </c>
      <c r="H83">
        <v>0.5</v>
      </c>
      <c r="I83">
        <v>4504</v>
      </c>
      <c r="J83">
        <v>7832</v>
      </c>
      <c r="L83">
        <v>2050</v>
      </c>
      <c r="M83">
        <v>3.87</v>
      </c>
      <c r="N83">
        <v>6.9130000000000003</v>
      </c>
      <c r="O83">
        <v>3.0430000000000001</v>
      </c>
      <c r="Q83">
        <v>9.8000000000000004E-2</v>
      </c>
      <c r="R83">
        <v>1</v>
      </c>
      <c r="S83">
        <v>0</v>
      </c>
      <c r="T83">
        <v>0</v>
      </c>
      <c r="V83">
        <v>0</v>
      </c>
      <c r="Y83" s="1">
        <v>45012</v>
      </c>
      <c r="Z83" s="6">
        <v>0.92964120370370373</v>
      </c>
      <c r="AB83">
        <v>1</v>
      </c>
      <c r="AD83" s="3">
        <f t="shared" si="4"/>
        <v>4.7190787240033831</v>
      </c>
      <c r="AE83" s="3">
        <f t="shared" si="5"/>
        <v>8.5690702509655079</v>
      </c>
      <c r="AF83" s="3">
        <f t="shared" si="6"/>
        <v>3.8499915269621248</v>
      </c>
      <c r="AG83" s="3">
        <f t="shared" si="7"/>
        <v>0.26779804821301384</v>
      </c>
      <c r="AH83" s="3"/>
      <c r="BG83" s="3"/>
      <c r="BH83" s="3"/>
      <c r="BI83" s="3"/>
      <c r="BJ83" s="3"/>
    </row>
    <row r="84" spans="1:62" x14ac:dyDescent="0.2">
      <c r="A84">
        <v>60</v>
      </c>
      <c r="B84">
        <v>18</v>
      </c>
      <c r="C84" t="s">
        <v>126</v>
      </c>
      <c r="D84" t="s">
        <v>27</v>
      </c>
      <c r="G84">
        <v>0.5</v>
      </c>
      <c r="H84">
        <v>0.5</v>
      </c>
      <c r="I84">
        <v>4457</v>
      </c>
      <c r="J84">
        <v>7890</v>
      </c>
      <c r="L84">
        <v>2122</v>
      </c>
      <c r="M84">
        <v>3.8340000000000001</v>
      </c>
      <c r="N84">
        <v>6.9630000000000001</v>
      </c>
      <c r="O84">
        <v>3.129</v>
      </c>
      <c r="Q84">
        <v>0.106</v>
      </c>
      <c r="R84">
        <v>1</v>
      </c>
      <c r="S84">
        <v>0</v>
      </c>
      <c r="T84">
        <v>0</v>
      </c>
      <c r="V84">
        <v>0</v>
      </c>
      <c r="Y84" s="1">
        <v>45012</v>
      </c>
      <c r="Z84" s="6">
        <v>0.9428819444444444</v>
      </c>
      <c r="AB84">
        <v>1</v>
      </c>
      <c r="AD84" s="3">
        <f t="shared" si="4"/>
        <v>4.6704029637385318</v>
      </c>
      <c r="AE84" s="3">
        <f t="shared" si="5"/>
        <v>8.6313219202154343</v>
      </c>
      <c r="AF84" s="3">
        <f t="shared" si="6"/>
        <v>3.9609189564769025</v>
      </c>
      <c r="AG84" s="3">
        <f t="shared" si="7"/>
        <v>0.27705714958382366</v>
      </c>
      <c r="AH84" s="3"/>
      <c r="BG84" s="3"/>
      <c r="BH84" s="3"/>
      <c r="BI84" s="3"/>
      <c r="BJ84" s="3"/>
    </row>
    <row r="85" spans="1:62" x14ac:dyDescent="0.2">
      <c r="A85">
        <v>61</v>
      </c>
      <c r="B85">
        <v>18</v>
      </c>
      <c r="C85" t="s">
        <v>126</v>
      </c>
      <c r="D85" t="s">
        <v>27</v>
      </c>
      <c r="G85">
        <v>0.5</v>
      </c>
      <c r="H85">
        <v>0.5</v>
      </c>
      <c r="I85">
        <v>4506</v>
      </c>
      <c r="J85">
        <v>7891</v>
      </c>
      <c r="L85">
        <v>2210</v>
      </c>
      <c r="M85">
        <v>3.8719999999999999</v>
      </c>
      <c r="N85">
        <v>6.9630000000000001</v>
      </c>
      <c r="O85">
        <v>3.0910000000000002</v>
      </c>
      <c r="Q85">
        <v>0.115</v>
      </c>
      <c r="R85">
        <v>1</v>
      </c>
      <c r="S85">
        <v>0</v>
      </c>
      <c r="T85">
        <v>0</v>
      </c>
      <c r="V85">
        <v>0</v>
      </c>
      <c r="Y85" s="1">
        <v>45012</v>
      </c>
      <c r="Z85" s="6">
        <v>0.95023148148148151</v>
      </c>
      <c r="AB85">
        <v>1</v>
      </c>
      <c r="AD85" s="3">
        <f t="shared" si="4"/>
        <v>4.721150032950824</v>
      </c>
      <c r="AE85" s="3">
        <f t="shared" si="5"/>
        <v>8.6323952248576727</v>
      </c>
      <c r="AF85" s="3">
        <f t="shared" si="6"/>
        <v>3.9112451919068487</v>
      </c>
      <c r="AG85" s="3">
        <f t="shared" si="7"/>
        <v>0.28837382903703568</v>
      </c>
      <c r="AH85" s="3"/>
      <c r="AK85">
        <f>ABS(100*(AD85-AD86)/(AVERAGE(AD85:AD86)))</f>
        <v>0.96056970227778915</v>
      </c>
      <c r="AQ85">
        <f>ABS(100*(AE85-AE86)/(AVERAGE(AE85:AE86)))</f>
        <v>2.9522304956268188</v>
      </c>
      <c r="AW85">
        <f>ABS(100*(AF85-AF86)/(AVERAGE(AF85:AF86)))</f>
        <v>5.303846383953279</v>
      </c>
      <c r="BC85">
        <f>ABS(100*(AG85-AG86)/(AVERAGE(AG85:AG86)))</f>
        <v>1.9868136217874601</v>
      </c>
      <c r="BG85" s="3">
        <f>AVERAGE(AD85:AD86)</f>
        <v>4.7439344313726686</v>
      </c>
      <c r="BH85" s="3">
        <f>AVERAGE(AE85:AE86)</f>
        <v>8.7617284342476047</v>
      </c>
      <c r="BI85" s="3">
        <f>AVERAGE(AF85:AF86)</f>
        <v>4.0177940028749362</v>
      </c>
      <c r="BJ85" s="3">
        <f>AVERAGE(AG85:AG86)</f>
        <v>0.29126729821541375</v>
      </c>
    </row>
    <row r="86" spans="1:62" x14ac:dyDescent="0.2">
      <c r="A86">
        <v>62</v>
      </c>
      <c r="B86">
        <v>18</v>
      </c>
      <c r="C86" t="s">
        <v>126</v>
      </c>
      <c r="D86" t="s">
        <v>27</v>
      </c>
      <c r="G86">
        <v>0.5</v>
      </c>
      <c r="H86">
        <v>0.5</v>
      </c>
      <c r="I86">
        <v>4550</v>
      </c>
      <c r="J86">
        <v>8132</v>
      </c>
      <c r="L86">
        <v>2255</v>
      </c>
      <c r="M86">
        <v>3.9060000000000001</v>
      </c>
      <c r="N86">
        <v>7.1680000000000001</v>
      </c>
      <c r="O86">
        <v>3.262</v>
      </c>
      <c r="Q86">
        <v>0.12</v>
      </c>
      <c r="R86">
        <v>1</v>
      </c>
      <c r="S86">
        <v>0</v>
      </c>
      <c r="T86">
        <v>0</v>
      </c>
      <c r="V86">
        <v>0</v>
      </c>
      <c r="Y86" s="1">
        <v>45012</v>
      </c>
      <c r="Z86" s="6">
        <v>0.95846064814814813</v>
      </c>
      <c r="AB86">
        <v>1</v>
      </c>
      <c r="AD86" s="3">
        <f t="shared" si="4"/>
        <v>4.766718829794514</v>
      </c>
      <c r="AE86" s="3">
        <f t="shared" si="5"/>
        <v>8.8910616436375367</v>
      </c>
      <c r="AF86" s="3">
        <f t="shared" si="6"/>
        <v>4.1243428138430227</v>
      </c>
      <c r="AG86" s="3">
        <f t="shared" si="7"/>
        <v>0.29416076739379182</v>
      </c>
      <c r="AH86" s="3"/>
      <c r="BG86" s="3"/>
      <c r="BH86" s="3"/>
      <c r="BI86" s="3"/>
      <c r="BJ86" s="3"/>
    </row>
    <row r="87" spans="1:62" x14ac:dyDescent="0.2">
      <c r="A87">
        <v>63</v>
      </c>
      <c r="B87">
        <v>19</v>
      </c>
      <c r="C87" t="s">
        <v>127</v>
      </c>
      <c r="D87" t="s">
        <v>27</v>
      </c>
      <c r="G87">
        <v>0.5</v>
      </c>
      <c r="H87">
        <v>0.5</v>
      </c>
      <c r="I87">
        <v>7087</v>
      </c>
      <c r="J87">
        <v>13846</v>
      </c>
      <c r="L87">
        <v>4330</v>
      </c>
      <c r="M87">
        <v>5.8520000000000003</v>
      </c>
      <c r="N87">
        <v>12.009</v>
      </c>
      <c r="O87">
        <v>6.157</v>
      </c>
      <c r="Q87">
        <v>0.33700000000000002</v>
      </c>
      <c r="R87">
        <v>1</v>
      </c>
      <c r="S87">
        <v>0</v>
      </c>
      <c r="T87">
        <v>0</v>
      </c>
      <c r="V87">
        <v>0</v>
      </c>
      <c r="Y87" s="1">
        <v>45012</v>
      </c>
      <c r="Z87" s="6">
        <v>0.97186342592592589</v>
      </c>
      <c r="AB87">
        <v>1</v>
      </c>
      <c r="AD87" s="3">
        <f t="shared" si="4"/>
        <v>7.3941742296227781</v>
      </c>
      <c r="AE87" s="3">
        <f t="shared" si="5"/>
        <v>15.023924369397424</v>
      </c>
      <c r="AF87" s="3">
        <f t="shared" si="6"/>
        <v>7.6297501397746457</v>
      </c>
      <c r="AG87" s="3">
        <f t="shared" si="7"/>
        <v>0.56100292495532478</v>
      </c>
      <c r="AH87" s="3"/>
      <c r="AM87">
        <f>100*((AVERAGE(AD88:AD89)*25.225)-(AVERAGE(AD85:AD86)*25))/(1000*0.075)</f>
        <v>121.4908496511422</v>
      </c>
      <c r="AS87">
        <f>100*((AVERAGE(AE88:AE89)*25.225)-(AVERAGE(AE85:AE86)*25))/(2000*0.075)</f>
        <v>109.29483305515653</v>
      </c>
      <c r="AY87">
        <f>100*((AVERAGE(AF88:AF89)*25.225)-(AVERAGE(AF85:AF86)*25))/(1000*0.075)</f>
        <v>97.098816459170948</v>
      </c>
      <c r="BE87">
        <f>100*((AVERAGE(AG88:AG89)*25.225)-(AVERAGE(AG85:AG86)*25))/(100*0.075)</f>
        <v>96.785125067695816</v>
      </c>
      <c r="BG87" s="3"/>
      <c r="BH87" s="3"/>
      <c r="BI87" s="3"/>
      <c r="BJ87" s="3"/>
    </row>
    <row r="88" spans="1:62" x14ac:dyDescent="0.2">
      <c r="A88">
        <v>64</v>
      </c>
      <c r="B88">
        <v>19</v>
      </c>
      <c r="C88" t="s">
        <v>127</v>
      </c>
      <c r="D88" t="s">
        <v>27</v>
      </c>
      <c r="G88">
        <v>0.5</v>
      </c>
      <c r="H88">
        <v>0.5</v>
      </c>
      <c r="I88">
        <v>8068</v>
      </c>
      <c r="J88">
        <v>14024</v>
      </c>
      <c r="L88">
        <v>4513</v>
      </c>
      <c r="M88">
        <v>6.6050000000000004</v>
      </c>
      <c r="N88">
        <v>12.159000000000001</v>
      </c>
      <c r="O88">
        <v>5.5549999999999997</v>
      </c>
      <c r="Q88">
        <v>0.35599999999999998</v>
      </c>
      <c r="R88">
        <v>1</v>
      </c>
      <c r="S88">
        <v>0</v>
      </c>
      <c r="T88">
        <v>0</v>
      </c>
      <c r="V88">
        <v>0</v>
      </c>
      <c r="Y88" s="1">
        <v>45012</v>
      </c>
      <c r="Z88" s="6">
        <v>0.97949074074074083</v>
      </c>
      <c r="AB88">
        <v>1</v>
      </c>
      <c r="AD88" s="3">
        <f t="shared" si="4"/>
        <v>8.4101512683423394</v>
      </c>
      <c r="AE88" s="3">
        <f t="shared" si="5"/>
        <v>15.214972595716159</v>
      </c>
      <c r="AF88" s="3">
        <f t="shared" si="6"/>
        <v>6.8048213273738192</v>
      </c>
      <c r="AG88" s="3">
        <f t="shared" si="7"/>
        <v>0.58453647427279976</v>
      </c>
      <c r="AH88" s="3"/>
      <c r="AK88">
        <f>ABS(100*(AD88-AD89)/(AVERAGE(AD88:AD89)))</f>
        <v>2.3170019947591367</v>
      </c>
      <c r="AQ88">
        <f>ABS(100*(AE88-AE89)/(AVERAGE(AE88:AE89)))</f>
        <v>0.42415358906017131</v>
      </c>
      <c r="AW88">
        <f>ABS(100*(AF88-AF89)/(AVERAGE(AF88:AF89)))</f>
        <v>1.8668599507874868</v>
      </c>
      <c r="BC88">
        <f>ABS(100*(AG88-AG89)/(AVERAGE(AG88:AG89)))</f>
        <v>2.8109733324896577</v>
      </c>
      <c r="BG88" s="3">
        <f>AVERAGE(AD88:AD89)</f>
        <v>8.3138354022863563</v>
      </c>
      <c r="BH88" s="3">
        <f>AVERAGE(AE88:AE89)</f>
        <v>15.182773456448956</v>
      </c>
      <c r="BI88" s="3">
        <f>AVERAGE(AF88:AF89)</f>
        <v>6.8689380541626006</v>
      </c>
      <c r="BJ88" s="3">
        <f>AVERAGE(AG88:AG89)</f>
        <v>0.57643476057334109</v>
      </c>
    </row>
    <row r="89" spans="1:62" x14ac:dyDescent="0.2">
      <c r="A89">
        <v>65</v>
      </c>
      <c r="B89">
        <v>19</v>
      </c>
      <c r="C89" t="s">
        <v>127</v>
      </c>
      <c r="D89" t="s">
        <v>27</v>
      </c>
      <c r="G89">
        <v>0.5</v>
      </c>
      <c r="H89">
        <v>0.5</v>
      </c>
      <c r="I89">
        <v>7882</v>
      </c>
      <c r="J89">
        <v>13964</v>
      </c>
      <c r="L89">
        <v>4387</v>
      </c>
      <c r="M89">
        <v>6.4619999999999997</v>
      </c>
      <c r="N89">
        <v>12.109</v>
      </c>
      <c r="O89">
        <v>5.6470000000000002</v>
      </c>
      <c r="Q89">
        <v>0.34300000000000003</v>
      </c>
      <c r="R89">
        <v>1</v>
      </c>
      <c r="S89">
        <v>0</v>
      </c>
      <c r="T89">
        <v>0</v>
      </c>
      <c r="V89">
        <v>0</v>
      </c>
      <c r="Y89" s="1">
        <v>45012</v>
      </c>
      <c r="Z89" s="6">
        <v>0.98722222222222233</v>
      </c>
      <c r="AB89">
        <v>1</v>
      </c>
      <c r="AD89" s="3">
        <f t="shared" ref="AD89:AD139" si="8">((I89*$F$21)+$F$22)*1000/G89</f>
        <v>8.2175195362303732</v>
      </c>
      <c r="AE89" s="3">
        <f t="shared" ref="AE89:AE139" si="9">((J89*$H$21)+$H$22)*1000/H89</f>
        <v>15.150574317181755</v>
      </c>
      <c r="AF89" s="3">
        <f t="shared" ref="AF89:AF139" si="10">AE89-AD89</f>
        <v>6.9330547809513821</v>
      </c>
      <c r="AG89" s="3">
        <f t="shared" ref="AG89:AG139" si="11">((L89*$J$21)+$J$22)*1000/H89</f>
        <v>0.56833304687388253</v>
      </c>
      <c r="AH89" s="3"/>
      <c r="BG89" s="3"/>
      <c r="BH89" s="3"/>
      <c r="BI89" s="3"/>
      <c r="BJ89" s="3"/>
    </row>
    <row r="90" spans="1:62" x14ac:dyDescent="0.2">
      <c r="A90">
        <v>66</v>
      </c>
      <c r="B90">
        <v>20</v>
      </c>
      <c r="C90" t="s">
        <v>128</v>
      </c>
      <c r="D90" t="s">
        <v>27</v>
      </c>
      <c r="G90">
        <v>0.5</v>
      </c>
      <c r="H90">
        <v>0.5</v>
      </c>
      <c r="I90">
        <v>4867</v>
      </c>
      <c r="J90">
        <v>5834</v>
      </c>
      <c r="L90">
        <v>861</v>
      </c>
      <c r="M90">
        <v>4.149</v>
      </c>
      <c r="N90">
        <v>5.2210000000000001</v>
      </c>
      <c r="O90">
        <v>1.0720000000000001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45013</v>
      </c>
      <c r="Z90" s="6">
        <v>3.5879629629629635E-4</v>
      </c>
      <c r="AB90">
        <v>1</v>
      </c>
      <c r="AD90" s="3">
        <f t="shared" si="8"/>
        <v>5.0950212979638323</v>
      </c>
      <c r="AE90" s="3">
        <f t="shared" si="9"/>
        <v>6.4246075757698051</v>
      </c>
      <c r="AF90" s="3">
        <f t="shared" si="10"/>
        <v>1.3295862778059728</v>
      </c>
      <c r="AG90" s="3">
        <f t="shared" si="11"/>
        <v>0.11489427696450173</v>
      </c>
      <c r="AH90" s="3"/>
      <c r="AL90">
        <f>ABS(100*((AVERAGE(AD91:AD92)-AVERAGE(AD70:AD71))/(AVERAGE(AD70:AD71,AD91:AD92))))</f>
        <v>4.4371768527738809</v>
      </c>
      <c r="AR90">
        <f>ABS(100*((AVERAGE(AE91:AE92)-AVERAGE(AE70:AE71))/(AVERAGE(AE70:AE71,AE91:AE92))))</f>
        <v>4.5149951400644293</v>
      </c>
      <c r="AX90">
        <f>ABS(100*((AVERAGE(AF91:AF92)-AVERAGE(AF70:AF71))/(AVERAGE(AF70:AF71,AF91:AF92))))</f>
        <v>4.6858764839736677</v>
      </c>
      <c r="BD90">
        <f>ABS(100*((AVERAGE(AG91:AG92)-AVERAGE(AG70:AG71))/(AVERAGE(AG70:AG71,AG91:AG92))))</f>
        <v>2.9690379064220682</v>
      </c>
      <c r="BG90" s="3"/>
      <c r="BH90" s="3"/>
      <c r="BI90" s="3"/>
      <c r="BJ90" s="3"/>
    </row>
    <row r="91" spans="1:62" x14ac:dyDescent="0.2">
      <c r="A91">
        <v>67</v>
      </c>
      <c r="B91">
        <v>20</v>
      </c>
      <c r="C91" t="s">
        <v>128</v>
      </c>
      <c r="D91" t="s">
        <v>27</v>
      </c>
      <c r="G91">
        <v>0.5</v>
      </c>
      <c r="H91">
        <v>0.5</v>
      </c>
      <c r="I91">
        <v>4077</v>
      </c>
      <c r="J91">
        <v>5649</v>
      </c>
      <c r="L91">
        <v>812</v>
      </c>
      <c r="M91">
        <v>3.5430000000000001</v>
      </c>
      <c r="N91">
        <v>5.0640000000000001</v>
      </c>
      <c r="O91">
        <v>1.5209999999999999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45013</v>
      </c>
      <c r="Z91" s="6">
        <v>7.2800925925925915E-3</v>
      </c>
      <c r="AB91">
        <v>1</v>
      </c>
      <c r="AD91" s="3">
        <f t="shared" si="8"/>
        <v>4.2768542637248377</v>
      </c>
      <c r="AE91" s="3">
        <f t="shared" si="9"/>
        <v>6.2260462169553872</v>
      </c>
      <c r="AF91" s="3">
        <f t="shared" si="10"/>
        <v>1.9491919532305495</v>
      </c>
      <c r="AG91" s="3">
        <f t="shared" si="11"/>
        <v>0.10859294408714505</v>
      </c>
      <c r="AH91" s="3"/>
      <c r="AK91">
        <f>ABS(100*(AD91-AD92)/(AVERAGE(AD91:AD92)))</f>
        <v>0.2660143663100808</v>
      </c>
      <c r="AQ91">
        <f>ABS(100*(AE91-AE92)/(AVERAGE(AE91:AE92)))</f>
        <v>0.29263325535219897</v>
      </c>
      <c r="AW91">
        <f>ABS(100*(AF91-AF92)/(AVERAGE(AF91:AF92)))</f>
        <v>0.35101470931818179</v>
      </c>
      <c r="BC91">
        <f>ABS(100*(AG91-AG92)/(AVERAGE(AG91:AG92)))</f>
        <v>1.6717752686655998</v>
      </c>
      <c r="BG91" s="3">
        <f>AVERAGE(AD91:AD92)</f>
        <v>4.2825503633302997</v>
      </c>
      <c r="BH91" s="3">
        <f>AVERAGE(AE91:AE92)</f>
        <v>6.235169306414428</v>
      </c>
      <c r="BI91" s="3">
        <f>AVERAGE(AF91:AF92)</f>
        <v>1.9526189430841288</v>
      </c>
      <c r="BJ91" s="3">
        <f>AVERAGE(AG91:AG92)</f>
        <v>0.1076927536760941</v>
      </c>
    </row>
    <row r="92" spans="1:62" x14ac:dyDescent="0.2">
      <c r="A92">
        <v>68</v>
      </c>
      <c r="B92">
        <v>20</v>
      </c>
      <c r="C92" t="s">
        <v>128</v>
      </c>
      <c r="D92" t="s">
        <v>27</v>
      </c>
      <c r="G92">
        <v>0.5</v>
      </c>
      <c r="H92">
        <v>0.5</v>
      </c>
      <c r="I92">
        <v>4088</v>
      </c>
      <c r="J92">
        <v>5666</v>
      </c>
      <c r="L92">
        <v>798</v>
      </c>
      <c r="M92">
        <v>3.5510000000000002</v>
      </c>
      <c r="N92">
        <v>5.0789999999999997</v>
      </c>
      <c r="O92">
        <v>1.528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45013</v>
      </c>
      <c r="Z92" s="6">
        <v>1.480324074074074E-2</v>
      </c>
      <c r="AB92">
        <v>1</v>
      </c>
      <c r="AD92" s="3">
        <f t="shared" si="8"/>
        <v>4.2882464629357608</v>
      </c>
      <c r="AE92" s="3">
        <f t="shared" si="9"/>
        <v>6.2442923958734688</v>
      </c>
      <c r="AF92" s="3">
        <f t="shared" si="10"/>
        <v>1.956045932937708</v>
      </c>
      <c r="AG92" s="3">
        <f t="shared" si="11"/>
        <v>0.10679256326504315</v>
      </c>
      <c r="AH92" s="3"/>
    </row>
    <row r="93" spans="1:62" x14ac:dyDescent="0.2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1106</v>
      </c>
      <c r="J93">
        <v>598</v>
      </c>
      <c r="L93">
        <v>385</v>
      </c>
      <c r="M93">
        <v>1.264</v>
      </c>
      <c r="N93">
        <v>0.78500000000000003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45013</v>
      </c>
      <c r="Z93" s="6">
        <v>2.6990740740740742E-2</v>
      </c>
      <c r="AB93">
        <v>1</v>
      </c>
      <c r="AD93" s="3">
        <f t="shared" si="8"/>
        <v>1.1999248223019883</v>
      </c>
      <c r="AE93" s="3">
        <f t="shared" si="9"/>
        <v>0.80478446900068179</v>
      </c>
      <c r="AF93" s="3">
        <f t="shared" si="10"/>
        <v>-0.39514035330130648</v>
      </c>
      <c r="AG93" s="3">
        <f t="shared" si="11"/>
        <v>5.3681329013036835E-2</v>
      </c>
      <c r="AH93" s="3"/>
      <c r="BG93" s="3"/>
      <c r="BH93" s="3"/>
      <c r="BI93" s="3"/>
      <c r="BJ93" s="3"/>
    </row>
    <row r="94" spans="1:62" x14ac:dyDescent="0.2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219</v>
      </c>
      <c r="J94">
        <v>522</v>
      </c>
      <c r="L94">
        <v>364</v>
      </c>
      <c r="M94">
        <v>0.58299999999999996</v>
      </c>
      <c r="N94">
        <v>0.72099999999999997</v>
      </c>
      <c r="O94">
        <v>0.13700000000000001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45013</v>
      </c>
      <c r="Z94" s="6">
        <v>3.2997685185185185E-2</v>
      </c>
      <c r="AB94">
        <v>1</v>
      </c>
      <c r="AD94" s="3">
        <f t="shared" si="8"/>
        <v>0.28129930411213039</v>
      </c>
      <c r="AE94" s="3">
        <f t="shared" si="9"/>
        <v>0.72321331619043483</v>
      </c>
      <c r="AF94" s="3">
        <f t="shared" si="10"/>
        <v>0.44191401207830444</v>
      </c>
      <c r="AG94" s="3">
        <f t="shared" si="11"/>
        <v>5.0980757779883971E-2</v>
      </c>
      <c r="AH94" s="3"/>
      <c r="AK94">
        <f>ABS(100*(AD94-AD95)/(AVERAGE(AD94:AD95)))</f>
        <v>19.892908928996615</v>
      </c>
      <c r="AQ94">
        <f>ABS(100*(AE94-AE95)/(AVERAGE(AE94:AE95)))</f>
        <v>5.646103128631947</v>
      </c>
      <c r="AW94">
        <f>ABS(100*(AF94-AF95)/(AVERAGE(AF94:AF95)))</f>
        <v>26.049770619429328</v>
      </c>
      <c r="BC94">
        <f>ABS(100*(AG94-AG95)/(AVERAGE(AG94:AG95)))</f>
        <v>3.7134859200138863</v>
      </c>
      <c r="BG94" s="3">
        <f>AVERAGE(AD94:AD95)</f>
        <v>0.3123689383237378</v>
      </c>
      <c r="BH94" s="3">
        <f>AVERAGE(AE94:AE95)</f>
        <v>0.70335718030899308</v>
      </c>
      <c r="BI94" s="3">
        <f>AVERAGE(AF94:AF95)</f>
        <v>0.39098824198525528</v>
      </c>
      <c r="BJ94" s="3">
        <f>AVERAGE(AG94:AG95)</f>
        <v>5.1945247506009998E-2</v>
      </c>
    </row>
    <row r="95" spans="1:62" x14ac:dyDescent="0.2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279</v>
      </c>
      <c r="J95">
        <v>485</v>
      </c>
      <c r="L95">
        <v>379</v>
      </c>
      <c r="M95">
        <v>0.629</v>
      </c>
      <c r="N95">
        <v>0.68899999999999995</v>
      </c>
      <c r="O95">
        <v>0.06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45013</v>
      </c>
      <c r="Z95" s="6">
        <v>3.9687500000000001E-2</v>
      </c>
      <c r="AB95">
        <v>1</v>
      </c>
      <c r="AD95" s="3">
        <f t="shared" si="8"/>
        <v>0.34343857253534515</v>
      </c>
      <c r="AE95" s="3">
        <f t="shared" si="9"/>
        <v>0.68350104442755133</v>
      </c>
      <c r="AF95" s="3">
        <f t="shared" si="10"/>
        <v>0.34006247189220618</v>
      </c>
      <c r="AG95" s="3">
        <f t="shared" si="11"/>
        <v>5.2909737232136017E-2</v>
      </c>
      <c r="AH95" s="3"/>
    </row>
    <row r="96" spans="1:62" x14ac:dyDescent="0.2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3205</v>
      </c>
      <c r="J96">
        <v>10369</v>
      </c>
      <c r="L96">
        <v>5432</v>
      </c>
      <c r="M96">
        <v>4.7889999999999997</v>
      </c>
      <c r="N96">
        <v>15.105</v>
      </c>
      <c r="O96">
        <v>10.316000000000001</v>
      </c>
      <c r="Q96">
        <v>0.753</v>
      </c>
      <c r="R96">
        <v>1</v>
      </c>
      <c r="S96">
        <v>0</v>
      </c>
      <c r="T96">
        <v>0</v>
      </c>
      <c r="V96">
        <v>0</v>
      </c>
      <c r="Y96" s="1">
        <v>45013</v>
      </c>
      <c r="Z96" s="6">
        <v>5.2071759259259255E-2</v>
      </c>
      <c r="AB96">
        <v>1</v>
      </c>
      <c r="AD96" s="3">
        <f t="shared" si="8"/>
        <v>5.622939271067974</v>
      </c>
      <c r="AE96" s="3">
        <f t="shared" si="9"/>
        <v>18.820073547214374</v>
      </c>
      <c r="AF96" s="3">
        <f t="shared" si="10"/>
        <v>13.1971342761464</v>
      </c>
      <c r="AG96" s="3">
        <f t="shared" si="11"/>
        <v>1.1711976923012919</v>
      </c>
      <c r="AH96" s="3"/>
      <c r="AI96">
        <f>100*(AVERAGE(I97:I98))/(AVERAGE(I$51:I$52))</f>
        <v>91.582618531435571</v>
      </c>
      <c r="AO96">
        <f>100*(AVERAGE(J97:J98))/(AVERAGE(J$51:J$52))</f>
        <v>93.419754193953537</v>
      </c>
      <c r="AU96">
        <f>100*(((AVERAGE(J97:J98))-(AVERAGE(I97:I98)))/((AVERAGE(J$51:J$52))-(AVERAGE($I$51:I52))))</f>
        <v>95.087719298245617</v>
      </c>
      <c r="BA96">
        <f>100*(AVERAGE(L97:L98))/(AVERAGE(L$51:L$52))</f>
        <v>93.47102500640095</v>
      </c>
      <c r="BG96" s="3"/>
      <c r="BH96" s="3"/>
      <c r="BI96" s="3"/>
      <c r="BJ96" s="3"/>
    </row>
    <row r="97" spans="1:62" x14ac:dyDescent="0.2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4767</v>
      </c>
      <c r="J97">
        <v>10434</v>
      </c>
      <c r="L97">
        <v>5474</v>
      </c>
      <c r="M97">
        <v>6.7859999999999996</v>
      </c>
      <c r="N97">
        <v>15.196999999999999</v>
      </c>
      <c r="O97">
        <v>8.4109999999999996</v>
      </c>
      <c r="Q97">
        <v>0.76100000000000001</v>
      </c>
      <c r="R97">
        <v>1</v>
      </c>
      <c r="S97">
        <v>0</v>
      </c>
      <c r="T97">
        <v>0</v>
      </c>
      <c r="V97">
        <v>0</v>
      </c>
      <c r="Y97" s="1">
        <v>45013</v>
      </c>
      <c r="Z97" s="6">
        <v>5.9120370370370372E-2</v>
      </c>
      <c r="AB97">
        <v>1</v>
      </c>
      <c r="AD97" s="3">
        <f t="shared" si="8"/>
        <v>8.3190930843196806</v>
      </c>
      <c r="AE97" s="3">
        <f t="shared" si="9"/>
        <v>18.936348216790382</v>
      </c>
      <c r="AF97" s="3">
        <f t="shared" si="10"/>
        <v>10.617255132470701</v>
      </c>
      <c r="AG97" s="3">
        <f t="shared" si="11"/>
        <v>1.1801995964118015</v>
      </c>
      <c r="AH97" s="3"/>
      <c r="AK97">
        <f>ABS(100*(AD97-AD98)/(AVERAGE(AD97:AD98)))</f>
        <v>3.7062567415825209</v>
      </c>
      <c r="AQ97">
        <f>ABS(100*(AE97-AE98)/(AVERAGE(AE97:AE98)))</f>
        <v>0.38806210277569986</v>
      </c>
      <c r="AW97">
        <f>ABS(100*(AF97-AF98)/(AVERAGE(AF97:AF98)))</f>
        <v>3.7174715751725178</v>
      </c>
      <c r="BC97">
        <f>ABS(100*(AG97-AG98)/(AVERAGE(AG97:AG98)))</f>
        <v>7.2615930951958035E-2</v>
      </c>
      <c r="BG97" s="3">
        <f>AVERAGE(AD97:AD98)</f>
        <v>8.4761673461672515</v>
      </c>
      <c r="BH97" s="3">
        <f>AVERAGE(AE97:AE98)</f>
        <v>18.899676974847178</v>
      </c>
      <c r="BI97" s="3">
        <f>AVERAGE(AF97:AF98)</f>
        <v>10.423509628679927</v>
      </c>
      <c r="BJ97" s="3">
        <f>AVERAGE(AG97:AG98)</f>
        <v>1.1806282585123018</v>
      </c>
    </row>
    <row r="98" spans="1:62" x14ac:dyDescent="0.2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4949</v>
      </c>
      <c r="J98">
        <v>10393</v>
      </c>
      <c r="L98">
        <v>5478</v>
      </c>
      <c r="M98">
        <v>7.02</v>
      </c>
      <c r="N98">
        <v>15.138999999999999</v>
      </c>
      <c r="O98">
        <v>8.1199999999999992</v>
      </c>
      <c r="Q98">
        <v>0.76100000000000001</v>
      </c>
      <c r="R98">
        <v>1</v>
      </c>
      <c r="S98">
        <v>0</v>
      </c>
      <c r="T98">
        <v>0</v>
      </c>
      <c r="V98">
        <v>0</v>
      </c>
      <c r="Y98" s="1">
        <v>45013</v>
      </c>
      <c r="Z98" s="6">
        <v>6.6527777777777783E-2</v>
      </c>
      <c r="AB98">
        <v>1</v>
      </c>
      <c r="AD98" s="3">
        <f t="shared" si="8"/>
        <v>8.6332416080148207</v>
      </c>
      <c r="AE98" s="3">
        <f t="shared" si="9"/>
        <v>18.863005732903975</v>
      </c>
      <c r="AF98" s="3">
        <f t="shared" si="10"/>
        <v>10.229764124889154</v>
      </c>
      <c r="AG98" s="3">
        <f t="shared" si="11"/>
        <v>1.1810569206128021</v>
      </c>
      <c r="AH98" s="3"/>
    </row>
    <row r="99" spans="1:62" x14ac:dyDescent="0.2">
      <c r="A99">
        <v>75</v>
      </c>
      <c r="B99">
        <v>3</v>
      </c>
      <c r="D99" t="s">
        <v>85</v>
      </c>
      <c r="Y99" s="1">
        <v>45013</v>
      </c>
      <c r="Z99" s="6">
        <v>7.0821759259259265E-2</v>
      </c>
      <c r="AB99">
        <v>1</v>
      </c>
      <c r="AD99" s="3" t="e">
        <f t="shared" si="8"/>
        <v>#DIV/0!</v>
      </c>
      <c r="AE99" s="3" t="e">
        <f t="shared" si="9"/>
        <v>#DIV/0!</v>
      </c>
      <c r="AF99" s="3" t="e">
        <f t="shared" si="10"/>
        <v>#DIV/0!</v>
      </c>
      <c r="AG99" s="3" t="e">
        <f t="shared" si="11"/>
        <v>#DIV/0!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21</v>
      </c>
      <c r="C100" t="s">
        <v>129</v>
      </c>
      <c r="D100" t="s">
        <v>27</v>
      </c>
      <c r="G100">
        <v>0.5</v>
      </c>
      <c r="H100">
        <v>0.5</v>
      </c>
      <c r="I100">
        <v>3324</v>
      </c>
      <c r="J100">
        <v>6975</v>
      </c>
      <c r="L100">
        <v>5876</v>
      </c>
      <c r="M100">
        <v>2.9649999999999999</v>
      </c>
      <c r="N100">
        <v>6.1879999999999997</v>
      </c>
      <c r="O100">
        <v>3.2229999999999999</v>
      </c>
      <c r="Q100">
        <v>0.499</v>
      </c>
      <c r="R100">
        <v>1</v>
      </c>
      <c r="S100">
        <v>0</v>
      </c>
      <c r="T100">
        <v>0</v>
      </c>
      <c r="V100">
        <v>0</v>
      </c>
      <c r="Y100" s="1">
        <v>45013</v>
      </c>
      <c r="Z100" s="6">
        <v>8.3854166666666674E-2</v>
      </c>
      <c r="AB100">
        <v>1</v>
      </c>
      <c r="AD100" s="3">
        <f t="shared" si="8"/>
        <v>3.497006445013493</v>
      </c>
      <c r="AE100" s="3">
        <f t="shared" si="9"/>
        <v>7.6492481725657502</v>
      </c>
      <c r="AF100" s="3">
        <f t="shared" si="10"/>
        <v>4.1522417275522567</v>
      </c>
      <c r="AG100" s="3">
        <f t="shared" si="11"/>
        <v>0.75981640716743559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21</v>
      </c>
      <c r="C101" t="s">
        <v>129</v>
      </c>
      <c r="D101" t="s">
        <v>27</v>
      </c>
      <c r="G101">
        <v>0.5</v>
      </c>
      <c r="H101">
        <v>0.5</v>
      </c>
      <c r="I101">
        <v>4022</v>
      </c>
      <c r="J101">
        <v>7039</v>
      </c>
      <c r="L101">
        <v>5962</v>
      </c>
      <c r="M101">
        <v>3.5</v>
      </c>
      <c r="N101">
        <v>6.242</v>
      </c>
      <c r="O101">
        <v>2.742</v>
      </c>
      <c r="Q101">
        <v>0.50800000000000001</v>
      </c>
      <c r="R101">
        <v>1</v>
      </c>
      <c r="S101">
        <v>0</v>
      </c>
      <c r="T101">
        <v>0</v>
      </c>
      <c r="V101">
        <v>0</v>
      </c>
      <c r="Y101" s="1">
        <v>45013</v>
      </c>
      <c r="Z101" s="6">
        <v>9.1180555555555556E-2</v>
      </c>
      <c r="AB101">
        <v>1</v>
      </c>
      <c r="AD101" s="3">
        <f t="shared" si="8"/>
        <v>4.2198932676702254</v>
      </c>
      <c r="AE101" s="3">
        <f t="shared" si="9"/>
        <v>7.7179396696691152</v>
      </c>
      <c r="AF101" s="3">
        <f t="shared" si="10"/>
        <v>3.4980464019988897</v>
      </c>
      <c r="AG101" s="3">
        <f t="shared" si="11"/>
        <v>0.77087588936034723</v>
      </c>
      <c r="AH101" s="3"/>
      <c r="BG101" s="3">
        <f>AVERAGE(AD101:AD102)</f>
        <v>4.218857613196505</v>
      </c>
      <c r="BH101" s="3">
        <f>AVERAGE(AE101:AE102)</f>
        <v>7.7281360637703962</v>
      </c>
      <c r="BI101" s="3">
        <f>AVERAGE(AF101:AF102)</f>
        <v>3.5092784505738917</v>
      </c>
      <c r="BJ101" s="3">
        <f>AVERAGE(AG101:AG102)</f>
        <v>0.77274056949752423</v>
      </c>
    </row>
    <row r="102" spans="1:62" x14ac:dyDescent="0.2">
      <c r="A102">
        <v>78</v>
      </c>
      <c r="B102">
        <v>21</v>
      </c>
      <c r="C102" t="s">
        <v>129</v>
      </c>
      <c r="D102" t="s">
        <v>27</v>
      </c>
      <c r="G102">
        <v>0.5</v>
      </c>
      <c r="H102">
        <v>0.5</v>
      </c>
      <c r="I102">
        <v>4020</v>
      </c>
      <c r="J102">
        <v>7058</v>
      </c>
      <c r="L102">
        <v>5991</v>
      </c>
      <c r="M102">
        <v>3.4990000000000001</v>
      </c>
      <c r="N102">
        <v>6.258</v>
      </c>
      <c r="O102">
        <v>2.7589999999999999</v>
      </c>
      <c r="Q102">
        <v>0.51100000000000001</v>
      </c>
      <c r="R102">
        <v>1</v>
      </c>
      <c r="S102">
        <v>0</v>
      </c>
      <c r="T102">
        <v>0</v>
      </c>
      <c r="V102">
        <v>0</v>
      </c>
      <c r="Y102" s="1">
        <v>45013</v>
      </c>
      <c r="Z102" s="6">
        <v>9.8819444444444446E-2</v>
      </c>
      <c r="AB102">
        <v>1</v>
      </c>
      <c r="AD102" s="3">
        <f t="shared" si="8"/>
        <v>4.2178219587227845</v>
      </c>
      <c r="AE102" s="3">
        <f t="shared" si="9"/>
        <v>7.7383324578716781</v>
      </c>
      <c r="AF102" s="3">
        <f t="shared" si="10"/>
        <v>3.5205104991488936</v>
      </c>
      <c r="AG102" s="3">
        <f t="shared" si="11"/>
        <v>0.77460524963470134</v>
      </c>
      <c r="AH102" s="3"/>
      <c r="AK102">
        <f>ABS(100*(AD101-AD102)/(AVERAGE(AD101:AD102)))</f>
        <v>4.9096441201568003E-2</v>
      </c>
      <c r="AQ102">
        <f>ABS(100*(AE101-AE102)/(AVERAGE(AE101:AE102)))</f>
        <v>0.26387718894035295</v>
      </c>
      <c r="AW102">
        <f>ABS(100*(AF101-AF102)/(AVERAGE(AF101:AF102)))</f>
        <v>0.64013435999443646</v>
      </c>
      <c r="BC102">
        <f>ABS(100*(AG101-AG102)/(AVERAGE(AG101:AG102)))</f>
        <v>0.48261478969314792</v>
      </c>
      <c r="BG102" s="3"/>
      <c r="BH102" s="3"/>
      <c r="BI102" s="3"/>
      <c r="BJ102" s="3"/>
    </row>
    <row r="103" spans="1:62" x14ac:dyDescent="0.2">
      <c r="A103">
        <v>79</v>
      </c>
      <c r="B103">
        <v>22</v>
      </c>
      <c r="C103" t="s">
        <v>130</v>
      </c>
      <c r="D103" t="s">
        <v>27</v>
      </c>
      <c r="G103">
        <v>0.5</v>
      </c>
      <c r="H103">
        <v>0.5</v>
      </c>
      <c r="I103">
        <v>4454</v>
      </c>
      <c r="J103">
        <v>7894</v>
      </c>
      <c r="L103">
        <v>2985</v>
      </c>
      <c r="M103">
        <v>3.8319999999999999</v>
      </c>
      <c r="N103">
        <v>6.9660000000000002</v>
      </c>
      <c r="O103">
        <v>3.1349999999999998</v>
      </c>
      <c r="Q103">
        <v>0.19600000000000001</v>
      </c>
      <c r="R103">
        <v>1</v>
      </c>
      <c r="S103">
        <v>0</v>
      </c>
      <c r="T103">
        <v>0</v>
      </c>
      <c r="V103">
        <v>0</v>
      </c>
      <c r="Y103" s="1">
        <v>45013</v>
      </c>
      <c r="Z103" s="6">
        <v>0.11170138888888888</v>
      </c>
      <c r="AB103">
        <v>1</v>
      </c>
      <c r="AD103" s="3">
        <f t="shared" si="8"/>
        <v>4.6672960003173705</v>
      </c>
      <c r="AE103" s="3">
        <f t="shared" si="9"/>
        <v>8.6356151387843951</v>
      </c>
      <c r="AF103" s="3">
        <f t="shared" si="10"/>
        <v>3.9683191384670247</v>
      </c>
      <c r="AG103" s="3">
        <f t="shared" si="11"/>
        <v>0.38803776740339135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22</v>
      </c>
      <c r="C104" t="s">
        <v>130</v>
      </c>
      <c r="D104" t="s">
        <v>27</v>
      </c>
      <c r="G104">
        <v>0.5</v>
      </c>
      <c r="H104">
        <v>0.5</v>
      </c>
      <c r="I104">
        <v>4686</v>
      </c>
      <c r="J104">
        <v>7961</v>
      </c>
      <c r="L104">
        <v>2998</v>
      </c>
      <c r="M104">
        <v>4.01</v>
      </c>
      <c r="N104">
        <v>7.0229999999999997</v>
      </c>
      <c r="O104">
        <v>3.0129999999999999</v>
      </c>
      <c r="Q104">
        <v>0.19800000000000001</v>
      </c>
      <c r="R104">
        <v>1</v>
      </c>
      <c r="S104">
        <v>0</v>
      </c>
      <c r="T104">
        <v>0</v>
      </c>
      <c r="V104">
        <v>0</v>
      </c>
      <c r="Y104" s="1">
        <v>45013</v>
      </c>
      <c r="Z104" s="6">
        <v>0.11908564814814815</v>
      </c>
      <c r="AB104">
        <v>1</v>
      </c>
      <c r="AD104" s="3">
        <f t="shared" si="8"/>
        <v>4.9075678382204675</v>
      </c>
      <c r="AE104" s="3">
        <f t="shared" si="9"/>
        <v>8.7075265498144798</v>
      </c>
      <c r="AF104" s="3">
        <f t="shared" si="10"/>
        <v>3.7999587115940123</v>
      </c>
      <c r="AG104" s="3">
        <f t="shared" si="11"/>
        <v>0.38970954959534315</v>
      </c>
      <c r="AH104" s="3"/>
      <c r="BG104" s="3">
        <f>AVERAGE(AD104:AD105)</f>
        <v>4.8790873401931609</v>
      </c>
      <c r="BH104" s="3">
        <f>AVERAGE(AE104:AE105)</f>
        <v>8.7048432882088811</v>
      </c>
      <c r="BI104" s="3">
        <f>AVERAGE(AF104:AF105)</f>
        <v>3.8257559480157197</v>
      </c>
      <c r="BJ104" s="3">
        <f>AVERAGE(AG104:AG105)</f>
        <v>0.38533719617023854</v>
      </c>
    </row>
    <row r="105" spans="1:62" x14ac:dyDescent="0.2">
      <c r="A105">
        <v>81</v>
      </c>
      <c r="B105">
        <v>22</v>
      </c>
      <c r="C105" t="s">
        <v>130</v>
      </c>
      <c r="D105" t="s">
        <v>27</v>
      </c>
      <c r="G105">
        <v>0.5</v>
      </c>
      <c r="H105">
        <v>0.5</v>
      </c>
      <c r="I105">
        <v>4631</v>
      </c>
      <c r="J105">
        <v>7956</v>
      </c>
      <c r="L105">
        <v>2930</v>
      </c>
      <c r="M105">
        <v>3.968</v>
      </c>
      <c r="N105">
        <v>7.0190000000000001</v>
      </c>
      <c r="O105">
        <v>3.0510000000000002</v>
      </c>
      <c r="Q105">
        <v>0.19</v>
      </c>
      <c r="R105">
        <v>1</v>
      </c>
      <c r="S105">
        <v>0</v>
      </c>
      <c r="T105">
        <v>0</v>
      </c>
      <c r="V105">
        <v>0</v>
      </c>
      <c r="Y105" s="1">
        <v>45013</v>
      </c>
      <c r="Z105" s="6">
        <v>0.12679398148148149</v>
      </c>
      <c r="AB105">
        <v>1</v>
      </c>
      <c r="AD105" s="3">
        <f t="shared" si="8"/>
        <v>4.8506068421658535</v>
      </c>
      <c r="AE105" s="3">
        <f t="shared" si="9"/>
        <v>8.7021600266032806</v>
      </c>
      <c r="AF105" s="3">
        <f t="shared" si="10"/>
        <v>3.8515531844374271</v>
      </c>
      <c r="AG105" s="3">
        <f t="shared" si="11"/>
        <v>0.38096484274513387</v>
      </c>
      <c r="AH105" s="3"/>
      <c r="AK105">
        <f>ABS(100*(AD104-AD105)/(AVERAGE(AD104:AD105)))</f>
        <v>1.1674518630846842</v>
      </c>
      <c r="AQ105">
        <f>ABS(100*(AE104-AE105)/(AVERAGE(AE104:AE105)))</f>
        <v>6.1649854380129328E-2</v>
      </c>
      <c r="AW105">
        <f>ABS(100*(AF104-AF105)/(AVERAGE(AF104:AF105)))</f>
        <v>1.3486085768271485</v>
      </c>
      <c r="BC105">
        <f>ABS(100*(AG104-AG105)/(AVERAGE(AG104:AG105)))</f>
        <v>2.2693648412664396</v>
      </c>
      <c r="BG105" s="3"/>
      <c r="BH105" s="3"/>
      <c r="BI105" s="3"/>
      <c r="BJ105" s="3"/>
    </row>
    <row r="106" spans="1:62" x14ac:dyDescent="0.2">
      <c r="A106">
        <v>82</v>
      </c>
      <c r="B106">
        <v>23</v>
      </c>
      <c r="C106" t="s">
        <v>131</v>
      </c>
      <c r="D106" t="s">
        <v>27</v>
      </c>
      <c r="G106">
        <v>0.5</v>
      </c>
      <c r="H106">
        <v>0.5</v>
      </c>
      <c r="I106">
        <v>9306</v>
      </c>
      <c r="J106">
        <v>13000</v>
      </c>
      <c r="L106">
        <v>2063</v>
      </c>
      <c r="M106">
        <v>7.5540000000000003</v>
      </c>
      <c r="N106">
        <v>11.292</v>
      </c>
      <c r="O106">
        <v>3.7370000000000001</v>
      </c>
      <c r="Q106">
        <v>0.1</v>
      </c>
      <c r="R106">
        <v>1</v>
      </c>
      <c r="S106">
        <v>0</v>
      </c>
      <c r="T106">
        <v>0</v>
      </c>
      <c r="V106">
        <v>0</v>
      </c>
      <c r="Y106" s="1">
        <v>45013</v>
      </c>
      <c r="Z106" s="6">
        <v>0.13993055555555556</v>
      </c>
      <c r="AB106">
        <v>1</v>
      </c>
      <c r="AD106" s="3">
        <f t="shared" si="8"/>
        <v>9.6922915068080027</v>
      </c>
      <c r="AE106" s="3">
        <f t="shared" si="9"/>
        <v>14.115908642062307</v>
      </c>
      <c r="AF106" s="3">
        <f t="shared" si="10"/>
        <v>4.4236171352543039</v>
      </c>
      <c r="AG106" s="3">
        <f t="shared" si="11"/>
        <v>0.26946983040496564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23</v>
      </c>
      <c r="C107" t="s">
        <v>131</v>
      </c>
      <c r="D107" t="s">
        <v>27</v>
      </c>
      <c r="G107">
        <v>0.5</v>
      </c>
      <c r="H107">
        <v>0.5</v>
      </c>
      <c r="I107">
        <v>10760</v>
      </c>
      <c r="J107">
        <v>13058</v>
      </c>
      <c r="L107">
        <v>2081</v>
      </c>
      <c r="M107">
        <v>8.6690000000000005</v>
      </c>
      <c r="N107">
        <v>11.340999999999999</v>
      </c>
      <c r="O107">
        <v>2.6720000000000002</v>
      </c>
      <c r="Q107">
        <v>0.10199999999999999</v>
      </c>
      <c r="R107">
        <v>1</v>
      </c>
      <c r="S107">
        <v>0</v>
      </c>
      <c r="T107">
        <v>0</v>
      </c>
      <c r="V107">
        <v>0</v>
      </c>
      <c r="Y107" s="1">
        <v>45013</v>
      </c>
      <c r="Z107" s="6">
        <v>0.14737268518518518</v>
      </c>
      <c r="AB107">
        <v>1</v>
      </c>
      <c r="AD107" s="3">
        <f t="shared" si="8"/>
        <v>11.19813311159724</v>
      </c>
      <c r="AE107" s="3">
        <f t="shared" si="9"/>
        <v>14.178160311312229</v>
      </c>
      <c r="AF107" s="3">
        <f t="shared" si="10"/>
        <v>2.9800271997149892</v>
      </c>
      <c r="AG107" s="3">
        <f t="shared" si="11"/>
        <v>0.27178460574766805</v>
      </c>
      <c r="AH107" s="3"/>
      <c r="BG107" s="3">
        <f>AVERAGE(AD107:AD108)</f>
        <v>11.189330048570618</v>
      </c>
      <c r="BH107" s="3">
        <f>AVERAGE(AE107:AE108)</f>
        <v>14.162597393999748</v>
      </c>
      <c r="BI107" s="3">
        <f>AVERAGE(AF107:AF108)</f>
        <v>2.9732673454291296</v>
      </c>
      <c r="BJ107" s="3">
        <f>AVERAGE(AG107:AG108)</f>
        <v>0.26940553108989052</v>
      </c>
    </row>
    <row r="108" spans="1:62" x14ac:dyDescent="0.2">
      <c r="A108">
        <v>84</v>
      </c>
      <c r="B108">
        <v>23</v>
      </c>
      <c r="C108" t="s">
        <v>131</v>
      </c>
      <c r="D108" t="s">
        <v>27</v>
      </c>
      <c r="G108">
        <v>0.5</v>
      </c>
      <c r="H108">
        <v>0.5</v>
      </c>
      <c r="I108">
        <v>10743</v>
      </c>
      <c r="J108">
        <v>13029</v>
      </c>
      <c r="L108">
        <v>2044</v>
      </c>
      <c r="M108">
        <v>8.657</v>
      </c>
      <c r="N108">
        <v>11.317</v>
      </c>
      <c r="O108">
        <v>2.66</v>
      </c>
      <c r="Q108">
        <v>9.8000000000000004E-2</v>
      </c>
      <c r="R108">
        <v>1</v>
      </c>
      <c r="S108">
        <v>0</v>
      </c>
      <c r="T108">
        <v>0</v>
      </c>
      <c r="V108">
        <v>0</v>
      </c>
      <c r="Y108" s="1">
        <v>45013</v>
      </c>
      <c r="Z108" s="6">
        <v>0.15540509259259258</v>
      </c>
      <c r="AB108">
        <v>1</v>
      </c>
      <c r="AD108" s="3">
        <f t="shared" si="8"/>
        <v>11.180526985543997</v>
      </c>
      <c r="AE108" s="3">
        <f t="shared" si="9"/>
        <v>14.147034476687267</v>
      </c>
      <c r="AF108" s="3">
        <f t="shared" si="10"/>
        <v>2.9665074911432701</v>
      </c>
      <c r="AG108" s="3">
        <f t="shared" si="11"/>
        <v>0.26702645643211304</v>
      </c>
      <c r="AH108" s="3"/>
      <c r="AK108">
        <f>ABS(100*(AD107-AD108)/(AVERAGE(AD107:AD108)))</f>
        <v>0.15734745491301586</v>
      </c>
      <c r="AQ108">
        <f>ABS(100*(AE107-AE108)/(AVERAGE(AE107:AE108)))</f>
        <v>0.219774902576482</v>
      </c>
      <c r="AW108">
        <f>ABS(100*(AF107-AF108)/(AVERAGE(AF107:AF108)))</f>
        <v>0.45470881024214949</v>
      </c>
      <c r="BC108">
        <f>ABS(100*(AG107-AG108)/(AVERAGE(AG107:AG108)))</f>
        <v>1.7661661571333516</v>
      </c>
      <c r="BG108" s="3"/>
      <c r="BH108" s="3"/>
      <c r="BI108" s="3"/>
      <c r="BJ108" s="3"/>
    </row>
    <row r="109" spans="1:62" x14ac:dyDescent="0.2">
      <c r="A109">
        <v>85</v>
      </c>
      <c r="B109">
        <v>24</v>
      </c>
      <c r="C109" t="s">
        <v>132</v>
      </c>
      <c r="D109" t="s">
        <v>27</v>
      </c>
      <c r="G109">
        <v>0.5</v>
      </c>
      <c r="H109">
        <v>0.5</v>
      </c>
      <c r="I109">
        <v>6458</v>
      </c>
      <c r="J109">
        <v>8049</v>
      </c>
      <c r="L109">
        <v>4768</v>
      </c>
      <c r="M109">
        <v>5.3689999999999998</v>
      </c>
      <c r="N109">
        <v>7.0979999999999999</v>
      </c>
      <c r="O109">
        <v>1.7290000000000001</v>
      </c>
      <c r="Q109">
        <v>0.38300000000000001</v>
      </c>
      <c r="R109">
        <v>1</v>
      </c>
      <c r="S109">
        <v>0</v>
      </c>
      <c r="T109">
        <v>0</v>
      </c>
      <c r="V109">
        <v>0</v>
      </c>
      <c r="Y109" s="1">
        <v>45013</v>
      </c>
      <c r="Z109" s="6">
        <v>0.16854166666666667</v>
      </c>
      <c r="AB109">
        <v>1</v>
      </c>
      <c r="AD109" s="3">
        <f t="shared" si="8"/>
        <v>6.7427475656527429</v>
      </c>
      <c r="AE109" s="3">
        <f t="shared" si="9"/>
        <v>8.8019773583316088</v>
      </c>
      <c r="AF109" s="3">
        <f t="shared" si="10"/>
        <v>2.0592297926788659</v>
      </c>
      <c r="AG109" s="3">
        <f t="shared" si="11"/>
        <v>0.6173291249610845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24</v>
      </c>
      <c r="C110" t="s">
        <v>132</v>
      </c>
      <c r="D110" t="s">
        <v>27</v>
      </c>
      <c r="G110">
        <v>0.5</v>
      </c>
      <c r="H110">
        <v>0.5</v>
      </c>
      <c r="I110">
        <v>5282</v>
      </c>
      <c r="J110">
        <v>8136</v>
      </c>
      <c r="L110">
        <v>4764</v>
      </c>
      <c r="M110">
        <v>4.4669999999999996</v>
      </c>
      <c r="N110">
        <v>7.1710000000000003</v>
      </c>
      <c r="O110">
        <v>2.7029999999999998</v>
      </c>
      <c r="Q110">
        <v>0.38200000000000001</v>
      </c>
      <c r="R110">
        <v>1</v>
      </c>
      <c r="S110">
        <v>0</v>
      </c>
      <c r="T110">
        <v>0</v>
      </c>
      <c r="V110">
        <v>0</v>
      </c>
      <c r="Y110" s="1">
        <v>45013</v>
      </c>
      <c r="Z110" s="6">
        <v>0.17576388888888891</v>
      </c>
      <c r="AB110">
        <v>1</v>
      </c>
      <c r="AD110" s="3">
        <f t="shared" si="8"/>
        <v>5.5248179045577341</v>
      </c>
      <c r="AE110" s="3">
        <f t="shared" si="9"/>
        <v>8.8953548622064957</v>
      </c>
      <c r="AF110" s="3">
        <f t="shared" si="10"/>
        <v>3.3705369576487616</v>
      </c>
      <c r="AG110" s="3">
        <f t="shared" si="11"/>
        <v>0.61681473044048396</v>
      </c>
      <c r="AH110" s="3"/>
      <c r="BG110" s="3">
        <f>AVERAGE(AD110:AD111)</f>
        <v>5.5548518842956209</v>
      </c>
      <c r="BH110" s="3">
        <f>AVERAGE(AE110:AE111)</f>
        <v>8.9055512563077777</v>
      </c>
      <c r="BI110" s="3">
        <f>AVERAGE(AF110:AF111)</f>
        <v>3.3506993720121554</v>
      </c>
      <c r="BJ110" s="3">
        <f>AVERAGE(AG110:AG111)</f>
        <v>0.61662183249525881</v>
      </c>
    </row>
    <row r="111" spans="1:62" x14ac:dyDescent="0.2">
      <c r="A111">
        <v>87</v>
      </c>
      <c r="B111">
        <v>24</v>
      </c>
      <c r="C111" t="s">
        <v>132</v>
      </c>
      <c r="D111" t="s">
        <v>27</v>
      </c>
      <c r="G111">
        <v>0.5</v>
      </c>
      <c r="H111">
        <v>0.5</v>
      </c>
      <c r="I111">
        <v>5340</v>
      </c>
      <c r="J111">
        <v>8155</v>
      </c>
      <c r="L111">
        <v>4761</v>
      </c>
      <c r="M111">
        <v>4.5119999999999996</v>
      </c>
      <c r="N111">
        <v>7.1879999999999997</v>
      </c>
      <c r="O111">
        <v>2.6760000000000002</v>
      </c>
      <c r="Q111">
        <v>0.38200000000000001</v>
      </c>
      <c r="R111">
        <v>1</v>
      </c>
      <c r="S111">
        <v>0</v>
      </c>
      <c r="T111">
        <v>0</v>
      </c>
      <c r="V111">
        <v>0</v>
      </c>
      <c r="Y111" s="1">
        <v>45013</v>
      </c>
      <c r="Z111" s="6">
        <v>0.18344907407407407</v>
      </c>
      <c r="AB111">
        <v>1</v>
      </c>
      <c r="AD111" s="3">
        <f t="shared" si="8"/>
        <v>5.5848858640335086</v>
      </c>
      <c r="AE111" s="3">
        <f t="shared" si="9"/>
        <v>8.9157476504090578</v>
      </c>
      <c r="AF111" s="3">
        <f t="shared" si="10"/>
        <v>3.3308617863755492</v>
      </c>
      <c r="AG111" s="3">
        <f t="shared" si="11"/>
        <v>0.61642893455003356</v>
      </c>
      <c r="AH111" s="3"/>
      <c r="AK111">
        <f>ABS(100*(AD110-AD111)/(AVERAGE(AD110:AD111)))</f>
        <v>1.0813602365455575</v>
      </c>
      <c r="AQ111">
        <f>ABS(100*(AE110-AE111)/(AVERAGE(AE110:AE111)))</f>
        <v>0.22898962249100432</v>
      </c>
      <c r="AW111">
        <f>ABS(100*(AF110-AF111)/(AVERAGE(AF110:AF111)))</f>
        <v>1.1840862717978411</v>
      </c>
      <c r="BC111">
        <f>ABS(100*(AG110-AG111)/(AVERAGE(AG110:AG111)))</f>
        <v>6.2566044554280123E-2</v>
      </c>
      <c r="BG111" s="3"/>
      <c r="BH111" s="3"/>
      <c r="BI111" s="3"/>
      <c r="BJ111" s="3"/>
    </row>
    <row r="112" spans="1:62" x14ac:dyDescent="0.2">
      <c r="A112">
        <v>88</v>
      </c>
      <c r="B112">
        <v>25</v>
      </c>
      <c r="C112" t="s">
        <v>133</v>
      </c>
      <c r="D112" t="s">
        <v>27</v>
      </c>
      <c r="G112">
        <v>0.5</v>
      </c>
      <c r="H112">
        <v>0.5</v>
      </c>
      <c r="I112">
        <v>3968</v>
      </c>
      <c r="J112">
        <v>6801</v>
      </c>
      <c r="L112">
        <v>6147</v>
      </c>
      <c r="M112">
        <v>3.4590000000000001</v>
      </c>
      <c r="N112">
        <v>6.04</v>
      </c>
      <c r="O112">
        <v>2.581</v>
      </c>
      <c r="Q112">
        <v>0.52700000000000002</v>
      </c>
      <c r="R112">
        <v>1</v>
      </c>
      <c r="S112">
        <v>0</v>
      </c>
      <c r="T112">
        <v>0</v>
      </c>
      <c r="V112">
        <v>0</v>
      </c>
      <c r="Y112" s="1">
        <v>45013</v>
      </c>
      <c r="Z112" s="6">
        <v>0.1962962962962963</v>
      </c>
      <c r="AB112">
        <v>1</v>
      </c>
      <c r="AD112" s="3">
        <f t="shared" si="8"/>
        <v>4.163967926089331</v>
      </c>
      <c r="AE112" s="3">
        <f t="shared" si="9"/>
        <v>7.4624931648159736</v>
      </c>
      <c r="AF112" s="3">
        <f t="shared" si="10"/>
        <v>3.2985252387266426</v>
      </c>
      <c r="AG112" s="3">
        <f t="shared" si="11"/>
        <v>0.79466663593812259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25</v>
      </c>
      <c r="C113" t="s">
        <v>133</v>
      </c>
      <c r="D113" t="s">
        <v>27</v>
      </c>
      <c r="G113">
        <v>0.5</v>
      </c>
      <c r="H113">
        <v>0.5</v>
      </c>
      <c r="I113">
        <v>3756</v>
      </c>
      <c r="J113">
        <v>6789</v>
      </c>
      <c r="L113">
        <v>6063</v>
      </c>
      <c r="M113">
        <v>3.2970000000000002</v>
      </c>
      <c r="N113">
        <v>6.03</v>
      </c>
      <c r="O113">
        <v>2.734</v>
      </c>
      <c r="Q113">
        <v>0.51800000000000002</v>
      </c>
      <c r="R113">
        <v>1</v>
      </c>
      <c r="S113">
        <v>0</v>
      </c>
      <c r="T113">
        <v>0</v>
      </c>
      <c r="V113">
        <v>0</v>
      </c>
      <c r="Y113" s="1">
        <v>45013</v>
      </c>
      <c r="Z113" s="6">
        <v>0.20353009259259258</v>
      </c>
      <c r="AB113">
        <v>1</v>
      </c>
      <c r="AD113" s="3">
        <f t="shared" si="8"/>
        <v>3.9444091776606389</v>
      </c>
      <c r="AE113" s="3">
        <f t="shared" si="9"/>
        <v>7.449613509109092</v>
      </c>
      <c r="AF113" s="3">
        <f t="shared" si="10"/>
        <v>3.5052043314484531</v>
      </c>
      <c r="AG113" s="3">
        <f t="shared" si="11"/>
        <v>0.78386435100551111</v>
      </c>
      <c r="AH113" s="3"/>
      <c r="BG113" s="3">
        <f>AVERAGE(AD113:AD114)</f>
        <v>3.9133395434490321</v>
      </c>
      <c r="BH113" s="3">
        <f>AVERAGE(AE113:AE114)</f>
        <v>7.3938016677126068</v>
      </c>
      <c r="BI113" s="3">
        <f>AVERAGE(AF113:AF114)</f>
        <v>3.4804621242635756</v>
      </c>
      <c r="BJ113" s="3">
        <f>AVERAGE(AG113:AG114)</f>
        <v>0.78187107223818397</v>
      </c>
    </row>
    <row r="114" spans="1:62" x14ac:dyDescent="0.2">
      <c r="A114">
        <v>90</v>
      </c>
      <c r="B114">
        <v>25</v>
      </c>
      <c r="C114" t="s">
        <v>133</v>
      </c>
      <c r="D114" t="s">
        <v>27</v>
      </c>
      <c r="G114">
        <v>0.5</v>
      </c>
      <c r="H114">
        <v>0.5</v>
      </c>
      <c r="I114">
        <v>3696</v>
      </c>
      <c r="J114">
        <v>6685</v>
      </c>
      <c r="L114">
        <v>6032</v>
      </c>
      <c r="M114">
        <v>3.25</v>
      </c>
      <c r="N114">
        <v>5.9420000000000002</v>
      </c>
      <c r="O114">
        <v>2.6920000000000002</v>
      </c>
      <c r="Q114">
        <v>0.51500000000000001</v>
      </c>
      <c r="R114">
        <v>1</v>
      </c>
      <c r="S114">
        <v>0</v>
      </c>
      <c r="T114">
        <v>0</v>
      </c>
      <c r="V114">
        <v>0</v>
      </c>
      <c r="Y114" s="1">
        <v>45013</v>
      </c>
      <c r="Z114" s="6">
        <v>0.21097222222222223</v>
      </c>
      <c r="AB114">
        <v>1</v>
      </c>
      <c r="AD114" s="3">
        <f t="shared" si="8"/>
        <v>3.8822699092374249</v>
      </c>
      <c r="AE114" s="3">
        <f t="shared" si="9"/>
        <v>7.3379898263161225</v>
      </c>
      <c r="AF114" s="3">
        <f t="shared" si="10"/>
        <v>3.4557199170786976</v>
      </c>
      <c r="AG114" s="3">
        <f t="shared" si="11"/>
        <v>0.77987779347085684</v>
      </c>
      <c r="AH114" s="3"/>
      <c r="AK114">
        <f>ABS(100*(AD113-AD114)/(AVERAGE(AD113:AD114)))</f>
        <v>1.587883385361635</v>
      </c>
      <c r="AQ114">
        <f>ABS(100*(AE113-AE114)/(AVERAGE(AE113:AE114)))</f>
        <v>1.5096926832702307</v>
      </c>
      <c r="AW114">
        <f>ABS(100*(AF113-AF114)/(AVERAGE(AF113:AF114)))</f>
        <v>1.4217771262264718</v>
      </c>
      <c r="BC114">
        <f>ABS(100*(AG113-AG114)/(AVERAGE(AG113:AG114)))</f>
        <v>0.50987402862243625</v>
      </c>
      <c r="BG114" s="3"/>
      <c r="BH114" s="3"/>
      <c r="BI114" s="3"/>
      <c r="BJ114" s="3"/>
    </row>
    <row r="115" spans="1:62" x14ac:dyDescent="0.2">
      <c r="A115">
        <v>91</v>
      </c>
      <c r="B115">
        <v>26</v>
      </c>
      <c r="C115" t="s">
        <v>134</v>
      </c>
      <c r="D115" t="s">
        <v>27</v>
      </c>
      <c r="G115">
        <v>0.5</v>
      </c>
      <c r="H115">
        <v>0.5</v>
      </c>
      <c r="I115">
        <v>4689</v>
      </c>
      <c r="J115">
        <v>7738</v>
      </c>
      <c r="L115">
        <v>5140</v>
      </c>
      <c r="M115">
        <v>4.0119999999999996</v>
      </c>
      <c r="N115">
        <v>6.8339999999999996</v>
      </c>
      <c r="O115">
        <v>2.8210000000000002</v>
      </c>
      <c r="Q115">
        <v>0.42199999999999999</v>
      </c>
      <c r="R115">
        <v>1</v>
      </c>
      <c r="S115">
        <v>0</v>
      </c>
      <c r="T115">
        <v>0</v>
      </c>
      <c r="V115">
        <v>0</v>
      </c>
      <c r="Y115" s="1">
        <v>45013</v>
      </c>
      <c r="Z115" s="6">
        <v>0.22398148148148148</v>
      </c>
      <c r="AB115">
        <v>1</v>
      </c>
      <c r="AD115" s="3">
        <f t="shared" si="8"/>
        <v>4.910674801641628</v>
      </c>
      <c r="AE115" s="3">
        <f t="shared" si="9"/>
        <v>8.4681796145949395</v>
      </c>
      <c r="AF115" s="3">
        <f t="shared" si="10"/>
        <v>3.5575048129533116</v>
      </c>
      <c r="AG115" s="3">
        <f t="shared" si="11"/>
        <v>0.66516781537693515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26</v>
      </c>
      <c r="C116" t="s">
        <v>134</v>
      </c>
      <c r="D116" t="s">
        <v>27</v>
      </c>
      <c r="G116">
        <v>0.5</v>
      </c>
      <c r="H116">
        <v>0.5</v>
      </c>
      <c r="I116">
        <v>5001</v>
      </c>
      <c r="J116">
        <v>7752</v>
      </c>
      <c r="L116">
        <v>5082</v>
      </c>
      <c r="M116">
        <v>4.2519999999999998</v>
      </c>
      <c r="N116">
        <v>6.8460000000000001</v>
      </c>
      <c r="O116">
        <v>2.5939999999999999</v>
      </c>
      <c r="Q116">
        <v>0.41599999999999998</v>
      </c>
      <c r="R116">
        <v>1</v>
      </c>
      <c r="S116">
        <v>0</v>
      </c>
      <c r="T116">
        <v>0</v>
      </c>
      <c r="V116">
        <v>0</v>
      </c>
      <c r="Y116" s="1">
        <v>45013</v>
      </c>
      <c r="Z116" s="6">
        <v>0.23108796296296297</v>
      </c>
      <c r="AB116">
        <v>1</v>
      </c>
      <c r="AD116" s="3">
        <f t="shared" si="8"/>
        <v>5.2337989974423449</v>
      </c>
      <c r="AE116" s="3">
        <f t="shared" si="9"/>
        <v>8.4832058795863023</v>
      </c>
      <c r="AF116" s="3">
        <f t="shared" si="10"/>
        <v>3.2494068821439575</v>
      </c>
      <c r="AG116" s="3">
        <f t="shared" si="11"/>
        <v>0.65770909482822737</v>
      </c>
      <c r="AH116" s="3"/>
      <c r="BG116" s="3">
        <f>AVERAGE(AD116:AD117)</f>
        <v>5.2508872962587292</v>
      </c>
      <c r="BH116" s="3">
        <f>AVERAGE(AE116:AE117)</f>
        <v>8.4542266542458187</v>
      </c>
      <c r="BI116" s="3">
        <f>AVERAGE(AF116:AF117)</f>
        <v>3.2033393579870904</v>
      </c>
      <c r="BJ116" s="3">
        <f>AVERAGE(AG116:AG117)</f>
        <v>0.65179355784132109</v>
      </c>
    </row>
    <row r="117" spans="1:62" x14ac:dyDescent="0.2">
      <c r="A117">
        <v>93</v>
      </c>
      <c r="B117">
        <v>26</v>
      </c>
      <c r="C117" t="s">
        <v>134</v>
      </c>
      <c r="D117" t="s">
        <v>27</v>
      </c>
      <c r="G117">
        <v>0.5</v>
      </c>
      <c r="H117">
        <v>0.5</v>
      </c>
      <c r="I117">
        <v>5034</v>
      </c>
      <c r="J117">
        <v>7698</v>
      </c>
      <c r="L117">
        <v>4990</v>
      </c>
      <c r="M117">
        <v>4.2770000000000001</v>
      </c>
      <c r="N117">
        <v>6.8</v>
      </c>
      <c r="O117">
        <v>2.5230000000000001</v>
      </c>
      <c r="Q117">
        <v>0.40600000000000003</v>
      </c>
      <c r="R117">
        <v>1</v>
      </c>
      <c r="S117">
        <v>0</v>
      </c>
      <c r="T117">
        <v>0</v>
      </c>
      <c r="V117">
        <v>0</v>
      </c>
      <c r="Y117" s="1">
        <v>45013</v>
      </c>
      <c r="Z117" s="6">
        <v>0.23877314814814818</v>
      </c>
      <c r="AB117">
        <v>1</v>
      </c>
      <c r="AD117" s="3">
        <f t="shared" si="8"/>
        <v>5.2679755950751135</v>
      </c>
      <c r="AE117" s="3">
        <f t="shared" si="9"/>
        <v>8.4252474289053367</v>
      </c>
      <c r="AF117" s="3">
        <f t="shared" si="10"/>
        <v>3.1572718338302233</v>
      </c>
      <c r="AG117" s="3">
        <f t="shared" si="11"/>
        <v>0.64587802085441481</v>
      </c>
      <c r="AH117" s="3"/>
      <c r="AK117">
        <f>ABS(100*(AD116-AD117)/(AVERAGE(AD116:AD117)))</f>
        <v>0.65087280881308396</v>
      </c>
      <c r="AQ117">
        <f>ABS(100*(AE116-AE117)/(AVERAGE(AE116:AE117)))</f>
        <v>0.68555591246016745</v>
      </c>
      <c r="AW117">
        <f>ABS(100*(AF116-AF117)/(AVERAGE(AF116:AF117)))</f>
        <v>2.8762187835019106</v>
      </c>
      <c r="BC117">
        <f>ABS(100*(AG116-AG117)/(AVERAGE(AG116:AG117)))</f>
        <v>1.8151566291934458</v>
      </c>
      <c r="BG117" s="3"/>
      <c r="BH117" s="3"/>
      <c r="BI117" s="3"/>
      <c r="BJ117" s="3"/>
    </row>
    <row r="118" spans="1:62" x14ac:dyDescent="0.2">
      <c r="A118">
        <v>94</v>
      </c>
      <c r="B118">
        <v>27</v>
      </c>
      <c r="C118" t="s">
        <v>135</v>
      </c>
      <c r="D118" t="s">
        <v>27</v>
      </c>
      <c r="G118">
        <v>0.5</v>
      </c>
      <c r="H118">
        <v>0.5</v>
      </c>
      <c r="I118">
        <v>4598</v>
      </c>
      <c r="J118">
        <v>7981</v>
      </c>
      <c r="L118">
        <v>2629</v>
      </c>
      <c r="M118">
        <v>3.9420000000000002</v>
      </c>
      <c r="N118">
        <v>7.04</v>
      </c>
      <c r="O118">
        <v>3.0979999999999999</v>
      </c>
      <c r="Q118">
        <v>0.159</v>
      </c>
      <c r="R118">
        <v>1</v>
      </c>
      <c r="S118">
        <v>0</v>
      </c>
      <c r="T118">
        <v>0</v>
      </c>
      <c r="V118">
        <v>0</v>
      </c>
      <c r="Y118" s="1">
        <v>45013</v>
      </c>
      <c r="Z118" s="6">
        <v>0.25178240740740737</v>
      </c>
      <c r="AB118">
        <v>1</v>
      </c>
      <c r="AD118" s="3">
        <f t="shared" si="8"/>
        <v>4.8164302445330867</v>
      </c>
      <c r="AE118" s="3">
        <f t="shared" si="9"/>
        <v>8.7289926426592839</v>
      </c>
      <c r="AF118" s="3">
        <f t="shared" si="10"/>
        <v>3.9125623981261972</v>
      </c>
      <c r="AG118" s="3">
        <f t="shared" si="11"/>
        <v>0.34225665506994285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27</v>
      </c>
      <c r="C119" t="s">
        <v>135</v>
      </c>
      <c r="D119" t="s">
        <v>27</v>
      </c>
      <c r="G119">
        <v>0.5</v>
      </c>
      <c r="H119">
        <v>0.5</v>
      </c>
      <c r="I119">
        <v>4540</v>
      </c>
      <c r="J119">
        <v>8043</v>
      </c>
      <c r="L119">
        <v>2516</v>
      </c>
      <c r="M119">
        <v>3.8980000000000001</v>
      </c>
      <c r="N119">
        <v>7.093</v>
      </c>
      <c r="O119">
        <v>3.1949999999999998</v>
      </c>
      <c r="Q119">
        <v>0.14699999999999999</v>
      </c>
      <c r="R119">
        <v>1</v>
      </c>
      <c r="S119">
        <v>0</v>
      </c>
      <c r="T119">
        <v>0</v>
      </c>
      <c r="V119">
        <v>0</v>
      </c>
      <c r="Y119" s="1">
        <v>45013</v>
      </c>
      <c r="Z119" s="6">
        <v>0.25900462962962961</v>
      </c>
      <c r="AB119">
        <v>1</v>
      </c>
      <c r="AD119" s="3">
        <f t="shared" si="8"/>
        <v>4.7563622850573122</v>
      </c>
      <c r="AE119" s="3">
        <f t="shared" si="9"/>
        <v>8.7955375304781676</v>
      </c>
      <c r="AF119" s="3">
        <f t="shared" si="10"/>
        <v>4.0391752454208554</v>
      </c>
      <c r="AG119" s="3">
        <f t="shared" si="11"/>
        <v>0.32772500986297742</v>
      </c>
      <c r="AH119" s="3"/>
      <c r="BG119" s="3">
        <f>AVERAGE(AD119:AD120)</f>
        <v>4.7480770492675504</v>
      </c>
      <c r="BH119" s="3">
        <f>AVERAGE(AE119:AE120)</f>
        <v>8.7869510933402477</v>
      </c>
      <c r="BI119" s="3">
        <f>AVERAGE(AF119:AF120)</f>
        <v>4.0388740440726973</v>
      </c>
      <c r="BJ119" s="3">
        <f>AVERAGE(AG119:AG120)</f>
        <v>0.32206667013637141</v>
      </c>
    </row>
    <row r="120" spans="1:62" x14ac:dyDescent="0.2">
      <c r="A120">
        <v>96</v>
      </c>
      <c r="B120">
        <v>27</v>
      </c>
      <c r="C120" t="s">
        <v>135</v>
      </c>
      <c r="D120" t="s">
        <v>27</v>
      </c>
      <c r="G120">
        <v>0.5</v>
      </c>
      <c r="H120">
        <v>0.5</v>
      </c>
      <c r="I120">
        <v>4524</v>
      </c>
      <c r="J120">
        <v>8027</v>
      </c>
      <c r="L120">
        <v>2428</v>
      </c>
      <c r="M120">
        <v>3.8860000000000001</v>
      </c>
      <c r="N120">
        <v>7.0789999999999997</v>
      </c>
      <c r="O120">
        <v>3.1930000000000001</v>
      </c>
      <c r="Q120">
        <v>0.13800000000000001</v>
      </c>
      <c r="R120">
        <v>1</v>
      </c>
      <c r="S120">
        <v>0</v>
      </c>
      <c r="T120">
        <v>0</v>
      </c>
      <c r="V120">
        <v>0</v>
      </c>
      <c r="Y120" s="1">
        <v>45013</v>
      </c>
      <c r="Z120" s="6">
        <v>0.26663194444444444</v>
      </c>
      <c r="AB120">
        <v>1</v>
      </c>
      <c r="AD120" s="3">
        <f t="shared" si="8"/>
        <v>4.7397918134777877</v>
      </c>
      <c r="AE120" s="3">
        <f t="shared" si="9"/>
        <v>8.7783646562023279</v>
      </c>
      <c r="AF120" s="3">
        <f t="shared" si="10"/>
        <v>4.0385728427245402</v>
      </c>
      <c r="AG120" s="3">
        <f t="shared" si="11"/>
        <v>0.3164083304097654</v>
      </c>
      <c r="AH120" s="3"/>
      <c r="AK120">
        <f>ABS(100*(AD119-AD120)/(AVERAGE(AD119:AD120)))</f>
        <v>0.34899331682245371</v>
      </c>
      <c r="AQ120">
        <f>ABS(100*(AE119-AE120)/(AVERAGE(AE119:AE120)))</f>
        <v>0.19543609715610286</v>
      </c>
      <c r="AW120">
        <f>ABS(100*(AF119-AF120)/(AVERAGE(AF119:AF120)))</f>
        <v>1.4915114701317267E-2</v>
      </c>
      <c r="BC120">
        <f>ABS(100*(AG119-AG120)/(AVERAGE(AG119:AG120)))</f>
        <v>3.5137691982906034</v>
      </c>
      <c r="BG120" s="3"/>
      <c r="BH120" s="3"/>
      <c r="BI120" s="3"/>
      <c r="BJ120" s="3"/>
    </row>
    <row r="121" spans="1:62" x14ac:dyDescent="0.2">
      <c r="A121">
        <v>97</v>
      </c>
      <c r="B121">
        <v>28</v>
      </c>
      <c r="C121" t="s">
        <v>136</v>
      </c>
      <c r="D121" t="s">
        <v>27</v>
      </c>
      <c r="G121">
        <v>0.5</v>
      </c>
      <c r="H121">
        <v>0.5</v>
      </c>
      <c r="I121">
        <v>3638</v>
      </c>
      <c r="J121">
        <v>5942</v>
      </c>
      <c r="L121">
        <v>1345</v>
      </c>
      <c r="M121">
        <v>3.206</v>
      </c>
      <c r="N121">
        <v>5.3129999999999997</v>
      </c>
      <c r="O121">
        <v>2.1070000000000002</v>
      </c>
      <c r="Q121">
        <v>2.5000000000000001E-2</v>
      </c>
      <c r="R121">
        <v>1</v>
      </c>
      <c r="S121">
        <v>0</v>
      </c>
      <c r="T121">
        <v>0</v>
      </c>
      <c r="V121">
        <v>0</v>
      </c>
      <c r="Y121" s="1">
        <v>45013</v>
      </c>
      <c r="Z121" s="6">
        <v>0.2795138888888889</v>
      </c>
      <c r="AB121">
        <v>1</v>
      </c>
      <c r="AD121" s="3">
        <f t="shared" si="8"/>
        <v>3.8222019497616504</v>
      </c>
      <c r="AE121" s="3">
        <f t="shared" si="9"/>
        <v>6.5405244771317337</v>
      </c>
      <c r="AF121" s="3">
        <f t="shared" si="10"/>
        <v>2.7183225273700833</v>
      </c>
      <c r="AG121" s="3">
        <f t="shared" si="11"/>
        <v>0.17713601395716774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28</v>
      </c>
      <c r="C122" t="s">
        <v>136</v>
      </c>
      <c r="D122" t="s">
        <v>27</v>
      </c>
      <c r="G122">
        <v>0.5</v>
      </c>
      <c r="H122">
        <v>0.5</v>
      </c>
      <c r="I122">
        <v>3000</v>
      </c>
      <c r="J122">
        <v>5932</v>
      </c>
      <c r="L122">
        <v>1347</v>
      </c>
      <c r="M122">
        <v>2.7160000000000002</v>
      </c>
      <c r="N122">
        <v>5.3040000000000003</v>
      </c>
      <c r="O122">
        <v>2.5880000000000001</v>
      </c>
      <c r="Q122">
        <v>2.5000000000000001E-2</v>
      </c>
      <c r="R122">
        <v>1</v>
      </c>
      <c r="S122">
        <v>0</v>
      </c>
      <c r="T122">
        <v>0</v>
      </c>
      <c r="V122">
        <v>0</v>
      </c>
      <c r="Y122" s="1">
        <v>45013</v>
      </c>
      <c r="Z122" s="6">
        <v>0.2864814814814815</v>
      </c>
      <c r="AB122">
        <v>1</v>
      </c>
      <c r="AD122" s="3">
        <f t="shared" si="8"/>
        <v>3.1614543955281333</v>
      </c>
      <c r="AE122" s="3">
        <f t="shared" si="9"/>
        <v>6.5297914307093334</v>
      </c>
      <c r="AF122" s="3">
        <f t="shared" si="10"/>
        <v>3.3683370351812001</v>
      </c>
      <c r="AG122" s="3">
        <f t="shared" si="11"/>
        <v>0.17739321121746801</v>
      </c>
      <c r="AH122" s="3"/>
      <c r="BG122" s="3">
        <f>AVERAGE(AD122:AD123)</f>
        <v>3.3603000544824209</v>
      </c>
      <c r="BH122" s="3">
        <f>AVERAGE(AE122:AE123)</f>
        <v>6.5115452517912518</v>
      </c>
      <c r="BI122" s="3">
        <f>AVERAGE(AF122:AF123)</f>
        <v>3.1512451973088309</v>
      </c>
      <c r="BJ122" s="3">
        <f>AVERAGE(AG122:AG123)</f>
        <v>0.1746283406692401</v>
      </c>
    </row>
    <row r="123" spans="1:62" x14ac:dyDescent="0.2">
      <c r="A123">
        <v>99</v>
      </c>
      <c r="B123">
        <v>28</v>
      </c>
      <c r="C123" t="s">
        <v>136</v>
      </c>
      <c r="D123" t="s">
        <v>27</v>
      </c>
      <c r="G123">
        <v>0.5</v>
      </c>
      <c r="H123">
        <v>0.5</v>
      </c>
      <c r="I123">
        <v>3384</v>
      </c>
      <c r="J123">
        <v>5898</v>
      </c>
      <c r="L123">
        <v>1304</v>
      </c>
      <c r="M123">
        <v>3.0110000000000001</v>
      </c>
      <c r="N123">
        <v>5.2750000000000004</v>
      </c>
      <c r="O123">
        <v>2.2639999999999998</v>
      </c>
      <c r="Q123">
        <v>0.02</v>
      </c>
      <c r="R123">
        <v>1</v>
      </c>
      <c r="S123">
        <v>0</v>
      </c>
      <c r="T123">
        <v>0</v>
      </c>
      <c r="V123">
        <v>0</v>
      </c>
      <c r="Y123" s="1">
        <v>45013</v>
      </c>
      <c r="Z123" s="6">
        <v>0.29403935185185187</v>
      </c>
      <c r="AB123">
        <v>1</v>
      </c>
      <c r="AD123" s="3">
        <f t="shared" si="8"/>
        <v>3.5591457134367079</v>
      </c>
      <c r="AE123" s="3">
        <f t="shared" si="9"/>
        <v>6.4932990728731701</v>
      </c>
      <c r="AF123" s="3">
        <f t="shared" si="10"/>
        <v>2.9341533594364622</v>
      </c>
      <c r="AG123" s="3">
        <f t="shared" si="11"/>
        <v>0.17186347012101216</v>
      </c>
      <c r="AH123" s="3"/>
      <c r="AK123">
        <f>ABS(100*(AD122-AD123)/(AVERAGE(AD122:AD123)))</f>
        <v>11.834994240412559</v>
      </c>
      <c r="AQ123">
        <f>ABS(100*(AE122-AE123)/(AVERAGE(AE122:AE123)))</f>
        <v>0.56042546623053424</v>
      </c>
      <c r="AW123">
        <f>ABS(100*(AF122-AF123)/(AVERAGE(AF122:AF123)))</f>
        <v>13.778162236170374</v>
      </c>
      <c r="BC123">
        <f>ABS(100*(AG122-AG123)/(AVERAGE(AG122:AG123)))</f>
        <v>3.1665771290409359</v>
      </c>
      <c r="BG123" s="3"/>
      <c r="BH123" s="3"/>
      <c r="BI123" s="3"/>
      <c r="BJ123" s="3"/>
    </row>
    <row r="124" spans="1:62" x14ac:dyDescent="0.2">
      <c r="A124">
        <v>100</v>
      </c>
      <c r="B124">
        <v>29</v>
      </c>
      <c r="C124" t="s">
        <v>137</v>
      </c>
      <c r="D124" t="s">
        <v>27</v>
      </c>
      <c r="G124">
        <v>0.5</v>
      </c>
      <c r="H124">
        <v>0.5</v>
      </c>
      <c r="I124">
        <v>3480</v>
      </c>
      <c r="J124">
        <v>6242</v>
      </c>
      <c r="L124">
        <v>5633</v>
      </c>
      <c r="M124">
        <v>3.0840000000000001</v>
      </c>
      <c r="N124">
        <v>5.5659999999999998</v>
      </c>
      <c r="O124">
        <v>2.4820000000000002</v>
      </c>
      <c r="Q124">
        <v>0.47299999999999998</v>
      </c>
      <c r="R124">
        <v>1</v>
      </c>
      <c r="S124">
        <v>0</v>
      </c>
      <c r="T124">
        <v>0</v>
      </c>
      <c r="V124">
        <v>0</v>
      </c>
      <c r="Y124" s="1">
        <v>45013</v>
      </c>
      <c r="Z124" s="6">
        <v>0.30706018518518519</v>
      </c>
      <c r="AB124">
        <v>1</v>
      </c>
      <c r="AD124" s="3">
        <f t="shared" si="8"/>
        <v>3.6585685429138515</v>
      </c>
      <c r="AE124" s="3">
        <f t="shared" si="9"/>
        <v>6.8625158698037625</v>
      </c>
      <c r="AF124" s="3">
        <f t="shared" si="10"/>
        <v>3.203947326889911</v>
      </c>
      <c r="AG124" s="3">
        <f t="shared" si="11"/>
        <v>0.72856694004095246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29</v>
      </c>
      <c r="C125" t="s">
        <v>137</v>
      </c>
      <c r="D125" t="s">
        <v>27</v>
      </c>
      <c r="G125">
        <v>0.5</v>
      </c>
      <c r="H125">
        <v>0.5</v>
      </c>
      <c r="I125">
        <v>3457</v>
      </c>
      <c r="J125">
        <v>6255</v>
      </c>
      <c r="L125">
        <v>5732</v>
      </c>
      <c r="M125">
        <v>3.0670000000000002</v>
      </c>
      <c r="N125">
        <v>5.5780000000000003</v>
      </c>
      <c r="O125">
        <v>2.5110000000000001</v>
      </c>
      <c r="Q125">
        <v>0.48399999999999999</v>
      </c>
      <c r="R125">
        <v>1</v>
      </c>
      <c r="S125">
        <v>0</v>
      </c>
      <c r="T125">
        <v>0</v>
      </c>
      <c r="V125">
        <v>0</v>
      </c>
      <c r="Y125" s="1">
        <v>45013</v>
      </c>
      <c r="Z125" s="6">
        <v>0.31414351851851852</v>
      </c>
      <c r="AB125">
        <v>1</v>
      </c>
      <c r="AD125" s="3">
        <f t="shared" si="8"/>
        <v>3.634748490018286</v>
      </c>
      <c r="AE125" s="3">
        <f t="shared" si="9"/>
        <v>6.8764688301528833</v>
      </c>
      <c r="AF125" s="3">
        <f t="shared" si="10"/>
        <v>3.2417203401345973</v>
      </c>
      <c r="AG125" s="3">
        <f t="shared" si="11"/>
        <v>0.74129820442581595</v>
      </c>
      <c r="AH125" s="3"/>
      <c r="BG125" s="3">
        <f>AVERAGE(AD125:AD126)</f>
        <v>3.6254275997548038</v>
      </c>
      <c r="BH125" s="3">
        <f>AVERAGE(AE125:AE126)</f>
        <v>6.9006181846032852</v>
      </c>
      <c r="BI125" s="3">
        <f>AVERAGE(AF125:AF126)</f>
        <v>3.2751905848484815</v>
      </c>
      <c r="BJ125" s="3">
        <f>AVERAGE(AG125:AG126)</f>
        <v>0.73789034072683735</v>
      </c>
    </row>
    <row r="126" spans="1:62" x14ac:dyDescent="0.2">
      <c r="A126">
        <v>102</v>
      </c>
      <c r="B126">
        <v>29</v>
      </c>
      <c r="C126" t="s">
        <v>137</v>
      </c>
      <c r="D126" t="s">
        <v>27</v>
      </c>
      <c r="G126">
        <v>0.5</v>
      </c>
      <c r="H126">
        <v>0.5</v>
      </c>
      <c r="I126">
        <v>3439</v>
      </c>
      <c r="J126">
        <v>6300</v>
      </c>
      <c r="L126">
        <v>5679</v>
      </c>
      <c r="M126">
        <v>3.0539999999999998</v>
      </c>
      <c r="N126">
        <v>5.6159999999999997</v>
      </c>
      <c r="O126">
        <v>2.5619999999999998</v>
      </c>
      <c r="Q126">
        <v>0.47799999999999998</v>
      </c>
      <c r="R126">
        <v>1</v>
      </c>
      <c r="S126">
        <v>0</v>
      </c>
      <c r="T126">
        <v>0</v>
      </c>
      <c r="V126">
        <v>0</v>
      </c>
      <c r="Y126" s="1">
        <v>45013</v>
      </c>
      <c r="Z126" s="6">
        <v>0.3216087962962963</v>
      </c>
      <c r="AB126">
        <v>1</v>
      </c>
      <c r="AD126" s="3">
        <f t="shared" si="8"/>
        <v>3.6161067094913215</v>
      </c>
      <c r="AE126" s="3">
        <f t="shared" si="9"/>
        <v>6.9247675390536871</v>
      </c>
      <c r="AF126" s="3">
        <f t="shared" si="10"/>
        <v>3.3086608295623656</v>
      </c>
      <c r="AG126" s="3">
        <f t="shared" si="11"/>
        <v>0.73448247702785863</v>
      </c>
      <c r="AH126" s="3"/>
      <c r="AK126">
        <f>ABS(100*(AD125-AD126)/(AVERAGE(AD125:AD126)))</f>
        <v>0.5141953607962082</v>
      </c>
      <c r="AQ126">
        <f>ABS(100*(AE125-AE126)/(AVERAGE(AE125:AE126)))</f>
        <v>0.6999185813318618</v>
      </c>
      <c r="AW126">
        <f>ABS(100*(AF125-AF126)/(AVERAGE(AF125:AF126)))</f>
        <v>2.0438654696140421</v>
      </c>
      <c r="BC126">
        <f>ABS(100*(AG125-AG126)/(AVERAGE(AG125:AG126)))</f>
        <v>0.92367754688910741</v>
      </c>
      <c r="BG126" s="3"/>
      <c r="BH126" s="3"/>
      <c r="BI126" s="3"/>
      <c r="BJ126" s="3"/>
    </row>
    <row r="127" spans="1:62" x14ac:dyDescent="0.2">
      <c r="A127">
        <v>103</v>
      </c>
      <c r="B127">
        <v>30</v>
      </c>
      <c r="C127" t="s">
        <v>138</v>
      </c>
      <c r="D127" t="s">
        <v>27</v>
      </c>
      <c r="G127">
        <v>0.5</v>
      </c>
      <c r="H127">
        <v>0.5</v>
      </c>
      <c r="I127">
        <v>4655</v>
      </c>
      <c r="J127">
        <v>7841</v>
      </c>
      <c r="L127">
        <v>16080</v>
      </c>
      <c r="M127">
        <v>3.9860000000000002</v>
      </c>
      <c r="N127">
        <v>6.9219999999999997</v>
      </c>
      <c r="O127">
        <v>2.9350000000000001</v>
      </c>
      <c r="Q127">
        <v>1.5660000000000001</v>
      </c>
      <c r="R127">
        <v>1</v>
      </c>
      <c r="S127">
        <v>0</v>
      </c>
      <c r="T127">
        <v>0</v>
      </c>
      <c r="V127">
        <v>0</v>
      </c>
      <c r="Y127" s="1">
        <v>45013</v>
      </c>
      <c r="Z127" s="6">
        <v>0.33460648148148148</v>
      </c>
      <c r="AB127">
        <v>1</v>
      </c>
      <c r="AD127" s="3">
        <f t="shared" si="8"/>
        <v>4.8754625495351398</v>
      </c>
      <c r="AE127" s="3">
        <f t="shared" si="9"/>
        <v>8.5787299927456697</v>
      </c>
      <c r="AF127" s="3">
        <f t="shared" si="10"/>
        <v>3.7032674432105299</v>
      </c>
      <c r="AG127" s="3">
        <f t="shared" si="11"/>
        <v>2.0720368292194271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30</v>
      </c>
      <c r="C128" t="s">
        <v>138</v>
      </c>
      <c r="D128" t="s">
        <v>27</v>
      </c>
      <c r="G128">
        <v>0.5</v>
      </c>
      <c r="H128">
        <v>0.5</v>
      </c>
      <c r="I128">
        <v>5117</v>
      </c>
      <c r="J128">
        <v>7775</v>
      </c>
      <c r="L128">
        <v>16508</v>
      </c>
      <c r="M128">
        <v>4.34</v>
      </c>
      <c r="N128">
        <v>6.8659999999999997</v>
      </c>
      <c r="O128">
        <v>2.5249999999999999</v>
      </c>
      <c r="Q128">
        <v>1.611</v>
      </c>
      <c r="R128">
        <v>1</v>
      </c>
      <c r="S128">
        <v>0</v>
      </c>
      <c r="T128">
        <v>0</v>
      </c>
      <c r="V128">
        <v>0</v>
      </c>
      <c r="Y128" s="1">
        <v>45013</v>
      </c>
      <c r="Z128" s="6">
        <v>0.34187499999999998</v>
      </c>
      <c r="AB128">
        <v>1</v>
      </c>
      <c r="AD128" s="3">
        <f t="shared" si="8"/>
        <v>5.353934916393893</v>
      </c>
      <c r="AE128" s="3">
        <f t="shared" si="9"/>
        <v>8.5078918863578235</v>
      </c>
      <c r="AF128" s="3">
        <f t="shared" si="10"/>
        <v>3.1539569699639305</v>
      </c>
      <c r="AG128" s="3">
        <f t="shared" si="11"/>
        <v>2.1270770429236858</v>
      </c>
      <c r="AH128" s="3"/>
      <c r="BG128" s="3">
        <f>AVERAGE(AD128:AD129)</f>
        <v>5.2974917475761396</v>
      </c>
      <c r="BH128" s="3">
        <f>AVERAGE(AE128:AE129)</f>
        <v>8.5476041581207056</v>
      </c>
      <c r="BI128" s="3">
        <f>AVERAGE(AF128:AF129)</f>
        <v>3.2501124105445669</v>
      </c>
      <c r="BJ128" s="3">
        <f>AVERAGE(AG128:AG129)</f>
        <v>2.114217179908672</v>
      </c>
    </row>
    <row r="129" spans="1:62" x14ac:dyDescent="0.2">
      <c r="A129">
        <v>105</v>
      </c>
      <c r="B129">
        <v>30</v>
      </c>
      <c r="C129" t="s">
        <v>138</v>
      </c>
      <c r="D129" t="s">
        <v>27</v>
      </c>
      <c r="G129">
        <v>0.5</v>
      </c>
      <c r="H129">
        <v>0.5</v>
      </c>
      <c r="I129">
        <v>5008</v>
      </c>
      <c r="J129">
        <v>7849</v>
      </c>
      <c r="L129">
        <v>16308</v>
      </c>
      <c r="M129">
        <v>4.2569999999999997</v>
      </c>
      <c r="N129">
        <v>6.9279999999999999</v>
      </c>
      <c r="O129">
        <v>2.6709999999999998</v>
      </c>
      <c r="Q129">
        <v>1.59</v>
      </c>
      <c r="R129">
        <v>1</v>
      </c>
      <c r="S129">
        <v>0</v>
      </c>
      <c r="T129">
        <v>0</v>
      </c>
      <c r="V129">
        <v>0</v>
      </c>
      <c r="Y129" s="1">
        <v>45013</v>
      </c>
      <c r="Z129" s="6">
        <v>0.34950231481481481</v>
      </c>
      <c r="AB129">
        <v>1</v>
      </c>
      <c r="AD129" s="3">
        <f t="shared" si="8"/>
        <v>5.2410485787583863</v>
      </c>
      <c r="AE129" s="3">
        <f t="shared" si="9"/>
        <v>8.5873164298835896</v>
      </c>
      <c r="AF129" s="3">
        <f t="shared" si="10"/>
        <v>3.3462678511252033</v>
      </c>
      <c r="AG129" s="3">
        <f t="shared" si="11"/>
        <v>2.1013573168936581</v>
      </c>
      <c r="AH129" s="3"/>
      <c r="AK129">
        <f>ABS(100*(AD128-AD129)/(AVERAGE(AD128:AD129)))</f>
        <v>2.1309393768693967</v>
      </c>
      <c r="AM129">
        <f>100*((AVERAGE(AD131:AD132)*25.225)-(AVERAGE(AD128:AD129)*25))/(1000*0.075)</f>
        <v>153.68541175210447</v>
      </c>
      <c r="AQ129">
        <f>ABS(100*(AE128-AE129)/(AVERAGE(AE128:AE129)))</f>
        <v>0.92920240638785689</v>
      </c>
      <c r="AS129">
        <f>100*((AVERAGE(AE131:AE132)*25.225)-(AVERAGE(AE128:AE129)*25))/(2000*0.075)</f>
        <v>131.86959593016027</v>
      </c>
      <c r="AW129">
        <f>ABS(100*(AF128-AF129)/(AVERAGE(AF128:AF129)))</f>
        <v>5.917053223677593</v>
      </c>
      <c r="AY129">
        <f>100*((AVERAGE(AF131:AF132)*25.225)-(AVERAGE(AF128:AF129)*25))/(1000*0.075)</f>
        <v>110.05378010821606</v>
      </c>
      <c r="BC129">
        <f>ABS(100*(AG128-AG129)/(AVERAGE(AG128:AG129)))</f>
        <v>1.216512961603061</v>
      </c>
      <c r="BE129">
        <f>100*((AVERAGE(AG131:AG132)*25.225)-(AVERAGE(AG128:AG129)*25))/(100*0.075)</f>
        <v>125.52355390876242</v>
      </c>
    </row>
    <row r="130" spans="1:62" x14ac:dyDescent="0.2">
      <c r="A130">
        <v>106</v>
      </c>
      <c r="B130">
        <v>31</v>
      </c>
      <c r="C130" t="s">
        <v>139</v>
      </c>
      <c r="D130" t="s">
        <v>27</v>
      </c>
      <c r="G130">
        <v>0.5</v>
      </c>
      <c r="H130">
        <v>0.5</v>
      </c>
      <c r="I130">
        <v>8256</v>
      </c>
      <c r="J130">
        <v>14825</v>
      </c>
      <c r="L130">
        <v>18867</v>
      </c>
      <c r="M130">
        <v>6.7489999999999997</v>
      </c>
      <c r="N130">
        <v>12.837999999999999</v>
      </c>
      <c r="O130">
        <v>6.0890000000000004</v>
      </c>
      <c r="Q130">
        <v>1.857</v>
      </c>
      <c r="R130">
        <v>1</v>
      </c>
      <c r="S130">
        <v>0</v>
      </c>
      <c r="T130">
        <v>0</v>
      </c>
      <c r="V130">
        <v>0</v>
      </c>
      <c r="Y130" s="1">
        <v>45013</v>
      </c>
      <c r="Z130" s="6">
        <v>0.36307870370370371</v>
      </c>
      <c r="AB130">
        <v>1</v>
      </c>
      <c r="AD130" s="3">
        <f t="shared" si="8"/>
        <v>8.6048543094017447</v>
      </c>
      <c r="AE130" s="3">
        <f t="shared" si="9"/>
        <v>16.074689614150476</v>
      </c>
      <c r="AF130" s="3">
        <f t="shared" si="10"/>
        <v>7.4698353047487309</v>
      </c>
      <c r="AG130" s="3">
        <f t="shared" si="11"/>
        <v>2.4304412114478571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31</v>
      </c>
      <c r="C131" t="s">
        <v>139</v>
      </c>
      <c r="D131" t="s">
        <v>27</v>
      </c>
      <c r="G131">
        <v>0.5</v>
      </c>
      <c r="H131">
        <v>0.5</v>
      </c>
      <c r="I131">
        <v>9297</v>
      </c>
      <c r="J131">
        <v>15013</v>
      </c>
      <c r="L131">
        <v>19173</v>
      </c>
      <c r="M131">
        <v>7.5469999999999997</v>
      </c>
      <c r="N131">
        <v>12.997</v>
      </c>
      <c r="O131">
        <v>5.45</v>
      </c>
      <c r="Q131">
        <v>1.889</v>
      </c>
      <c r="R131">
        <v>1</v>
      </c>
      <c r="S131">
        <v>0</v>
      </c>
      <c r="T131">
        <v>0</v>
      </c>
      <c r="V131">
        <v>0</v>
      </c>
      <c r="Y131" s="1">
        <v>45013</v>
      </c>
      <c r="Z131" s="6">
        <v>0.37064814814814812</v>
      </c>
      <c r="AB131">
        <v>1</v>
      </c>
      <c r="AD131" s="3">
        <f t="shared" si="8"/>
        <v>9.6829706165445213</v>
      </c>
      <c r="AE131" s="3">
        <f t="shared" si="9"/>
        <v>16.276470886891609</v>
      </c>
      <c r="AF131" s="3">
        <f t="shared" si="10"/>
        <v>6.5935002703470875</v>
      </c>
      <c r="AG131" s="3">
        <f t="shared" si="11"/>
        <v>2.4697923922737988</v>
      </c>
      <c r="AH131" s="3"/>
      <c r="BG131" s="3">
        <f>AVERAGE(AD131:AD132)</f>
        <v>9.8196770070755939</v>
      </c>
      <c r="BH131" s="3">
        <f>AVERAGE(AE131:AE132)</f>
        <v>16.312963244727772</v>
      </c>
      <c r="BI131" s="3">
        <f>AVERAGE(AF131:AF132)</f>
        <v>6.4932862376521792</v>
      </c>
      <c r="BJ131" s="3">
        <f>AVERAGE(AG131:AG132)</f>
        <v>2.4685707052873727</v>
      </c>
    </row>
    <row r="132" spans="1:62" x14ac:dyDescent="0.2">
      <c r="A132">
        <v>108</v>
      </c>
      <c r="B132">
        <v>31</v>
      </c>
      <c r="C132" t="s">
        <v>139</v>
      </c>
      <c r="D132" t="s">
        <v>27</v>
      </c>
      <c r="G132">
        <v>0.5</v>
      </c>
      <c r="H132">
        <v>0.5</v>
      </c>
      <c r="I132">
        <v>9561</v>
      </c>
      <c r="J132">
        <v>15081</v>
      </c>
      <c r="L132">
        <v>19154</v>
      </c>
      <c r="M132">
        <v>7.75</v>
      </c>
      <c r="N132">
        <v>13.055</v>
      </c>
      <c r="O132">
        <v>5.3049999999999997</v>
      </c>
      <c r="Q132">
        <v>1.887</v>
      </c>
      <c r="R132">
        <v>1</v>
      </c>
      <c r="S132">
        <v>0</v>
      </c>
      <c r="T132">
        <v>0</v>
      </c>
      <c r="V132">
        <v>0</v>
      </c>
      <c r="Y132" s="1">
        <v>45013</v>
      </c>
      <c r="Z132" s="6">
        <v>0.37888888888888889</v>
      </c>
      <c r="AB132">
        <v>1</v>
      </c>
      <c r="AD132" s="3">
        <f t="shared" si="8"/>
        <v>9.9563833976066647</v>
      </c>
      <c r="AE132" s="3">
        <f t="shared" si="9"/>
        <v>16.349455602563935</v>
      </c>
      <c r="AF132" s="3">
        <f t="shared" si="10"/>
        <v>6.3930722049572708</v>
      </c>
      <c r="AG132" s="3">
        <f t="shared" si="11"/>
        <v>2.4673490183009466</v>
      </c>
      <c r="AH132" s="3"/>
      <c r="AK132">
        <f>ABS(100*(AD131-AD132)/(AVERAGE(AD131:AD132)))</f>
        <v>2.7843357868607601</v>
      </c>
      <c r="AL132">
        <f>ABS(100*((AVERAGE(AD134:AD135)-AVERAGE(AD113:AD114))/(AVERAGE(AD113:AD114,AD134:AD135))))</f>
        <v>7.8685806915618315</v>
      </c>
      <c r="AQ132">
        <f>ABS(100*(AE131-AE132)/(AVERAGE(AE131:AE132)))</f>
        <v>0.44740317609625452</v>
      </c>
      <c r="AR132">
        <f>ABS(100*((AVERAGE(AE134:AE135)-AVERAGE(AE113:AE114))/(AVERAGE(AE113:AE114,AE134:AE135))))</f>
        <v>6.7332328675199342</v>
      </c>
      <c r="AW132">
        <f>ABS(100*(AF131-AF132)/(AVERAGE(AF131:AF132)))</f>
        <v>3.0866969059150371</v>
      </c>
      <c r="AX132">
        <f>ABS(100*((AVERAGE(AF134:AF135)-AVERAGE(AF113:AF114))/(AVERAGE(AF113:AF114,AF134:AF135))))</f>
        <v>5.4405455133998641</v>
      </c>
      <c r="BC132">
        <f>ABS(100*(AG131-AG132)/(AVERAGE(AG131:AG132)))</f>
        <v>9.8979298734235555E-2</v>
      </c>
      <c r="BD132">
        <f>ABS(100*((AVERAGE(AG134:AG135)-AVERAGE(AG113:AG114))/(AVERAGE(AG113:AG114,AG134:AG135))))</f>
        <v>8.0733204187528962</v>
      </c>
    </row>
    <row r="133" spans="1:62" x14ac:dyDescent="0.2">
      <c r="A133">
        <v>109</v>
      </c>
      <c r="B133">
        <v>32</v>
      </c>
      <c r="C133" t="s">
        <v>140</v>
      </c>
      <c r="D133" t="s">
        <v>27</v>
      </c>
      <c r="G133">
        <v>0.5</v>
      </c>
      <c r="H133">
        <v>0.5</v>
      </c>
      <c r="I133">
        <v>5148</v>
      </c>
      <c r="J133">
        <v>7270</v>
      </c>
      <c r="L133">
        <v>6611</v>
      </c>
      <c r="M133">
        <v>4.3639999999999999</v>
      </c>
      <c r="N133">
        <v>6.4379999999999997</v>
      </c>
      <c r="O133">
        <v>2.073</v>
      </c>
      <c r="Q133">
        <v>0.57499999999999996</v>
      </c>
      <c r="R133">
        <v>1</v>
      </c>
      <c r="S133">
        <v>0</v>
      </c>
      <c r="T133">
        <v>0</v>
      </c>
      <c r="V133">
        <v>0</v>
      </c>
      <c r="Y133" s="1">
        <v>45013</v>
      </c>
      <c r="Z133" s="6">
        <v>0.39209490740740738</v>
      </c>
      <c r="AB133">
        <v>1</v>
      </c>
      <c r="AD133" s="3">
        <f t="shared" si="8"/>
        <v>5.3860402050792215</v>
      </c>
      <c r="AE133" s="3">
        <f t="shared" si="9"/>
        <v>7.9658730420265771</v>
      </c>
      <c r="AF133" s="3">
        <f t="shared" si="10"/>
        <v>2.5798328369473555</v>
      </c>
      <c r="AG133" s="3">
        <f t="shared" si="11"/>
        <v>0.85433640032778579</v>
      </c>
      <c r="AH133" s="3"/>
      <c r="BG133" s="3"/>
      <c r="BH133" s="3"/>
      <c r="BI133" s="3"/>
      <c r="BJ133" s="3"/>
    </row>
    <row r="134" spans="1:62" x14ac:dyDescent="0.2">
      <c r="A134">
        <v>110</v>
      </c>
      <c r="B134">
        <v>32</v>
      </c>
      <c r="C134" t="s">
        <v>140</v>
      </c>
      <c r="D134" t="s">
        <v>27</v>
      </c>
      <c r="G134">
        <v>0.5</v>
      </c>
      <c r="H134">
        <v>0.5</v>
      </c>
      <c r="I134">
        <v>4073</v>
      </c>
      <c r="J134">
        <v>7228</v>
      </c>
      <c r="L134">
        <v>6524</v>
      </c>
      <c r="M134">
        <v>3.5390000000000001</v>
      </c>
      <c r="N134">
        <v>6.4020000000000001</v>
      </c>
      <c r="O134">
        <v>2.863</v>
      </c>
      <c r="Q134">
        <v>0.56599999999999995</v>
      </c>
      <c r="R134">
        <v>1</v>
      </c>
      <c r="S134">
        <v>0</v>
      </c>
      <c r="T134">
        <v>0</v>
      </c>
      <c r="V134">
        <v>0</v>
      </c>
      <c r="Y134" s="1">
        <v>45013</v>
      </c>
      <c r="Z134" s="6">
        <v>0.39922453703703703</v>
      </c>
      <c r="AB134">
        <v>1</v>
      </c>
      <c r="AD134" s="3">
        <f t="shared" si="8"/>
        <v>4.2727116458299577</v>
      </c>
      <c r="AE134" s="3">
        <f t="shared" si="9"/>
        <v>7.920794247052493</v>
      </c>
      <c r="AF134" s="3">
        <f t="shared" si="10"/>
        <v>3.6480826012225354</v>
      </c>
      <c r="AG134" s="3">
        <f t="shared" si="11"/>
        <v>0.84314831950472391</v>
      </c>
      <c r="AH134" s="3"/>
      <c r="BG134" s="3">
        <f>AVERAGE(AD134:AD135)</f>
        <v>4.2338746030654484</v>
      </c>
      <c r="BH134" s="3">
        <f>AVERAGE(AE134:AE135)</f>
        <v>7.9089878959878517</v>
      </c>
      <c r="BI134" s="3">
        <f>AVERAGE(AF134:AF135)</f>
        <v>3.6751132929224033</v>
      </c>
      <c r="BJ134" s="3">
        <f>AVERAGE(AG134:AG135)</f>
        <v>0.84764927155997871</v>
      </c>
    </row>
    <row r="135" spans="1:62" x14ac:dyDescent="0.2">
      <c r="A135">
        <v>111</v>
      </c>
      <c r="B135">
        <v>32</v>
      </c>
      <c r="C135" t="s">
        <v>140</v>
      </c>
      <c r="D135" t="s">
        <v>27</v>
      </c>
      <c r="G135">
        <v>0.5</v>
      </c>
      <c r="H135">
        <v>0.5</v>
      </c>
      <c r="I135">
        <v>3998</v>
      </c>
      <c r="J135">
        <v>7206</v>
      </c>
      <c r="L135">
        <v>6594</v>
      </c>
      <c r="M135">
        <v>3.4820000000000002</v>
      </c>
      <c r="N135">
        <v>6.3840000000000003</v>
      </c>
      <c r="O135">
        <v>2.9009999999999998</v>
      </c>
      <c r="Q135">
        <v>0.57399999999999995</v>
      </c>
      <c r="R135">
        <v>1</v>
      </c>
      <c r="S135">
        <v>0</v>
      </c>
      <c r="T135">
        <v>0</v>
      </c>
      <c r="V135">
        <v>0</v>
      </c>
      <c r="Y135" s="1">
        <v>45013</v>
      </c>
      <c r="Z135" s="6">
        <v>0.40680555555555559</v>
      </c>
      <c r="AB135">
        <v>1</v>
      </c>
      <c r="AD135" s="3">
        <f t="shared" si="8"/>
        <v>4.1950375603009391</v>
      </c>
      <c r="AE135" s="3">
        <f t="shared" si="9"/>
        <v>7.8971815449232103</v>
      </c>
      <c r="AF135" s="3">
        <f t="shared" si="10"/>
        <v>3.7021439846222712</v>
      </c>
      <c r="AG135" s="3">
        <f t="shared" si="11"/>
        <v>0.85215022361523352</v>
      </c>
      <c r="AH135" s="3"/>
      <c r="AK135">
        <f>ABS(100*(AD134-AD135)/(AVERAGE(AD134:AD135)))</f>
        <v>1.8345863496472063</v>
      </c>
      <c r="AQ135">
        <f>ABS(100*(AE134-AE135)/(AVERAGE(AE134:AE135)))</f>
        <v>0.29855529480910148</v>
      </c>
      <c r="AW135">
        <f>ABS(100*(AF134-AF135)/(AVERAGE(AF134:AF135)))</f>
        <v>1.4710127033049083</v>
      </c>
      <c r="BC135">
        <f>ABS(100*(AG134-AG135)/(AVERAGE(AG134:AG135)))</f>
        <v>1.0619845273910133</v>
      </c>
      <c r="BG135" s="3"/>
      <c r="BH135" s="3"/>
      <c r="BI135" s="3"/>
      <c r="BJ135" s="3"/>
    </row>
    <row r="136" spans="1:62" x14ac:dyDescent="0.2">
      <c r="A136">
        <v>112</v>
      </c>
      <c r="B136">
        <v>2</v>
      </c>
      <c r="C136" t="s">
        <v>141</v>
      </c>
      <c r="D136" t="s">
        <v>27</v>
      </c>
      <c r="G136">
        <v>0.5</v>
      </c>
      <c r="H136">
        <v>0.5</v>
      </c>
      <c r="I136">
        <v>4103</v>
      </c>
      <c r="J136">
        <v>6629</v>
      </c>
      <c r="L136">
        <v>1988</v>
      </c>
      <c r="M136">
        <v>3.5630000000000002</v>
      </c>
      <c r="N136">
        <v>5.8940000000000001</v>
      </c>
      <c r="O136">
        <v>2.3319999999999999</v>
      </c>
      <c r="Q136">
        <v>9.1999999999999998E-2</v>
      </c>
      <c r="R136">
        <v>1</v>
      </c>
      <c r="S136">
        <v>0</v>
      </c>
      <c r="T136">
        <v>0</v>
      </c>
      <c r="V136">
        <v>0</v>
      </c>
      <c r="Y136" s="1">
        <v>45013</v>
      </c>
      <c r="Z136" s="6">
        <v>0.41983796296296294</v>
      </c>
      <c r="AB136">
        <v>1</v>
      </c>
      <c r="AD136" s="3">
        <f t="shared" si="8"/>
        <v>4.3037812800415649</v>
      </c>
      <c r="AE136" s="3">
        <f t="shared" si="9"/>
        <v>7.2778847663506774</v>
      </c>
      <c r="AF136" s="3">
        <f t="shared" si="10"/>
        <v>2.9741034863091125</v>
      </c>
      <c r="AG136" s="3">
        <f t="shared" si="11"/>
        <v>0.25982493314370542</v>
      </c>
      <c r="AH136" s="3"/>
    </row>
    <row r="137" spans="1:62" x14ac:dyDescent="0.2">
      <c r="A137">
        <v>113</v>
      </c>
      <c r="B137">
        <v>2</v>
      </c>
      <c r="C137" t="s">
        <v>141</v>
      </c>
      <c r="D137" t="s">
        <v>27</v>
      </c>
      <c r="G137">
        <v>0.5</v>
      </c>
      <c r="H137">
        <v>0.5</v>
      </c>
      <c r="I137">
        <v>4105</v>
      </c>
      <c r="J137">
        <v>6552</v>
      </c>
      <c r="L137">
        <v>1947</v>
      </c>
      <c r="M137">
        <v>3.5640000000000001</v>
      </c>
      <c r="N137">
        <v>5.8289999999999997</v>
      </c>
      <c r="O137">
        <v>2.2650000000000001</v>
      </c>
      <c r="Q137">
        <v>8.7999999999999995E-2</v>
      </c>
      <c r="R137">
        <v>1</v>
      </c>
      <c r="S137">
        <v>0</v>
      </c>
      <c r="T137">
        <v>0</v>
      </c>
      <c r="V137">
        <v>0</v>
      </c>
      <c r="Y137" s="1">
        <v>45013</v>
      </c>
      <c r="Z137" s="6">
        <v>0.42700231481481482</v>
      </c>
      <c r="AB137">
        <v>1</v>
      </c>
      <c r="AD137" s="3">
        <f t="shared" si="8"/>
        <v>4.3058525889890049</v>
      </c>
      <c r="AE137" s="3">
        <f t="shared" si="9"/>
        <v>7.1952403088981907</v>
      </c>
      <c r="AF137" s="3">
        <f t="shared" si="10"/>
        <v>2.8893877199091857</v>
      </c>
      <c r="AG137" s="3">
        <f t="shared" si="11"/>
        <v>0.25455238930754981</v>
      </c>
      <c r="AH137" s="3"/>
      <c r="BG137" s="3">
        <f>AVERAGE(AD137:AD138)</f>
        <v>4.3115486885944669</v>
      </c>
      <c r="BH137" s="3">
        <f>AVERAGE(AE137:AE138)</f>
        <v>7.2639318060015565</v>
      </c>
      <c r="BI137" s="3">
        <f>AVERAGE(AF137:AF138)</f>
        <v>2.95238311740709</v>
      </c>
      <c r="BJ137" s="3">
        <f>AVERAGE(AG137:AG138)</f>
        <v>0.26156101465073223</v>
      </c>
    </row>
    <row r="138" spans="1:62" x14ac:dyDescent="0.2">
      <c r="A138">
        <v>114</v>
      </c>
      <c r="B138">
        <v>2</v>
      </c>
      <c r="C138" t="s">
        <v>141</v>
      </c>
      <c r="D138" t="s">
        <v>27</v>
      </c>
      <c r="G138">
        <v>0.5</v>
      </c>
      <c r="H138">
        <v>0.5</v>
      </c>
      <c r="I138">
        <v>4116</v>
      </c>
      <c r="J138">
        <v>6680</v>
      </c>
      <c r="L138">
        <v>2056</v>
      </c>
      <c r="M138">
        <v>3.5720000000000001</v>
      </c>
      <c r="N138">
        <v>5.9370000000000003</v>
      </c>
      <c r="O138">
        <v>2.3650000000000002</v>
      </c>
      <c r="Q138">
        <v>9.9000000000000005E-2</v>
      </c>
      <c r="R138">
        <v>1</v>
      </c>
      <c r="S138">
        <v>0</v>
      </c>
      <c r="T138">
        <v>0</v>
      </c>
      <c r="V138">
        <v>0</v>
      </c>
      <c r="Y138" s="1">
        <v>45013</v>
      </c>
      <c r="Z138" s="6">
        <v>0.43456018518518519</v>
      </c>
      <c r="AB138">
        <v>1</v>
      </c>
      <c r="AD138" s="3">
        <f t="shared" si="8"/>
        <v>4.3172447881999281</v>
      </c>
      <c r="AE138" s="3">
        <f t="shared" si="9"/>
        <v>7.3326233031049224</v>
      </c>
      <c r="AF138" s="3">
        <f t="shared" si="10"/>
        <v>3.0153785149049943</v>
      </c>
      <c r="AG138" s="3">
        <f t="shared" si="11"/>
        <v>0.2685696399939147</v>
      </c>
      <c r="AH138" s="3"/>
      <c r="AK138">
        <f>ABS(100*(AD137-AD138)/(AVERAGE(AD137:AD138)))</f>
        <v>0.2642252247100782</v>
      </c>
      <c r="AQ138">
        <f>ABS(100*(AE137-AE138)/(AVERAGE(AE137:AE138)))</f>
        <v>1.8913034686424792</v>
      </c>
      <c r="AW138">
        <f>ABS(100*(AF137-AF138)/(AVERAGE(AF137:AF138)))</f>
        <v>4.2674270237142906</v>
      </c>
      <c r="BC138">
        <f>ABS(100*(AG137-AG138)/(AVERAGE(AG137:AG138)))</f>
        <v>5.3590749007769416</v>
      </c>
      <c r="BG138" s="3"/>
      <c r="BH138" s="3"/>
      <c r="BI138" s="3"/>
      <c r="BJ138" s="3"/>
    </row>
    <row r="139" spans="1:62" x14ac:dyDescent="0.2">
      <c r="A139">
        <v>115</v>
      </c>
      <c r="B139">
        <v>4</v>
      </c>
      <c r="C139" t="s">
        <v>142</v>
      </c>
      <c r="D139" t="s">
        <v>27</v>
      </c>
      <c r="G139">
        <v>0.5</v>
      </c>
      <c r="H139">
        <v>0.5</v>
      </c>
      <c r="I139">
        <v>4459</v>
      </c>
      <c r="J139">
        <v>7811</v>
      </c>
      <c r="L139">
        <v>2779</v>
      </c>
      <c r="M139">
        <v>3.835</v>
      </c>
      <c r="N139">
        <v>6.8959999999999999</v>
      </c>
      <c r="O139">
        <v>3.06</v>
      </c>
      <c r="Q139">
        <v>0.17499999999999999</v>
      </c>
      <c r="R139">
        <v>1</v>
      </c>
      <c r="S139">
        <v>0</v>
      </c>
      <c r="T139">
        <v>0</v>
      </c>
      <c r="V139">
        <v>0</v>
      </c>
      <c r="Y139" s="1">
        <v>45013</v>
      </c>
      <c r="Z139" s="6">
        <v>0.44761574074074079</v>
      </c>
      <c r="AB139">
        <v>1</v>
      </c>
      <c r="AD139" s="3">
        <f t="shared" si="8"/>
        <v>4.6724742726859718</v>
      </c>
      <c r="AE139" s="3">
        <f t="shared" si="9"/>
        <v>8.5465308534784672</v>
      </c>
      <c r="AF139" s="3">
        <f t="shared" si="10"/>
        <v>3.8740565807924954</v>
      </c>
      <c r="AG139" s="3">
        <f t="shared" si="11"/>
        <v>0.36154644959246329</v>
      </c>
      <c r="AH139" s="3"/>
    </row>
    <row r="140" spans="1:62" x14ac:dyDescent="0.2">
      <c r="A140">
        <v>116</v>
      </c>
      <c r="B140">
        <v>4</v>
      </c>
      <c r="C140" t="s">
        <v>142</v>
      </c>
      <c r="D140" t="s">
        <v>27</v>
      </c>
      <c r="G140">
        <v>0.5</v>
      </c>
      <c r="H140">
        <v>0.5</v>
      </c>
      <c r="I140">
        <v>4593</v>
      </c>
      <c r="J140">
        <v>7755</v>
      </c>
      <c r="L140">
        <v>2794</v>
      </c>
      <c r="M140">
        <v>3.9380000000000002</v>
      </c>
      <c r="N140">
        <v>6.8479999999999999</v>
      </c>
      <c r="O140">
        <v>2.91</v>
      </c>
      <c r="Q140">
        <v>0.17599999999999999</v>
      </c>
      <c r="R140">
        <v>1</v>
      </c>
      <c r="S140">
        <v>0</v>
      </c>
      <c r="T140">
        <v>0</v>
      </c>
      <c r="V140">
        <v>0</v>
      </c>
      <c r="Y140" s="1">
        <v>45013</v>
      </c>
      <c r="Z140" s="6">
        <v>0.45472222222222225</v>
      </c>
      <c r="AB140">
        <v>1</v>
      </c>
      <c r="AD140" s="3">
        <f t="shared" ref="AD140:AD152" si="12">((I140*$F$21)+$F$22)*1000/G140</f>
        <v>4.8112519721644853</v>
      </c>
      <c r="AE140" s="3">
        <f t="shared" ref="AE140:AE152" si="13">((J140*$H$21)+$H$22)*1000/H140</f>
        <v>8.4864257935130212</v>
      </c>
      <c r="AF140" s="3">
        <f t="shared" ref="AF140:AF152" si="14">AE140-AD140</f>
        <v>3.6751738213485359</v>
      </c>
      <c r="AG140" s="3">
        <f t="shared" ref="AG140:AG152" si="15">((L140*$J$21)+$J$22)*1000/H140</f>
        <v>0.3634754290447153</v>
      </c>
      <c r="BG140" s="3">
        <f>AVERAGE(AD140:AD141)</f>
        <v>4.8205728624279676</v>
      </c>
      <c r="BH140" s="3">
        <f>AVERAGE(AE140:AE141)</f>
        <v>8.5052086247522229</v>
      </c>
      <c r="BI140" s="3">
        <f>AVERAGE(AF140:AF141)</f>
        <v>3.6846357623242558</v>
      </c>
      <c r="BJ140" s="3">
        <f>AVERAGE(AG140:AG141)</f>
        <v>0.36726908863414431</v>
      </c>
    </row>
    <row r="141" spans="1:62" x14ac:dyDescent="0.2">
      <c r="A141">
        <v>117</v>
      </c>
      <c r="B141">
        <v>4</v>
      </c>
      <c r="C141" t="s">
        <v>142</v>
      </c>
      <c r="D141" t="s">
        <v>27</v>
      </c>
      <c r="G141">
        <v>0.5</v>
      </c>
      <c r="H141">
        <v>0.5</v>
      </c>
      <c r="I141">
        <v>4611</v>
      </c>
      <c r="J141">
        <v>7790</v>
      </c>
      <c r="L141">
        <v>2853</v>
      </c>
      <c r="M141">
        <v>3.9529999999999998</v>
      </c>
      <c r="N141">
        <v>6.8780000000000001</v>
      </c>
      <c r="O141">
        <v>2.9249999999999998</v>
      </c>
      <c r="Q141">
        <v>0.182</v>
      </c>
      <c r="R141">
        <v>1</v>
      </c>
      <c r="S141">
        <v>0</v>
      </c>
      <c r="T141">
        <v>0</v>
      </c>
      <c r="V141">
        <v>0</v>
      </c>
      <c r="Y141" s="1">
        <v>45013</v>
      </c>
      <c r="Z141" s="6">
        <v>0.46232638888888888</v>
      </c>
      <c r="AB141">
        <v>1</v>
      </c>
      <c r="AD141" s="3">
        <f t="shared" si="12"/>
        <v>4.8298937526914489</v>
      </c>
      <c r="AE141" s="3">
        <f t="shared" si="13"/>
        <v>8.5239914559914247</v>
      </c>
      <c r="AF141" s="3">
        <f t="shared" si="14"/>
        <v>3.6940977032999758</v>
      </c>
      <c r="AG141" s="3">
        <f t="shared" si="15"/>
        <v>0.37106274822357332</v>
      </c>
      <c r="AK141">
        <f>ABS(100*(AD140-AD141)/(AVERAGE(AD140:AD141)))</f>
        <v>0.38671297082260819</v>
      </c>
      <c r="AQ141">
        <f>ABS(100*(AE140-AE141)/(AVERAGE(AE140:AE141)))</f>
        <v>0.44167831896654874</v>
      </c>
      <c r="AW141">
        <f>ABS(100*(AF140-AF141)/(AVERAGE(AF140:AF141)))</f>
        <v>0.51358894534266752</v>
      </c>
      <c r="BC141">
        <f>ABS(100*(AG140-AG141)/(AVERAGE(AG140:AG141)))</f>
        <v>2.0658746988685839</v>
      </c>
      <c r="BG141" s="3"/>
      <c r="BH141" s="3"/>
      <c r="BI141" s="3"/>
      <c r="BJ141" s="3"/>
    </row>
    <row r="142" spans="1:62" x14ac:dyDescent="0.2">
      <c r="A142">
        <v>118</v>
      </c>
      <c r="B142">
        <v>5</v>
      </c>
      <c r="C142" t="s">
        <v>143</v>
      </c>
      <c r="D142" t="s">
        <v>27</v>
      </c>
      <c r="G142">
        <v>0.5</v>
      </c>
      <c r="H142">
        <v>0.5</v>
      </c>
      <c r="I142">
        <v>4675</v>
      </c>
      <c r="J142">
        <v>8039</v>
      </c>
      <c r="L142">
        <v>2895</v>
      </c>
      <c r="M142">
        <v>4.0019999999999998</v>
      </c>
      <c r="N142">
        <v>7.0890000000000004</v>
      </c>
      <c r="O142">
        <v>3.0870000000000002</v>
      </c>
      <c r="Q142">
        <v>0.187</v>
      </c>
      <c r="R142">
        <v>1</v>
      </c>
      <c r="S142">
        <v>0</v>
      </c>
      <c r="T142">
        <v>0</v>
      </c>
      <c r="V142">
        <v>0</v>
      </c>
      <c r="Y142" s="1">
        <v>45013</v>
      </c>
      <c r="Z142" s="6">
        <v>0.47557870370370375</v>
      </c>
      <c r="AB142">
        <v>1</v>
      </c>
      <c r="AD142" s="3">
        <f t="shared" si="12"/>
        <v>4.8961756390095452</v>
      </c>
      <c r="AE142" s="3">
        <f t="shared" si="13"/>
        <v>8.7912443119092085</v>
      </c>
      <c r="AF142" s="3">
        <f t="shared" si="14"/>
        <v>3.8950686728996633</v>
      </c>
      <c r="AG142" s="3">
        <f t="shared" si="15"/>
        <v>0.37646389068987912</v>
      </c>
    </row>
    <row r="143" spans="1:62" x14ac:dyDescent="0.2">
      <c r="A143">
        <v>119</v>
      </c>
      <c r="B143">
        <v>5</v>
      </c>
      <c r="C143" t="s">
        <v>143</v>
      </c>
      <c r="D143" t="s">
        <v>27</v>
      </c>
      <c r="G143">
        <v>0.5</v>
      </c>
      <c r="H143">
        <v>0.5</v>
      </c>
      <c r="I143">
        <v>4801</v>
      </c>
      <c r="J143">
        <v>8124</v>
      </c>
      <c r="L143">
        <v>2984</v>
      </c>
      <c r="M143">
        <v>4.0979999999999999</v>
      </c>
      <c r="N143">
        <v>7.1609999999999996</v>
      </c>
      <c r="O143">
        <v>3.0630000000000002</v>
      </c>
      <c r="Q143">
        <v>0.19600000000000001</v>
      </c>
      <c r="R143">
        <v>1</v>
      </c>
      <c r="S143">
        <v>0</v>
      </c>
      <c r="T143">
        <v>0</v>
      </c>
      <c r="V143">
        <v>0</v>
      </c>
      <c r="Y143" s="1">
        <v>45013</v>
      </c>
      <c r="Z143" s="6">
        <v>0.48290509259259262</v>
      </c>
      <c r="AB143">
        <v>1</v>
      </c>
      <c r="AD143" s="3">
        <f t="shared" si="12"/>
        <v>5.026668102698296</v>
      </c>
      <c r="AE143" s="3">
        <f t="shared" si="13"/>
        <v>8.8824752064996151</v>
      </c>
      <c r="AF143" s="3">
        <f t="shared" si="14"/>
        <v>3.8558071038013191</v>
      </c>
      <c r="AG143" s="3">
        <f t="shared" si="15"/>
        <v>0.38790916877324122</v>
      </c>
      <c r="BG143" s="3">
        <f>AVERAGE(AD143:AD144)</f>
        <v>4.9914558505918079</v>
      </c>
      <c r="BH143" s="3">
        <f>AVERAGE(AE143:AE144)</f>
        <v>8.8631557229392932</v>
      </c>
      <c r="BI143" s="3">
        <f>AVERAGE(AF143:AF144)</f>
        <v>3.8716998723474862</v>
      </c>
      <c r="BJ143" s="3">
        <f>AVERAGE(AG143:AG144)</f>
        <v>0.38417980849888728</v>
      </c>
    </row>
    <row r="144" spans="1:62" x14ac:dyDescent="0.2">
      <c r="A144">
        <v>120</v>
      </c>
      <c r="B144">
        <v>5</v>
      </c>
      <c r="C144" t="s">
        <v>143</v>
      </c>
      <c r="D144" t="s">
        <v>27</v>
      </c>
      <c r="G144">
        <v>0.5</v>
      </c>
      <c r="H144">
        <v>0.5</v>
      </c>
      <c r="I144">
        <v>4733</v>
      </c>
      <c r="J144">
        <v>8088</v>
      </c>
      <c r="L144">
        <v>2926</v>
      </c>
      <c r="M144">
        <v>4.0460000000000003</v>
      </c>
      <c r="N144">
        <v>7.1310000000000002</v>
      </c>
      <c r="O144">
        <v>3.085</v>
      </c>
      <c r="Q144">
        <v>0.19</v>
      </c>
      <c r="R144">
        <v>1</v>
      </c>
      <c r="S144">
        <v>0</v>
      </c>
      <c r="T144">
        <v>0</v>
      </c>
      <c r="V144">
        <v>0</v>
      </c>
      <c r="Y144" s="1">
        <v>45013</v>
      </c>
      <c r="Z144" s="6">
        <v>0.49061342592592588</v>
      </c>
      <c r="AB144">
        <v>1</v>
      </c>
      <c r="AD144" s="3">
        <f t="shared" si="12"/>
        <v>4.9562435984853197</v>
      </c>
      <c r="AE144" s="3">
        <f t="shared" si="13"/>
        <v>8.8438362393789731</v>
      </c>
      <c r="AF144" s="3">
        <f t="shared" si="14"/>
        <v>3.8875926408936534</v>
      </c>
      <c r="AG144" s="3">
        <f t="shared" si="15"/>
        <v>0.38045044822453333</v>
      </c>
      <c r="AK144">
        <f>ABS(100*(AD143-AD144)/(AVERAGE(AD143:AD144)))</f>
        <v>1.4109010741751122</v>
      </c>
      <c r="AQ144">
        <f>ABS(100*(AE143-AE144)/(AVERAGE(AE143:AE144)))</f>
        <v>0.43595044844623471</v>
      </c>
      <c r="AW144">
        <f>ABS(100*(AF143-AF144)/(AVERAGE(AF143:AF144)))</f>
        <v>0.82097110159166742</v>
      </c>
      <c r="BC144">
        <f>ABS(100*(AG143-AG144)/(AVERAGE(AG143:AG144)))</f>
        <v>1.94146604889296</v>
      </c>
      <c r="BG144" s="3"/>
      <c r="BH144" s="3"/>
      <c r="BI144" s="3"/>
      <c r="BJ144" s="3"/>
    </row>
    <row r="145" spans="1:62" x14ac:dyDescent="0.2">
      <c r="A145">
        <v>121</v>
      </c>
      <c r="B145">
        <v>6</v>
      </c>
      <c r="C145" t="s">
        <v>144</v>
      </c>
      <c r="D145" t="s">
        <v>27</v>
      </c>
      <c r="G145">
        <v>0.5</v>
      </c>
      <c r="H145">
        <v>0.5</v>
      </c>
      <c r="I145">
        <v>4673</v>
      </c>
      <c r="J145">
        <v>7869</v>
      </c>
      <c r="L145">
        <v>8806</v>
      </c>
      <c r="M145">
        <v>4</v>
      </c>
      <c r="N145">
        <v>6.9450000000000003</v>
      </c>
      <c r="O145">
        <v>2.9449999999999998</v>
      </c>
      <c r="Q145">
        <v>0.80500000000000005</v>
      </c>
      <c r="R145">
        <v>1</v>
      </c>
      <c r="S145">
        <v>0</v>
      </c>
      <c r="T145">
        <v>0</v>
      </c>
      <c r="V145">
        <v>0</v>
      </c>
      <c r="Y145" s="1">
        <v>45013</v>
      </c>
      <c r="Z145" s="6">
        <v>0.5035532407407407</v>
      </c>
      <c r="AB145">
        <v>1</v>
      </c>
      <c r="AD145" s="3">
        <f t="shared" si="12"/>
        <v>4.8941043300621052</v>
      </c>
      <c r="AE145" s="3">
        <f t="shared" si="13"/>
        <v>8.6087825227283918</v>
      </c>
      <c r="AF145" s="3">
        <f t="shared" si="14"/>
        <v>3.7146781926662866</v>
      </c>
      <c r="AG145" s="3">
        <f t="shared" si="15"/>
        <v>1.1366103935073348</v>
      </c>
    </row>
    <row r="146" spans="1:62" x14ac:dyDescent="0.2">
      <c r="A146">
        <v>122</v>
      </c>
      <c r="B146">
        <v>6</v>
      </c>
      <c r="C146" t="s">
        <v>144</v>
      </c>
      <c r="D146" t="s">
        <v>27</v>
      </c>
      <c r="G146">
        <v>0.5</v>
      </c>
      <c r="H146">
        <v>0.5</v>
      </c>
      <c r="I146">
        <v>4658</v>
      </c>
      <c r="J146">
        <v>7884</v>
      </c>
      <c r="L146">
        <v>8873</v>
      </c>
      <c r="M146">
        <v>3.9889999999999999</v>
      </c>
      <c r="N146">
        <v>6.9580000000000002</v>
      </c>
      <c r="O146">
        <v>2.9689999999999999</v>
      </c>
      <c r="Q146">
        <v>0.81200000000000006</v>
      </c>
      <c r="R146">
        <v>1</v>
      </c>
      <c r="S146">
        <v>0</v>
      </c>
      <c r="T146">
        <v>0</v>
      </c>
      <c r="V146">
        <v>0</v>
      </c>
      <c r="Y146" s="1">
        <v>45013</v>
      </c>
      <c r="Z146" s="6">
        <v>0.51076388888888891</v>
      </c>
      <c r="AB146">
        <v>1</v>
      </c>
      <c r="AD146" s="3">
        <f t="shared" si="12"/>
        <v>4.8785695129563011</v>
      </c>
      <c r="AE146" s="3">
        <f t="shared" si="13"/>
        <v>8.6248820923619931</v>
      </c>
      <c r="AF146" s="3">
        <f t="shared" si="14"/>
        <v>3.746312579405692</v>
      </c>
      <c r="AG146" s="3">
        <f t="shared" si="15"/>
        <v>1.1452265017273942</v>
      </c>
      <c r="BG146" s="3">
        <f>AVERAGE(AD146:AD147)</f>
        <v>4.8682129682190984</v>
      </c>
      <c r="BH146" s="3">
        <f>AVERAGE(AE146:AE147)</f>
        <v>8.6248820923619931</v>
      </c>
      <c r="BI146" s="3">
        <f>AVERAGE(AF146:AF147)</f>
        <v>3.7566691241428947</v>
      </c>
      <c r="BJ146" s="3">
        <f>AVERAGE(AG146:AG147)</f>
        <v>1.139439563370638</v>
      </c>
    </row>
    <row r="147" spans="1:62" x14ac:dyDescent="0.2">
      <c r="A147">
        <v>123</v>
      </c>
      <c r="B147">
        <v>6</v>
      </c>
      <c r="C147" t="s">
        <v>144</v>
      </c>
      <c r="D147" t="s">
        <v>27</v>
      </c>
      <c r="G147">
        <v>0.5</v>
      </c>
      <c r="H147">
        <v>0.5</v>
      </c>
      <c r="I147">
        <v>4638</v>
      </c>
      <c r="J147">
        <v>7884</v>
      </c>
      <c r="L147">
        <v>8783</v>
      </c>
      <c r="M147">
        <v>3.9729999999999999</v>
      </c>
      <c r="N147">
        <v>6.9569999999999999</v>
      </c>
      <c r="O147">
        <v>2.984</v>
      </c>
      <c r="Q147">
        <v>0.80300000000000005</v>
      </c>
      <c r="R147">
        <v>1</v>
      </c>
      <c r="S147">
        <v>0</v>
      </c>
      <c r="T147">
        <v>0</v>
      </c>
      <c r="V147">
        <v>0</v>
      </c>
      <c r="Y147" s="1">
        <v>45013</v>
      </c>
      <c r="Z147" s="6">
        <v>0.51836805555555554</v>
      </c>
      <c r="AB147">
        <v>1</v>
      </c>
      <c r="AD147" s="3">
        <f t="shared" si="12"/>
        <v>4.8578564234818957</v>
      </c>
      <c r="AE147" s="3">
        <f t="shared" si="13"/>
        <v>8.6248820923619931</v>
      </c>
      <c r="AF147" s="3">
        <f t="shared" si="14"/>
        <v>3.7670256688800974</v>
      </c>
      <c r="AG147" s="3">
        <f t="shared" si="15"/>
        <v>1.1336526250138821</v>
      </c>
      <c r="AK147">
        <f>ABS(100*(AD146-AD147)/(AVERAGE(AD146:AD147)))</f>
        <v>0.42547623963096121</v>
      </c>
      <c r="AQ147">
        <f>ABS(100*(AE146-AE147)/(AVERAGE(AE146:AE147)))</f>
        <v>0</v>
      </c>
      <c r="AW147">
        <f>ABS(100*(AF146-AF147)/(AVERAGE(AF146:AF147)))</f>
        <v>0.55136848069182109</v>
      </c>
      <c r="BC147">
        <f>ABS(100*(AG146-AG147)/(AVERAGE(AG146:AG147)))</f>
        <v>1.0157516980781984</v>
      </c>
      <c r="BG147" s="3"/>
      <c r="BH147" s="3"/>
      <c r="BI147" s="3"/>
      <c r="BJ147" s="3"/>
    </row>
    <row r="148" spans="1:62" x14ac:dyDescent="0.2">
      <c r="A148">
        <v>124</v>
      </c>
      <c r="B148">
        <v>7</v>
      </c>
      <c r="C148" t="s">
        <v>145</v>
      </c>
      <c r="D148" t="s">
        <v>27</v>
      </c>
      <c r="G148">
        <v>0.5</v>
      </c>
      <c r="H148">
        <v>0.5</v>
      </c>
      <c r="I148">
        <v>9056</v>
      </c>
      <c r="J148">
        <v>12753</v>
      </c>
      <c r="L148">
        <v>2442</v>
      </c>
      <c r="M148">
        <v>7.3620000000000001</v>
      </c>
      <c r="N148">
        <v>11.083</v>
      </c>
      <c r="O148">
        <v>3.7210000000000001</v>
      </c>
      <c r="Q148">
        <v>0.13900000000000001</v>
      </c>
      <c r="R148">
        <v>1</v>
      </c>
      <c r="S148">
        <v>0</v>
      </c>
      <c r="T148">
        <v>0</v>
      </c>
      <c r="V148">
        <v>0</v>
      </c>
      <c r="Y148" s="1">
        <v>45013</v>
      </c>
      <c r="Z148" s="6">
        <v>0.53174768518518511</v>
      </c>
      <c r="AB148">
        <v>1</v>
      </c>
      <c r="AD148" s="3">
        <f t="shared" si="12"/>
        <v>9.433377888377942</v>
      </c>
      <c r="AE148" s="3">
        <f t="shared" si="13"/>
        <v>13.850802395429003</v>
      </c>
      <c r="AF148" s="3">
        <f t="shared" si="14"/>
        <v>4.4174245070510612</v>
      </c>
      <c r="AG148" s="3">
        <f t="shared" si="15"/>
        <v>0.31820871123186734</v>
      </c>
    </row>
    <row r="149" spans="1:62" x14ac:dyDescent="0.2">
      <c r="A149">
        <v>125</v>
      </c>
      <c r="B149">
        <v>7</v>
      </c>
      <c r="C149" t="s">
        <v>145</v>
      </c>
      <c r="D149" t="s">
        <v>27</v>
      </c>
      <c r="G149">
        <v>0.5</v>
      </c>
      <c r="H149">
        <v>0.5</v>
      </c>
      <c r="I149">
        <v>10344</v>
      </c>
      <c r="J149">
        <v>12926</v>
      </c>
      <c r="L149">
        <v>2378</v>
      </c>
      <c r="M149">
        <v>8.3510000000000009</v>
      </c>
      <c r="N149">
        <v>11.23</v>
      </c>
      <c r="O149">
        <v>2.879</v>
      </c>
      <c r="Q149">
        <v>0.13300000000000001</v>
      </c>
      <c r="R149">
        <v>1</v>
      </c>
      <c r="S149">
        <v>0</v>
      </c>
      <c r="T149">
        <v>0</v>
      </c>
      <c r="V149">
        <v>0</v>
      </c>
      <c r="Y149" s="1">
        <v>45013</v>
      </c>
      <c r="Z149" s="6">
        <v>0.5392245370370371</v>
      </c>
      <c r="AB149">
        <v>1</v>
      </c>
      <c r="AD149" s="3">
        <f t="shared" si="12"/>
        <v>10.767300850529617</v>
      </c>
      <c r="AE149" s="3">
        <f t="shared" si="13"/>
        <v>14.036484098536539</v>
      </c>
      <c r="AF149" s="3">
        <f t="shared" si="14"/>
        <v>3.2691832480069216</v>
      </c>
      <c r="AG149" s="3">
        <f t="shared" si="15"/>
        <v>0.30997839890225859</v>
      </c>
      <c r="BG149" s="3">
        <f>AVERAGE(AD149:AD150)</f>
        <v>10.819083574215629</v>
      </c>
      <c r="BH149" s="3">
        <f>AVERAGE(AE149:AE150)</f>
        <v>13.980672257140053</v>
      </c>
      <c r="BI149" s="3">
        <f>AVERAGE(AF149:AF150)</f>
        <v>3.1615886829244237</v>
      </c>
      <c r="BJ149" s="3">
        <f>AVERAGE(AG149:AG150)</f>
        <v>0.31312906534093693</v>
      </c>
    </row>
    <row r="150" spans="1:62" x14ac:dyDescent="0.2">
      <c r="A150">
        <v>126</v>
      </c>
      <c r="B150">
        <v>7</v>
      </c>
      <c r="C150" t="s">
        <v>145</v>
      </c>
      <c r="D150" t="s">
        <v>27</v>
      </c>
      <c r="G150">
        <v>0.5</v>
      </c>
      <c r="H150">
        <v>0.5</v>
      </c>
      <c r="I150">
        <v>10444</v>
      </c>
      <c r="J150">
        <v>12822</v>
      </c>
      <c r="L150">
        <v>2427</v>
      </c>
      <c r="M150">
        <v>8.4269999999999996</v>
      </c>
      <c r="N150">
        <v>11.141</v>
      </c>
      <c r="O150">
        <v>2.714</v>
      </c>
      <c r="Q150">
        <v>0.13800000000000001</v>
      </c>
      <c r="R150">
        <v>1</v>
      </c>
      <c r="S150">
        <v>0</v>
      </c>
      <c r="T150">
        <v>0</v>
      </c>
      <c r="V150">
        <v>0</v>
      </c>
      <c r="Y150" s="1">
        <v>45013</v>
      </c>
      <c r="Z150" s="6">
        <v>0.54707175925925922</v>
      </c>
      <c r="AB150">
        <v>1</v>
      </c>
      <c r="AD150" s="3">
        <f t="shared" si="12"/>
        <v>10.870866297901642</v>
      </c>
      <c r="AE150" s="3">
        <f t="shared" si="13"/>
        <v>13.924860415743568</v>
      </c>
      <c r="AF150" s="3">
        <f t="shared" si="14"/>
        <v>3.0539941178419259</v>
      </c>
      <c r="AG150" s="3">
        <f t="shared" si="15"/>
        <v>0.31627973177961527</v>
      </c>
      <c r="AK150">
        <f>ABS(100*(AD149-AD150)/(AVERAGE(AD149:AD150)))</f>
        <v>0.95724787281286627</v>
      </c>
      <c r="AQ150">
        <f>ABS(100*(AE149-AE150)/(AVERAGE(AE149:AE150)))</f>
        <v>0.7984142732189663</v>
      </c>
      <c r="AW150">
        <f>ABS(100*(AF149-AF150)/(AVERAGE(AF149:AF150)))</f>
        <v>6.8063607175475118</v>
      </c>
      <c r="BC150">
        <f>ABS(100*(AG149-AG150)/(AVERAGE(AG149:AG150)))</f>
        <v>2.0123755903961675</v>
      </c>
      <c r="BG150" s="3"/>
      <c r="BH150" s="3"/>
      <c r="BI150" s="3"/>
      <c r="BJ150" s="3"/>
    </row>
    <row r="151" spans="1:62" x14ac:dyDescent="0.2">
      <c r="A151">
        <v>127</v>
      </c>
      <c r="B151">
        <v>8</v>
      </c>
      <c r="C151" t="s">
        <v>146</v>
      </c>
      <c r="D151" t="s">
        <v>27</v>
      </c>
      <c r="G151">
        <v>0.5</v>
      </c>
      <c r="H151">
        <v>0.5</v>
      </c>
      <c r="I151">
        <v>5943</v>
      </c>
      <c r="J151">
        <v>8139</v>
      </c>
      <c r="L151">
        <v>2290</v>
      </c>
      <c r="M151">
        <v>4.9740000000000002</v>
      </c>
      <c r="N151">
        <v>7.1740000000000004</v>
      </c>
      <c r="O151">
        <v>2.1989999999999998</v>
      </c>
      <c r="Q151">
        <v>0.124</v>
      </c>
      <c r="R151">
        <v>1</v>
      </c>
      <c r="S151">
        <v>0</v>
      </c>
      <c r="T151">
        <v>0</v>
      </c>
      <c r="V151">
        <v>0</v>
      </c>
      <c r="Y151" s="1">
        <v>45013</v>
      </c>
      <c r="Z151" s="6">
        <v>0.56064814814814812</v>
      </c>
      <c r="AB151">
        <v>1</v>
      </c>
      <c r="AD151" s="3">
        <f t="shared" si="12"/>
        <v>6.2093855116868166</v>
      </c>
      <c r="AE151" s="3">
        <f t="shared" si="13"/>
        <v>8.8985747761332181</v>
      </c>
      <c r="AF151" s="3">
        <f t="shared" si="14"/>
        <v>2.6891892644464015</v>
      </c>
      <c r="AG151" s="3">
        <f t="shared" si="15"/>
        <v>0.29866171944904657</v>
      </c>
    </row>
    <row r="152" spans="1:62" x14ac:dyDescent="0.2">
      <c r="A152">
        <v>128</v>
      </c>
      <c r="B152">
        <v>8</v>
      </c>
      <c r="C152" t="s">
        <v>146</v>
      </c>
      <c r="D152" t="s">
        <v>27</v>
      </c>
      <c r="G152">
        <v>0.5</v>
      </c>
      <c r="H152">
        <v>0.5</v>
      </c>
      <c r="I152">
        <v>4836</v>
      </c>
      <c r="J152">
        <v>8142</v>
      </c>
      <c r="L152">
        <v>2283</v>
      </c>
      <c r="M152">
        <v>4.125</v>
      </c>
      <c r="N152">
        <v>7.1769999999999996</v>
      </c>
      <c r="O152">
        <v>3.052</v>
      </c>
      <c r="Q152">
        <v>0.123</v>
      </c>
      <c r="R152">
        <v>1</v>
      </c>
      <c r="S152">
        <v>0</v>
      </c>
      <c r="T152">
        <v>0</v>
      </c>
      <c r="V152">
        <v>0</v>
      </c>
      <c r="Y152" s="1">
        <v>45013</v>
      </c>
      <c r="Z152" s="6">
        <v>0.56781249999999994</v>
      </c>
      <c r="AB152">
        <v>1</v>
      </c>
      <c r="AD152" s="3">
        <f t="shared" si="12"/>
        <v>5.0629160092785046</v>
      </c>
      <c r="AE152" s="3">
        <f t="shared" si="13"/>
        <v>8.901794690059937</v>
      </c>
      <c r="AF152" s="3">
        <f t="shared" si="14"/>
        <v>3.8388786807814324</v>
      </c>
      <c r="AG152" s="3">
        <f t="shared" si="15"/>
        <v>0.29776152903799569</v>
      </c>
      <c r="BG152" s="3">
        <f>AVERAGE(AD152:AD153)</f>
        <v>5.0235611392771355</v>
      </c>
      <c r="BH152" s="3">
        <f>AVERAGE(AE152:AE153)</f>
        <v>8.9232607829047392</v>
      </c>
      <c r="BI152" s="3">
        <f>AVERAGE(AF152:AF153)</f>
        <v>3.8996996436276037</v>
      </c>
      <c r="BJ152" s="3">
        <f>AVERAGE(AG152:AG153)</f>
        <v>0.29563965164051842</v>
      </c>
    </row>
    <row r="153" spans="1:62" x14ac:dyDescent="0.2">
      <c r="A153">
        <v>129</v>
      </c>
      <c r="B153">
        <v>8</v>
      </c>
      <c r="C153" t="s">
        <v>146</v>
      </c>
      <c r="D153" t="s">
        <v>27</v>
      </c>
      <c r="G153">
        <v>0.5</v>
      </c>
      <c r="H153">
        <v>0.5</v>
      </c>
      <c r="I153">
        <v>4760</v>
      </c>
      <c r="J153">
        <v>8182</v>
      </c>
      <c r="L153">
        <v>2250</v>
      </c>
      <c r="M153">
        <v>4.0670000000000002</v>
      </c>
      <c r="N153">
        <v>7.21</v>
      </c>
      <c r="O153">
        <v>3.1440000000000001</v>
      </c>
      <c r="Q153">
        <v>0.11899999999999999</v>
      </c>
      <c r="R153">
        <v>1</v>
      </c>
      <c r="S153">
        <v>0</v>
      </c>
      <c r="T153">
        <v>0</v>
      </c>
      <c r="V153">
        <v>0</v>
      </c>
      <c r="Y153" s="1">
        <v>45013</v>
      </c>
      <c r="Z153" s="6">
        <v>0.57543981481481488</v>
      </c>
      <c r="AB153">
        <v>1</v>
      </c>
      <c r="AD153" s="3">
        <f t="shared" ref="AD153:AD159" si="16">((I153*$F$21)+$F$22)*1000/G153</f>
        <v>4.9842062692757665</v>
      </c>
      <c r="AE153" s="3">
        <f t="shared" ref="AE153:AE159" si="17">((J153*$H$21)+$H$22)*1000/H153</f>
        <v>8.9447268757495415</v>
      </c>
      <c r="AF153" s="3">
        <f t="shared" ref="AF153:AF159" si="18">AE153-AD153</f>
        <v>3.960520606473775</v>
      </c>
      <c r="AG153" s="3">
        <f t="shared" ref="AG153:AG159" si="19">((L153*$J$21)+$J$22)*1000/H153</f>
        <v>0.29351777424304115</v>
      </c>
      <c r="AK153">
        <f>ABS(100*(AD152-AD153)/(AVERAGE(AD152:AD153)))</f>
        <v>1.566811626663392</v>
      </c>
      <c r="AQ153">
        <f>ABS(100*(AE152-AE153)/(AVERAGE(AE152:AE153)))</f>
        <v>0.48112665015746719</v>
      </c>
      <c r="AW153">
        <f>ABS(100*(AF152-AF153)/(AVERAGE(AF152:AF153)))</f>
        <v>3.1192639641136086</v>
      </c>
      <c r="BC153">
        <f>ABS(100*(AG152-AG153)/(AVERAGE(AG152:AG153)))</f>
        <v>1.4354484492880908</v>
      </c>
      <c r="BG153" s="3"/>
      <c r="BH153" s="3"/>
      <c r="BI153" s="3"/>
      <c r="BJ153" s="3"/>
    </row>
    <row r="154" spans="1:62" x14ac:dyDescent="0.2">
      <c r="A154">
        <v>130</v>
      </c>
      <c r="B154">
        <v>3</v>
      </c>
      <c r="C154" t="s">
        <v>28</v>
      </c>
      <c r="D154" t="s">
        <v>27</v>
      </c>
      <c r="G154">
        <v>0.5</v>
      </c>
      <c r="H154">
        <v>0.5</v>
      </c>
      <c r="I154">
        <v>1314</v>
      </c>
      <c r="J154">
        <v>699</v>
      </c>
      <c r="L154">
        <v>447</v>
      </c>
      <c r="M154">
        <v>1.423</v>
      </c>
      <c r="N154">
        <v>0.871</v>
      </c>
      <c r="O154">
        <v>0</v>
      </c>
      <c r="Q154">
        <v>0</v>
      </c>
      <c r="R154">
        <v>1</v>
      </c>
      <c r="S154">
        <v>0</v>
      </c>
      <c r="T154">
        <v>0</v>
      </c>
      <c r="V154">
        <v>0</v>
      </c>
      <c r="Y154" s="1">
        <v>45013</v>
      </c>
      <c r="Z154" s="6">
        <v>0.58780092592592592</v>
      </c>
      <c r="AB154">
        <v>1</v>
      </c>
      <c r="AD154" s="3">
        <f t="shared" si="16"/>
        <v>1.4153409528357994</v>
      </c>
      <c r="AE154" s="3">
        <f t="shared" si="17"/>
        <v>0.91318823786693115</v>
      </c>
      <c r="AF154" s="3">
        <f t="shared" si="18"/>
        <v>-0.50215271496886826</v>
      </c>
      <c r="AG154" s="3">
        <f t="shared" si="19"/>
        <v>6.1654444082345293E-2</v>
      </c>
    </row>
    <row r="155" spans="1:62" x14ac:dyDescent="0.2">
      <c r="A155">
        <v>131</v>
      </c>
      <c r="B155">
        <v>3</v>
      </c>
      <c r="C155" t="s">
        <v>28</v>
      </c>
      <c r="D155" t="s">
        <v>27</v>
      </c>
      <c r="G155">
        <v>0.5</v>
      </c>
      <c r="H155">
        <v>0.5</v>
      </c>
      <c r="I155">
        <v>327</v>
      </c>
      <c r="J155">
        <v>612</v>
      </c>
      <c r="L155">
        <v>424</v>
      </c>
      <c r="M155">
        <v>0.66600000000000004</v>
      </c>
      <c r="N155">
        <v>0.79700000000000004</v>
      </c>
      <c r="O155">
        <v>0.13100000000000001</v>
      </c>
      <c r="Q155">
        <v>0</v>
      </c>
      <c r="R155">
        <v>1</v>
      </c>
      <c r="S155">
        <v>0</v>
      </c>
      <c r="T155">
        <v>0</v>
      </c>
      <c r="V155">
        <v>0</v>
      </c>
      <c r="Y155" s="1">
        <v>45013</v>
      </c>
      <c r="Z155" s="6">
        <v>0.59395833333333337</v>
      </c>
      <c r="AB155">
        <v>1</v>
      </c>
      <c r="AD155" s="3">
        <f t="shared" si="16"/>
        <v>0.39314998727391692</v>
      </c>
      <c r="AE155" s="3">
        <f t="shared" si="17"/>
        <v>0.81981073399204318</v>
      </c>
      <c r="AF155" s="3">
        <f t="shared" si="18"/>
        <v>0.42666074671812626</v>
      </c>
      <c r="AG155" s="3">
        <f t="shared" si="19"/>
        <v>5.8696675588892147E-2</v>
      </c>
      <c r="BG155" s="3">
        <f>AVERAGE(AD155:AD156)</f>
        <v>0.37709734293125308</v>
      </c>
      <c r="BH155" s="3">
        <f>AVERAGE(AE155:AE156)</f>
        <v>0.79780798882612125</v>
      </c>
      <c r="BI155" s="3">
        <f>AVERAGE(AF155:AF156)</f>
        <v>0.42071064589486817</v>
      </c>
      <c r="BJ155" s="3">
        <f>AVERAGE(AG155:AG156)</f>
        <v>6.5769600247149645E-2</v>
      </c>
    </row>
    <row r="156" spans="1:62" x14ac:dyDescent="0.2">
      <c r="A156">
        <v>132</v>
      </c>
      <c r="B156">
        <v>3</v>
      </c>
      <c r="C156" t="s">
        <v>28</v>
      </c>
      <c r="D156" t="s">
        <v>27</v>
      </c>
      <c r="G156">
        <v>0.5</v>
      </c>
      <c r="H156">
        <v>0.5</v>
      </c>
      <c r="I156">
        <v>296</v>
      </c>
      <c r="J156">
        <v>571</v>
      </c>
      <c r="L156">
        <v>534</v>
      </c>
      <c r="M156">
        <v>0.64200000000000002</v>
      </c>
      <c r="N156">
        <v>0.76200000000000001</v>
      </c>
      <c r="O156">
        <v>0.12</v>
      </c>
      <c r="Q156">
        <v>0</v>
      </c>
      <c r="R156">
        <v>1</v>
      </c>
      <c r="S156">
        <v>0</v>
      </c>
      <c r="T156">
        <v>0</v>
      </c>
      <c r="V156">
        <v>0</v>
      </c>
      <c r="Y156" s="1">
        <v>45013</v>
      </c>
      <c r="Z156" s="6">
        <v>0.6004976851851852</v>
      </c>
      <c r="AB156">
        <v>1</v>
      </c>
      <c r="AD156" s="3">
        <f t="shared" si="16"/>
        <v>0.36104469858858929</v>
      </c>
      <c r="AE156" s="3">
        <f t="shared" si="17"/>
        <v>0.77580524366019932</v>
      </c>
      <c r="AF156" s="3">
        <f t="shared" si="18"/>
        <v>0.41476054507161003</v>
      </c>
      <c r="AG156" s="3">
        <f t="shared" si="19"/>
        <v>7.2842524905407144E-2</v>
      </c>
      <c r="AK156">
        <f>ABS(100*(AD155-AD156)/(AVERAGE(AD155:AD156)))</f>
        <v>8.5137933976852782</v>
      </c>
      <c r="AQ156">
        <f>ABS(100*(AE155-AE156)/(AVERAGE(AE155:AE156)))</f>
        <v>5.5157996595888523</v>
      </c>
      <c r="AW156">
        <f>ABS(100*(AF155-AF156)/(AVERAGE(AF155:AF156)))</f>
        <v>2.828595321424308</v>
      </c>
      <c r="BC156">
        <f>ABS(100*(AG155-AG156)/(AVERAGE(AG155:AG156)))</f>
        <v>21.508188073756848</v>
      </c>
      <c r="BG156" s="3"/>
      <c r="BH156" s="3"/>
      <c r="BI156" s="3"/>
      <c r="BJ156" s="3"/>
    </row>
    <row r="157" spans="1:62" x14ac:dyDescent="0.2">
      <c r="A157">
        <v>133</v>
      </c>
      <c r="B157">
        <v>1</v>
      </c>
      <c r="C157" t="s">
        <v>69</v>
      </c>
      <c r="D157" t="s">
        <v>27</v>
      </c>
      <c r="G157">
        <v>0.3</v>
      </c>
      <c r="H157">
        <v>0.3</v>
      </c>
      <c r="I157">
        <v>3276</v>
      </c>
      <c r="J157">
        <v>10446</v>
      </c>
      <c r="L157">
        <v>5440</v>
      </c>
      <c r="M157">
        <v>4.88</v>
      </c>
      <c r="N157">
        <v>15.212999999999999</v>
      </c>
      <c r="O157">
        <v>10.334</v>
      </c>
      <c r="Q157">
        <v>0.755</v>
      </c>
      <c r="R157">
        <v>1</v>
      </c>
      <c r="S157">
        <v>0</v>
      </c>
      <c r="T157">
        <v>0</v>
      </c>
      <c r="V157">
        <v>0</v>
      </c>
      <c r="Y157" s="1">
        <v>45013</v>
      </c>
      <c r="Z157" s="6">
        <v>0.61293981481481474</v>
      </c>
      <c r="AB157">
        <v>1</v>
      </c>
      <c r="AD157" s="3">
        <f t="shared" si="16"/>
        <v>5.7454917171248692</v>
      </c>
      <c r="AE157" s="3">
        <f t="shared" si="17"/>
        <v>18.957814309635182</v>
      </c>
      <c r="AF157" s="3">
        <f t="shared" si="18"/>
        <v>13.212322592510313</v>
      </c>
      <c r="AG157" s="3">
        <f t="shared" si="19"/>
        <v>1.1729123407032935</v>
      </c>
    </row>
    <row r="158" spans="1:62" x14ac:dyDescent="0.2">
      <c r="A158">
        <v>134</v>
      </c>
      <c r="B158">
        <v>1</v>
      </c>
      <c r="C158" t="s">
        <v>69</v>
      </c>
      <c r="D158" t="s">
        <v>27</v>
      </c>
      <c r="G158">
        <v>0.3</v>
      </c>
      <c r="H158">
        <v>0.3</v>
      </c>
      <c r="I158">
        <v>4786</v>
      </c>
      <c r="J158">
        <v>10601</v>
      </c>
      <c r="L158">
        <v>5535</v>
      </c>
      <c r="M158">
        <v>6.8120000000000003</v>
      </c>
      <c r="N158">
        <v>15.433</v>
      </c>
      <c r="O158">
        <v>8.6210000000000004</v>
      </c>
      <c r="Q158">
        <v>0.77200000000000002</v>
      </c>
      <c r="R158">
        <v>1</v>
      </c>
      <c r="S158">
        <v>0</v>
      </c>
      <c r="T158">
        <v>0</v>
      </c>
      <c r="V158">
        <v>0</v>
      </c>
      <c r="Y158" s="1">
        <v>45013</v>
      </c>
      <c r="Z158" s="6">
        <v>0.62001157407407403</v>
      </c>
      <c r="AB158">
        <v>1</v>
      </c>
      <c r="AD158" s="3">
        <f t="shared" si="16"/>
        <v>8.3518888093208226</v>
      </c>
      <c r="AE158" s="3">
        <f t="shared" si="17"/>
        <v>19.235084675547206</v>
      </c>
      <c r="AF158" s="3">
        <f t="shared" si="18"/>
        <v>10.883195866226384</v>
      </c>
      <c r="AG158" s="3">
        <f t="shared" si="19"/>
        <v>1.1932737904770652</v>
      </c>
      <c r="AI158">
        <f>100*(AVERAGE(I158:I159))/(AVERAGE(I$51:I$52))</f>
        <v>91.780563672353665</v>
      </c>
      <c r="AO158">
        <f>100*(AVERAGE(J158:J159))/(AVERAGE(J$51:J$52))</f>
        <v>94.931371669507485</v>
      </c>
      <c r="AU158">
        <f>100*(((AVERAGE(J158:J159))-(AVERAGE(I158:I159)))/((AVERAGE(J$51:J$52))-(AVERAGE($I$51:I52))))</f>
        <v>97.79204107830553</v>
      </c>
      <c r="BA158">
        <f>100*(AVERAGE(L158:L159))/(AVERAGE(L$51:L$52))</f>
        <v>94.879235299138003</v>
      </c>
      <c r="BG158" s="3"/>
      <c r="BH158" s="3"/>
      <c r="BI158" s="3"/>
      <c r="BJ158" s="3"/>
    </row>
    <row r="159" spans="1:62" x14ac:dyDescent="0.2">
      <c r="A159">
        <v>135</v>
      </c>
      <c r="B159">
        <v>1</v>
      </c>
      <c r="C159" t="s">
        <v>69</v>
      </c>
      <c r="D159" t="s">
        <v>27</v>
      </c>
      <c r="G159">
        <v>0.3</v>
      </c>
      <c r="H159">
        <v>0.3</v>
      </c>
      <c r="I159">
        <v>4951</v>
      </c>
      <c r="J159">
        <v>10563</v>
      </c>
      <c r="L159">
        <v>5582</v>
      </c>
      <c r="M159">
        <v>7.0220000000000002</v>
      </c>
      <c r="N159">
        <v>15.378</v>
      </c>
      <c r="O159">
        <v>8.3569999999999993</v>
      </c>
      <c r="Q159">
        <v>0.78</v>
      </c>
      <c r="R159">
        <v>1</v>
      </c>
      <c r="S159">
        <v>0</v>
      </c>
      <c r="T159">
        <v>0</v>
      </c>
      <c r="V159">
        <v>0</v>
      </c>
      <c r="Y159" s="1">
        <v>45013</v>
      </c>
      <c r="Z159" s="6">
        <v>0.62759259259259259</v>
      </c>
      <c r="AB159">
        <v>1</v>
      </c>
      <c r="AD159" s="3">
        <f t="shared" si="16"/>
        <v>8.6366937895938882</v>
      </c>
      <c r="AE159" s="3">
        <f t="shared" si="17"/>
        <v>19.167108714872004</v>
      </c>
      <c r="AF159" s="3">
        <f t="shared" si="18"/>
        <v>10.530414925278116</v>
      </c>
      <c r="AG159" s="3">
        <f t="shared" si="19"/>
        <v>1.2033473498388256</v>
      </c>
      <c r="AK159">
        <f>ABS(100*(AD158-AD159)/(AVERAGE(AD158:AD159)))</f>
        <v>3.3528986731507548</v>
      </c>
      <c r="AQ159">
        <f>ABS(100*(AE158-AE159)/(AVERAGE(AE158:AE159)))</f>
        <v>0.35402124031884691</v>
      </c>
      <c r="AW159">
        <f>ABS(100*(AF158-AF159)/(AVERAGE(AF158:AF159)))</f>
        <v>3.2949225087086007</v>
      </c>
      <c r="BC159">
        <f>ABS(100*(AG158-AG159)/(AVERAGE(AG158:AG159)))</f>
        <v>0.84064679162704048</v>
      </c>
    </row>
    <row r="160" spans="1:62" x14ac:dyDescent="0.2">
      <c r="A160">
        <v>136</v>
      </c>
      <c r="B160">
        <v>6</v>
      </c>
      <c r="R160">
        <v>1</v>
      </c>
      <c r="BG160" s="3"/>
      <c r="BH160" s="3"/>
      <c r="BI160" s="3"/>
      <c r="BJ160" s="3"/>
    </row>
    <row r="161" spans="59:62" x14ac:dyDescent="0.2">
      <c r="BG161" s="3"/>
      <c r="BH161" s="3"/>
      <c r="BI161" s="3"/>
      <c r="BJ161" s="3"/>
    </row>
  </sheetData>
  <conditionalFormatting sqref="AI26 AM87:AP90 AQ88:AQ91 AR87:AV90 AS84:AV86 AS91:AV98 AS99:BE133 AW85:AW98 AX84:BB97 AX98:BE98 BC85:BC97 BD84:BE97">
    <cfRule type="cellIs" dxfId="147" priority="59" operator="between">
      <formula>80</formula>
      <formula>120</formula>
    </cfRule>
  </conditionalFormatting>
  <conditionalFormatting sqref="AI29">
    <cfRule type="cellIs" dxfId="146" priority="32" operator="between">
      <formula>80</formula>
      <formula>120</formula>
    </cfRule>
  </conditionalFormatting>
  <conditionalFormatting sqref="AI51">
    <cfRule type="cellIs" dxfId="145" priority="51" operator="between">
      <formula>80</formula>
      <formula>120</formula>
    </cfRule>
  </conditionalFormatting>
  <conditionalFormatting sqref="AI96">
    <cfRule type="cellIs" dxfId="144" priority="44" operator="between">
      <formula>80</formula>
      <formula>120</formula>
    </cfRule>
  </conditionalFormatting>
  <conditionalFormatting sqref="AI158">
    <cfRule type="cellIs" dxfId="143" priority="37" operator="between">
      <formula>80</formula>
      <formula>120</formula>
    </cfRule>
  </conditionalFormatting>
  <conditionalFormatting sqref="AJ36 AJ39 AJ42 AJ45 AJ48">
    <cfRule type="cellIs" dxfId="142" priority="63" operator="lessThan">
      <formula>20.1</formula>
    </cfRule>
  </conditionalFormatting>
  <conditionalFormatting sqref="AK26 AK33 AK56 AK58 AK84:AK85 AK87:AK88 AK35:AL53 AL84:AP84 AL86:AP86 AL89:AP90 AQ56 AQ58 AQ85 AQ87 AQ90:AQ91 AR84 AR86 AR89:AV90 AW85 AW87 AW90:AW91 AX84 AX86 AX89:BB90 BC85 BC87 BC90:BC91 BD84 BD86 BD89:BD90">
    <cfRule type="cellIs" dxfId="141" priority="67" operator="greaterThan">
      <formula>20</formula>
    </cfRule>
  </conditionalFormatting>
  <conditionalFormatting sqref="AK29">
    <cfRule type="cellIs" dxfId="140" priority="36" operator="greaterThan">
      <formula>20</formula>
    </cfRule>
  </conditionalFormatting>
  <conditionalFormatting sqref="AK50:AK52">
    <cfRule type="cellIs" dxfId="139" priority="116" operator="greaterThan">
      <formula>20</formula>
    </cfRule>
  </conditionalFormatting>
  <conditionalFormatting sqref="AK54 AK60:AK61 AK63:AK64 AK66:AK67 AK69:AK70 AK72:AK73 AK75:AK76 AK78:AK79 AK81:AK82">
    <cfRule type="cellIs" dxfId="138" priority="112" operator="greaterThan">
      <formula>20</formula>
    </cfRule>
  </conditionalFormatting>
  <conditionalFormatting sqref="AK90:AK97">
    <cfRule type="cellIs" dxfId="137" priority="50" operator="greaterThan">
      <formula>20</formula>
    </cfRule>
  </conditionalFormatting>
  <conditionalFormatting sqref="AK99 AK101:AK102 AK104:AK105 AK107:AK108 AK110:AK111 AK113:AK114 AK116:AK117 AK119:AK120 AK122:AK123 AK125:AK126 AK132">
    <cfRule type="cellIs" dxfId="136" priority="94" operator="greaterThan">
      <formula>20</formula>
    </cfRule>
  </conditionalFormatting>
  <conditionalFormatting sqref="AK128">
    <cfRule type="cellIs" dxfId="135" priority="99" operator="greaterThan">
      <formula>20</formula>
    </cfRule>
  </conditionalFormatting>
  <conditionalFormatting sqref="AK134:AK139">
    <cfRule type="cellIs" dxfId="134" priority="43" operator="greaterThan">
      <formula>20</formula>
    </cfRule>
  </conditionalFormatting>
  <conditionalFormatting sqref="AK141">
    <cfRule type="cellIs" dxfId="133" priority="28" operator="greaterThan">
      <formula>20</formula>
    </cfRule>
  </conditionalFormatting>
  <conditionalFormatting sqref="AK144">
    <cfRule type="cellIs" dxfId="132" priority="27" operator="greaterThan">
      <formula>20</formula>
    </cfRule>
  </conditionalFormatting>
  <conditionalFormatting sqref="AK147">
    <cfRule type="cellIs" dxfId="131" priority="26" operator="greaterThan">
      <formula>20</formula>
    </cfRule>
  </conditionalFormatting>
  <conditionalFormatting sqref="AK150">
    <cfRule type="cellIs" dxfId="130" priority="25" operator="greaterThan">
      <formula>20</formula>
    </cfRule>
  </conditionalFormatting>
  <conditionalFormatting sqref="AK153">
    <cfRule type="cellIs" dxfId="129" priority="24" operator="greaterThan">
      <formula>20</formula>
    </cfRule>
  </conditionalFormatting>
  <conditionalFormatting sqref="AK156">
    <cfRule type="cellIs" dxfId="128" priority="23" operator="greaterThan">
      <formula>20</formula>
    </cfRule>
  </conditionalFormatting>
  <conditionalFormatting sqref="AK159">
    <cfRule type="cellIs" dxfId="127" priority="22" operator="greaterThan">
      <formula>20</formula>
    </cfRule>
  </conditionalFormatting>
  <conditionalFormatting sqref="AK98:AL98">
    <cfRule type="cellIs" dxfId="126" priority="103" operator="greaterThan">
      <formula>20</formula>
    </cfRule>
  </conditionalFormatting>
  <conditionalFormatting sqref="AK129:AL129">
    <cfRule type="cellIs" dxfId="125" priority="87" operator="greaterThan">
      <formula>20</formula>
    </cfRule>
  </conditionalFormatting>
  <conditionalFormatting sqref="AK49:AR49">
    <cfRule type="cellIs" dxfId="124" priority="121" operator="greaterThan">
      <formula>20</formula>
    </cfRule>
  </conditionalFormatting>
  <conditionalFormatting sqref="AK131:AR131">
    <cfRule type="cellIs" dxfId="123" priority="97" operator="greaterThan">
      <formula>20</formula>
    </cfRule>
  </conditionalFormatting>
  <conditionalFormatting sqref="AL42 AR42 AX42 BD42">
    <cfRule type="cellIs" dxfId="122" priority="148" operator="greaterThan">
      <formula>20</formula>
    </cfRule>
  </conditionalFormatting>
  <conditionalFormatting sqref="AL48 AX48 BD48">
    <cfRule type="cellIs" dxfId="121" priority="145" operator="greaterThan">
      <formula>20</formula>
    </cfRule>
  </conditionalFormatting>
  <conditionalFormatting sqref="AL90">
    <cfRule type="cellIs" dxfId="120" priority="71" operator="lessThan">
      <formula>20</formula>
    </cfRule>
  </conditionalFormatting>
  <conditionalFormatting sqref="AL132">
    <cfRule type="cellIs" dxfId="119" priority="86" operator="lessThan">
      <formula>20</formula>
    </cfRule>
  </conditionalFormatting>
  <conditionalFormatting sqref="AL132:AR132">
    <cfRule type="cellIs" dxfId="118" priority="83" operator="greaterThan">
      <formula>20</formula>
    </cfRule>
  </conditionalFormatting>
  <conditionalFormatting sqref="AM35:AN44">
    <cfRule type="cellIs" dxfId="117" priority="141" operator="between">
      <formula>80</formula>
      <formula>120</formula>
    </cfRule>
  </conditionalFormatting>
  <conditionalFormatting sqref="AM47:AN49 AY35:AZ88 BE49">
    <cfRule type="cellIs" dxfId="116" priority="122" operator="between">
      <formula>80</formula>
      <formula>120</formula>
    </cfRule>
  </conditionalFormatting>
  <conditionalFormatting sqref="AM53:AN53 AS40:AT44 AY40:AZ44 AY47:AZ48 AY53:AZ53 BE36:BE42 BE47:BE48 BE53">
    <cfRule type="cellIs" dxfId="115" priority="147" operator="between">
      <formula>80</formula>
      <formula>120</formula>
    </cfRule>
  </conditionalFormatting>
  <conditionalFormatting sqref="AM84:AN87">
    <cfRule type="cellIs" dxfId="114" priority="108" operator="between">
      <formula>80</formula>
      <formula>120</formula>
    </cfRule>
  </conditionalFormatting>
  <conditionalFormatting sqref="AM86:AN88">
    <cfRule type="cellIs" dxfId="113" priority="130" operator="between">
      <formula>80</formula>
      <formula>120</formula>
    </cfRule>
  </conditionalFormatting>
  <conditionalFormatting sqref="AM97:AN133">
    <cfRule type="cellIs" dxfId="112" priority="98" operator="between">
      <formula>80</formula>
      <formula>120</formula>
    </cfRule>
  </conditionalFormatting>
  <conditionalFormatting sqref="AM129:AT132">
    <cfRule type="cellIs" dxfId="111" priority="84" operator="between">
      <formula>80</formula>
      <formula>120</formula>
    </cfRule>
  </conditionalFormatting>
  <conditionalFormatting sqref="AO26">
    <cfRule type="cellIs" dxfId="110" priority="58" operator="between">
      <formula>80</formula>
      <formula>120</formula>
    </cfRule>
  </conditionalFormatting>
  <conditionalFormatting sqref="AO29">
    <cfRule type="cellIs" dxfId="109" priority="31" operator="between">
      <formula>80</formula>
      <formula>120</formula>
    </cfRule>
  </conditionalFormatting>
  <conditionalFormatting sqref="AO51">
    <cfRule type="cellIs" dxfId="108" priority="54" operator="between">
      <formula>80</formula>
      <formula>120</formula>
    </cfRule>
  </conditionalFormatting>
  <conditionalFormatting sqref="AO96">
    <cfRule type="cellIs" dxfId="107" priority="47" operator="between">
      <formula>80</formula>
      <formula>120</formula>
    </cfRule>
  </conditionalFormatting>
  <conditionalFormatting sqref="AO158">
    <cfRule type="cellIs" dxfId="106" priority="40" operator="between">
      <formula>80</formula>
      <formula>120</formula>
    </cfRule>
  </conditionalFormatting>
  <conditionalFormatting sqref="AP36 AP39 AP42 AP45 AP48">
    <cfRule type="cellIs" dxfId="105" priority="62" operator="lessThan">
      <formula>20.1</formula>
    </cfRule>
  </conditionalFormatting>
  <conditionalFormatting sqref="AQ26 AQ33 AQ42 AQ45 AQ48 AQ36:AR36 AQ39:AR39">
    <cfRule type="cellIs" dxfId="104" priority="66" operator="greaterThan">
      <formula>20</formula>
    </cfRule>
  </conditionalFormatting>
  <conditionalFormatting sqref="AQ29">
    <cfRule type="cellIs" dxfId="103" priority="35" operator="greaterThan">
      <formula>20</formula>
    </cfRule>
  </conditionalFormatting>
  <conditionalFormatting sqref="AQ46:AQ47">
    <cfRule type="cellIs" dxfId="102" priority="119" operator="greaterThan">
      <formula>20</formula>
    </cfRule>
  </conditionalFormatting>
  <conditionalFormatting sqref="AQ50:AQ52">
    <cfRule type="cellIs" dxfId="101" priority="115" operator="greaterThan">
      <formula>20</formula>
    </cfRule>
  </conditionalFormatting>
  <conditionalFormatting sqref="AQ54 AQ60:AQ61 AQ63:AQ64 AQ66:AQ67 AQ69:AQ70 AQ72:AQ73 AQ75:AQ76 AQ78:AQ79 AQ81:AQ82 AQ88">
    <cfRule type="cellIs" dxfId="100" priority="111" operator="greaterThan">
      <formula>20</formula>
    </cfRule>
  </conditionalFormatting>
  <conditionalFormatting sqref="AQ84">
    <cfRule type="cellIs" dxfId="99" priority="135" operator="greaterThan">
      <formula>20</formula>
    </cfRule>
  </conditionalFormatting>
  <conditionalFormatting sqref="AQ90:AQ96">
    <cfRule type="cellIs" dxfId="98" priority="106" operator="greaterThan">
      <formula>20</formula>
    </cfRule>
  </conditionalFormatting>
  <conditionalFormatting sqref="AQ97">
    <cfRule type="cellIs" dxfId="97" priority="49" operator="greaterThan">
      <formula>20</formula>
    </cfRule>
  </conditionalFormatting>
  <conditionalFormatting sqref="AQ99 AQ101:AQ102 AQ104:AQ105 AQ107:AQ108 AQ110:AQ111 AQ113:AQ114 AQ116:AQ117 AQ119:AQ120 AQ122:AQ123 AQ125:AQ126 AQ128:AQ129 AQ132">
    <cfRule type="cellIs" dxfId="96" priority="93" operator="greaterThan">
      <formula>20</formula>
    </cfRule>
  </conditionalFormatting>
  <conditionalFormatting sqref="AQ134:AQ135">
    <cfRule type="cellIs" dxfId="95" priority="74" operator="greaterThan">
      <formula>20</formula>
    </cfRule>
  </conditionalFormatting>
  <conditionalFormatting sqref="AQ136 AQ139">
    <cfRule type="cellIs" dxfId="94" priority="90" operator="greaterThan">
      <formula>20</formula>
    </cfRule>
  </conditionalFormatting>
  <conditionalFormatting sqref="AQ137:AQ138">
    <cfRule type="cellIs" dxfId="93" priority="42" operator="greaterThan">
      <formula>20</formula>
    </cfRule>
  </conditionalFormatting>
  <conditionalFormatting sqref="AQ141">
    <cfRule type="cellIs" dxfId="92" priority="21" operator="greaterThan">
      <formula>20</formula>
    </cfRule>
  </conditionalFormatting>
  <conditionalFormatting sqref="AQ144">
    <cfRule type="cellIs" dxfId="91" priority="20" operator="greaterThan">
      <formula>20</formula>
    </cfRule>
  </conditionalFormatting>
  <conditionalFormatting sqref="AQ147">
    <cfRule type="cellIs" dxfId="90" priority="19" operator="greaterThan">
      <formula>20</formula>
    </cfRule>
  </conditionalFormatting>
  <conditionalFormatting sqref="AQ150">
    <cfRule type="cellIs" dxfId="89" priority="18" operator="greaterThan">
      <formula>20</formula>
    </cfRule>
  </conditionalFormatting>
  <conditionalFormatting sqref="AQ153">
    <cfRule type="cellIs" dxfId="88" priority="17" operator="greaterThan">
      <formula>20</formula>
    </cfRule>
  </conditionalFormatting>
  <conditionalFormatting sqref="AQ156">
    <cfRule type="cellIs" dxfId="87" priority="16" operator="greaterThan">
      <formula>20</formula>
    </cfRule>
  </conditionalFormatting>
  <conditionalFormatting sqref="AQ159">
    <cfRule type="cellIs" dxfId="86" priority="15" operator="greaterThan">
      <formula>20</formula>
    </cfRule>
  </conditionalFormatting>
  <conditionalFormatting sqref="AQ35:AR35 AQ37:AR38 AQ40:AR40">
    <cfRule type="cellIs" dxfId="85" priority="140" operator="greaterThan">
      <formula>20</formula>
    </cfRule>
  </conditionalFormatting>
  <conditionalFormatting sqref="AQ43:AR53">
    <cfRule type="cellIs" dxfId="84" priority="126" operator="greaterThan">
      <formula>20</formula>
    </cfRule>
  </conditionalFormatting>
  <conditionalFormatting sqref="AQ98:AR98">
    <cfRule type="cellIs" dxfId="83" priority="102" operator="greaterThan">
      <formula>20</formula>
    </cfRule>
  </conditionalFormatting>
  <conditionalFormatting sqref="AQ40:AX41 AW35:AX39 AW42:AX53">
    <cfRule type="cellIs" dxfId="82" priority="142" operator="greaterThan">
      <formula>20</formula>
    </cfRule>
  </conditionalFormatting>
  <conditionalFormatting sqref="AR48">
    <cfRule type="cellIs" dxfId="81" priority="144" operator="greaterThan">
      <formula>20</formula>
    </cfRule>
  </conditionalFormatting>
  <conditionalFormatting sqref="AR90">
    <cfRule type="cellIs" dxfId="80" priority="70" operator="lessThan">
      <formula>20</formula>
    </cfRule>
  </conditionalFormatting>
  <conditionalFormatting sqref="AR129">
    <cfRule type="cellIs" dxfId="79" priority="85" operator="greaterThan">
      <formula>20</formula>
    </cfRule>
  </conditionalFormatting>
  <conditionalFormatting sqref="AR132">
    <cfRule type="cellIs" dxfId="78" priority="82" operator="lessThan">
      <formula>20</formula>
    </cfRule>
  </conditionalFormatting>
  <conditionalFormatting sqref="AS35:AT88">
    <cfRule type="cellIs" dxfId="77" priority="129" operator="between">
      <formula>80</formula>
      <formula>120</formula>
    </cfRule>
  </conditionalFormatting>
  <conditionalFormatting sqref="AS49:AT49">
    <cfRule type="cellIs" dxfId="76" priority="120" operator="between">
      <formula>80</formula>
      <formula>120</formula>
    </cfRule>
  </conditionalFormatting>
  <conditionalFormatting sqref="AS85:AT86">
    <cfRule type="cellIs" dxfId="75" priority="107" operator="between">
      <formula>80</formula>
      <formula>120</formula>
    </cfRule>
  </conditionalFormatting>
  <conditionalFormatting sqref="AU26">
    <cfRule type="cellIs" dxfId="74" priority="57" operator="between">
      <formula>80</formula>
      <formula>120</formula>
    </cfRule>
  </conditionalFormatting>
  <conditionalFormatting sqref="AU29">
    <cfRule type="cellIs" dxfId="73" priority="30" operator="between">
      <formula>80</formula>
      <formula>120</formula>
    </cfRule>
  </conditionalFormatting>
  <conditionalFormatting sqref="AU51">
    <cfRule type="cellIs" dxfId="72" priority="53" operator="between">
      <formula>80</formula>
      <formula>120</formula>
    </cfRule>
  </conditionalFormatting>
  <conditionalFormatting sqref="AU96">
    <cfRule type="cellIs" dxfId="71" priority="46" operator="between">
      <formula>80</formula>
      <formula>120</formula>
    </cfRule>
  </conditionalFormatting>
  <conditionalFormatting sqref="AU158">
    <cfRule type="cellIs" dxfId="70" priority="39" operator="between">
      <formula>80</formula>
      <formula>120</formula>
    </cfRule>
  </conditionalFormatting>
  <conditionalFormatting sqref="AV36 AV39 AV42 AV45 AV48">
    <cfRule type="cellIs" dxfId="69" priority="61" operator="lessThan">
      <formula>20.1</formula>
    </cfRule>
  </conditionalFormatting>
  <conditionalFormatting sqref="AW26 AW33 AW42 AW45 AW48 AW36:AX36 AW39:AX39">
    <cfRule type="cellIs" dxfId="68" priority="65" operator="greaterThan">
      <formula>20</formula>
    </cfRule>
  </conditionalFormatting>
  <conditionalFormatting sqref="AW29">
    <cfRule type="cellIs" dxfId="67" priority="34" operator="greaterThan">
      <formula>20</formula>
    </cfRule>
  </conditionalFormatting>
  <conditionalFormatting sqref="AW46">
    <cfRule type="cellIs" dxfId="66" priority="118" operator="greaterThan">
      <formula>20</formula>
    </cfRule>
  </conditionalFormatting>
  <conditionalFormatting sqref="AW46:AW47">
    <cfRule type="cellIs" dxfId="65" priority="139" operator="greaterThan">
      <formula>20</formula>
    </cfRule>
  </conditionalFormatting>
  <conditionalFormatting sqref="AW50:AW51">
    <cfRule type="cellIs" dxfId="64" priority="114" operator="greaterThan">
      <formula>20</formula>
    </cfRule>
  </conditionalFormatting>
  <conditionalFormatting sqref="AW52:AW53">
    <cfRule type="cellIs" dxfId="63" priority="137" operator="greaterThan">
      <formula>20</formula>
    </cfRule>
  </conditionalFormatting>
  <conditionalFormatting sqref="AW54 AW58 AW61 AW64 AW67 AW70 AW73 AW76 AW79 AW82 AW88">
    <cfRule type="cellIs" dxfId="62" priority="110" operator="greaterThan">
      <formula>20</formula>
    </cfRule>
  </conditionalFormatting>
  <conditionalFormatting sqref="AW56 AW60 AW63 AW66 AW69 AW72 AW75 AW78 AW81 AW84">
    <cfRule type="cellIs" dxfId="61" priority="134" operator="greaterThan">
      <formula>20</formula>
    </cfRule>
  </conditionalFormatting>
  <conditionalFormatting sqref="AW90:AW96">
    <cfRule type="cellIs" dxfId="60" priority="105" operator="greaterThan">
      <formula>20</formula>
    </cfRule>
  </conditionalFormatting>
  <conditionalFormatting sqref="AW94">
    <cfRule type="cellIs" dxfId="59" priority="132" operator="greaterThan">
      <formula>20</formula>
    </cfRule>
  </conditionalFormatting>
  <conditionalFormatting sqref="AW97">
    <cfRule type="cellIs" dxfId="58" priority="48" operator="greaterThan">
      <formula>20</formula>
    </cfRule>
  </conditionalFormatting>
  <conditionalFormatting sqref="AW99 AW101:AW102 AW104:AW105 AW107:AW108 AW110:AW111 AW113:AW114 AW116:AW117 AW119:AW120 AW122:AW123 AW125:AW126 AW128:AW129 AW132">
    <cfRule type="cellIs" dxfId="57" priority="92" operator="greaterThan">
      <formula>20</formula>
    </cfRule>
  </conditionalFormatting>
  <conditionalFormatting sqref="AW134:AW135">
    <cfRule type="cellIs" dxfId="56" priority="73" operator="greaterThan">
      <formula>20</formula>
    </cfRule>
  </conditionalFormatting>
  <conditionalFormatting sqref="AW136 AW139">
    <cfRule type="cellIs" dxfId="55" priority="89" operator="greaterThan">
      <formula>20</formula>
    </cfRule>
  </conditionalFormatting>
  <conditionalFormatting sqref="AW137:AW138">
    <cfRule type="cellIs" dxfId="54" priority="41" operator="greaterThan">
      <formula>20</formula>
    </cfRule>
  </conditionalFormatting>
  <conditionalFormatting sqref="AW141">
    <cfRule type="cellIs" dxfId="53" priority="14" operator="greaterThan">
      <formula>20</formula>
    </cfRule>
  </conditionalFormatting>
  <conditionalFormatting sqref="AW144">
    <cfRule type="cellIs" dxfId="52" priority="13" operator="greaterThan">
      <formula>20</formula>
    </cfRule>
  </conditionalFormatting>
  <conditionalFormatting sqref="AW147">
    <cfRule type="cellIs" dxfId="51" priority="12" operator="greaterThan">
      <formula>20</formula>
    </cfRule>
  </conditionalFormatting>
  <conditionalFormatting sqref="AW150">
    <cfRule type="cellIs" dxfId="50" priority="11" operator="greaterThan">
      <formula>20</formula>
    </cfRule>
  </conditionalFormatting>
  <conditionalFormatting sqref="AW153">
    <cfRule type="cellIs" dxfId="49" priority="10" operator="greaterThan">
      <formula>20</formula>
    </cfRule>
  </conditionalFormatting>
  <conditionalFormatting sqref="AW156">
    <cfRule type="cellIs" dxfId="48" priority="9" operator="greaterThan">
      <formula>20</formula>
    </cfRule>
  </conditionalFormatting>
  <conditionalFormatting sqref="AW159">
    <cfRule type="cellIs" dxfId="47" priority="8" operator="greaterThan">
      <formula>20</formula>
    </cfRule>
  </conditionalFormatting>
  <conditionalFormatting sqref="AW47:AX47">
    <cfRule type="cellIs" dxfId="46" priority="125" operator="greaterThan">
      <formula>20</formula>
    </cfRule>
  </conditionalFormatting>
  <conditionalFormatting sqref="AW49:AX49 BC49:BD49">
    <cfRule type="cellIs" dxfId="45" priority="123" operator="greaterThan">
      <formula>20</formula>
    </cfRule>
  </conditionalFormatting>
  <conditionalFormatting sqref="AW98:AX98">
    <cfRule type="cellIs" dxfId="44" priority="101" operator="greaterThan">
      <formula>20</formula>
    </cfRule>
  </conditionalFormatting>
  <conditionalFormatting sqref="AW131:AX131">
    <cfRule type="cellIs" dxfId="43" priority="96" operator="greaterThan">
      <formula>20</formula>
    </cfRule>
  </conditionalFormatting>
  <conditionalFormatting sqref="AX90">
    <cfRule type="cellIs" dxfId="42" priority="69" operator="lessThan">
      <formula>20</formula>
    </cfRule>
  </conditionalFormatting>
  <conditionalFormatting sqref="AX129">
    <cfRule type="cellIs" dxfId="41" priority="81" operator="greaterThan">
      <formula>20</formula>
    </cfRule>
  </conditionalFormatting>
  <conditionalFormatting sqref="AX132">
    <cfRule type="cellIs" dxfId="40" priority="80" operator="greaterThan">
      <formula>20</formula>
    </cfRule>
    <cfRule type="cellIs" dxfId="39" priority="79" operator="lessThan">
      <formula>20</formula>
    </cfRule>
  </conditionalFormatting>
  <conditionalFormatting sqref="AY129:BE132">
    <cfRule type="cellIs" dxfId="38" priority="77" operator="between">
      <formula>80</formula>
      <formula>120</formula>
    </cfRule>
  </conditionalFormatting>
  <conditionalFormatting sqref="BA26">
    <cfRule type="cellIs" dxfId="37" priority="56" operator="between">
      <formula>80</formula>
      <formula>120</formula>
    </cfRule>
  </conditionalFormatting>
  <conditionalFormatting sqref="BA29">
    <cfRule type="cellIs" dxfId="36" priority="29" operator="between">
      <formula>80</formula>
      <formula>120</formula>
    </cfRule>
  </conditionalFormatting>
  <conditionalFormatting sqref="BA51">
    <cfRule type="cellIs" dxfId="35" priority="52" operator="between">
      <formula>80</formula>
      <formula>120</formula>
    </cfRule>
  </conditionalFormatting>
  <conditionalFormatting sqref="BA96">
    <cfRule type="cellIs" dxfId="34" priority="45" operator="between">
      <formula>80</formula>
      <formula>120</formula>
    </cfRule>
  </conditionalFormatting>
  <conditionalFormatting sqref="BA158">
    <cfRule type="cellIs" dxfId="33" priority="38" operator="between">
      <formula>80</formula>
      <formula>120</formula>
    </cfRule>
  </conditionalFormatting>
  <conditionalFormatting sqref="BB36 BB39 BB42 BB45 BB48">
    <cfRule type="cellIs" dxfId="32" priority="60" operator="lessThan">
      <formula>20.1</formula>
    </cfRule>
  </conditionalFormatting>
  <conditionalFormatting sqref="BC26 BC33 BC42 BC45 BC48 BC36:BD36 BC39:BD39">
    <cfRule type="cellIs" dxfId="31" priority="64" operator="greaterThan">
      <formula>20</formula>
    </cfRule>
  </conditionalFormatting>
  <conditionalFormatting sqref="BC29">
    <cfRule type="cellIs" dxfId="30" priority="33" operator="greaterThan">
      <formula>20</formula>
    </cfRule>
  </conditionalFormatting>
  <conditionalFormatting sqref="BC43">
    <cfRule type="cellIs" dxfId="29" priority="127" operator="greaterThan">
      <formula>20</formula>
    </cfRule>
  </conditionalFormatting>
  <conditionalFormatting sqref="BC44">
    <cfRule type="cellIs" dxfId="28" priority="146" operator="greaterThan">
      <formula>20</formula>
    </cfRule>
  </conditionalFormatting>
  <conditionalFormatting sqref="BC46">
    <cfRule type="cellIs" dxfId="27" priority="117" operator="greaterThan">
      <formula>20</formula>
    </cfRule>
  </conditionalFormatting>
  <conditionalFormatting sqref="BC46:BC47">
    <cfRule type="cellIs" dxfId="26" priority="138" operator="greaterThan">
      <formula>20</formula>
    </cfRule>
  </conditionalFormatting>
  <conditionalFormatting sqref="BC50:BC51">
    <cfRule type="cellIs" dxfId="25" priority="113" operator="greaterThan">
      <formula>20</formula>
    </cfRule>
  </conditionalFormatting>
  <conditionalFormatting sqref="BC52:BC53">
    <cfRule type="cellIs" dxfId="24" priority="136" operator="greaterThan">
      <formula>20</formula>
    </cfRule>
  </conditionalFormatting>
  <conditionalFormatting sqref="BC54 BC58 BC61 BC64 BC67 BC70 BC73 BC76 BC79 BC82 BC88">
    <cfRule type="cellIs" dxfId="23" priority="109" operator="greaterThan">
      <formula>20</formula>
    </cfRule>
  </conditionalFormatting>
  <conditionalFormatting sqref="BC56 BC60 BC63 BC66 BC69 BC72 BC75 BC78 BC81 BC84">
    <cfRule type="cellIs" dxfId="22" priority="133" operator="greaterThan">
      <formula>20</formula>
    </cfRule>
  </conditionalFormatting>
  <conditionalFormatting sqref="BC90:BC97">
    <cfRule type="cellIs" dxfId="21" priority="104" operator="greaterThan">
      <formula>20</formula>
    </cfRule>
  </conditionalFormatting>
  <conditionalFormatting sqref="BC94 BC97">
    <cfRule type="cellIs" dxfId="20" priority="131" operator="greaterThan">
      <formula>20</formula>
    </cfRule>
  </conditionalFormatting>
  <conditionalFormatting sqref="BC99 BC101:BC102 BC104:BC105 BC107:BC108 BC110:BC111 BC113:BC114 BC116:BC117 BC119:BC120 BC122:BC123 BC125:BC126 BC128:BC129 BC132">
    <cfRule type="cellIs" dxfId="19" priority="91" operator="greaterThan">
      <formula>20</formula>
    </cfRule>
  </conditionalFormatting>
  <conditionalFormatting sqref="BC134:BC135">
    <cfRule type="cellIs" dxfId="18" priority="72" operator="greaterThan">
      <formula>20</formula>
    </cfRule>
  </conditionalFormatting>
  <conditionalFormatting sqref="BC136 BC139">
    <cfRule type="cellIs" dxfId="17" priority="88" operator="greaterThan">
      <formula>20</formula>
    </cfRule>
  </conditionalFormatting>
  <conditionalFormatting sqref="BC137:BC138">
    <cfRule type="cellIs" dxfId="16" priority="55" operator="greaterThan">
      <formula>20</formula>
    </cfRule>
  </conditionalFormatting>
  <conditionalFormatting sqref="BC141">
    <cfRule type="cellIs" dxfId="15" priority="7" operator="greaterThan">
      <formula>20</formula>
    </cfRule>
  </conditionalFormatting>
  <conditionalFormatting sqref="BC144">
    <cfRule type="cellIs" dxfId="14" priority="6" operator="greaterThan">
      <formula>20</formula>
    </cfRule>
  </conditionalFormatting>
  <conditionalFormatting sqref="BC147">
    <cfRule type="cellIs" dxfId="13" priority="5" operator="greaterThan">
      <formula>20</formula>
    </cfRule>
  </conditionalFormatting>
  <conditionalFormatting sqref="BC150">
    <cfRule type="cellIs" dxfId="12" priority="4" operator="greaterThan">
      <formula>20</formula>
    </cfRule>
  </conditionalFormatting>
  <conditionalFormatting sqref="BC153">
    <cfRule type="cellIs" dxfId="11" priority="3" operator="greaterThan">
      <formula>20</formula>
    </cfRule>
  </conditionalFormatting>
  <conditionalFormatting sqref="BC156">
    <cfRule type="cellIs" dxfId="10" priority="2" operator="greaterThan">
      <formula>20</formula>
    </cfRule>
  </conditionalFormatting>
  <conditionalFormatting sqref="BC159">
    <cfRule type="cellIs" dxfId="9" priority="1" operator="greaterThan">
      <formula>20</formula>
    </cfRule>
  </conditionalFormatting>
  <conditionalFormatting sqref="BC37:BD53">
    <cfRule type="cellIs" dxfId="8" priority="143" operator="greaterThan">
      <formula>20</formula>
    </cfRule>
  </conditionalFormatting>
  <conditionalFormatting sqref="BC47:BD47">
    <cfRule type="cellIs" dxfId="7" priority="124" operator="greaterThan">
      <formula>20</formula>
    </cfRule>
  </conditionalFormatting>
  <conditionalFormatting sqref="BC98:BD98">
    <cfRule type="cellIs" dxfId="6" priority="100" operator="greaterThan">
      <formula>20</formula>
    </cfRule>
  </conditionalFormatting>
  <conditionalFormatting sqref="BC131:BD131">
    <cfRule type="cellIs" dxfId="5" priority="95" operator="greaterThan">
      <formula>20</formula>
    </cfRule>
  </conditionalFormatting>
  <conditionalFormatting sqref="BD90">
    <cfRule type="cellIs" dxfId="4" priority="68" operator="lessThan">
      <formula>20</formula>
    </cfRule>
  </conditionalFormatting>
  <conditionalFormatting sqref="BD129">
    <cfRule type="cellIs" dxfId="3" priority="78" operator="greaterThan">
      <formula>20</formula>
    </cfRule>
  </conditionalFormatting>
  <conditionalFormatting sqref="BD132">
    <cfRule type="cellIs" dxfId="2" priority="76" operator="greaterThan">
      <formula>20</formula>
    </cfRule>
    <cfRule type="cellIs" dxfId="1" priority="75" operator="lessThan">
      <formula>20</formula>
    </cfRule>
  </conditionalFormatting>
  <conditionalFormatting sqref="BE86:BE88">
    <cfRule type="cellIs" dxfId="0" priority="128" operator="between">
      <formula>80</formula>
      <formula>120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notes</vt:lpstr>
      <vt:lpstr>24mar23</vt:lpstr>
      <vt:lpstr>27mar23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2022-11-21T15:38:26Z</cp:lastPrinted>
  <dcterms:created xsi:type="dcterms:W3CDTF">2020-03-18T14:50:00Z</dcterms:created>
  <dcterms:modified xsi:type="dcterms:W3CDTF">2023-03-30T14:51:58Z</dcterms:modified>
</cp:coreProperties>
</file>