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G:\Shared drives\StreamTeam Analytical Lab\Projects\Carey Misc\2024 season misc analyses\GC 2024\"/>
    </mc:Choice>
  </mc:AlternateContent>
  <xr:revisionPtr revIDLastSave="0" documentId="8_{29DABC3C-226D-458C-AF1F-C9C34A14BD2B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serum CH4 CO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T31" i="1" l="1"/>
  <c r="AU31" i="1"/>
  <c r="AW31" i="1"/>
  <c r="AX31" i="1"/>
  <c r="AZ31" i="1"/>
  <c r="BA31" i="1"/>
  <c r="BC31" i="1"/>
  <c r="BD31" i="1"/>
  <c r="BF31" i="1"/>
  <c r="BG31" i="1"/>
  <c r="AT9" i="1"/>
  <c r="AU9" i="1"/>
  <c r="AW9" i="1"/>
  <c r="AX9" i="1"/>
  <c r="AZ9" i="1"/>
  <c r="BA9" i="1"/>
  <c r="BC9" i="1"/>
  <c r="BD9" i="1"/>
  <c r="BF9" i="1"/>
  <c r="BG9" i="1"/>
  <c r="AT10" i="1"/>
  <c r="AU10" i="1"/>
  <c r="AW10" i="1"/>
  <c r="AX10" i="1"/>
  <c r="AZ10" i="1"/>
  <c r="BA10" i="1"/>
  <c r="BC10" i="1"/>
  <c r="BD10" i="1"/>
  <c r="BF10" i="1"/>
  <c r="BG10" i="1"/>
  <c r="AT11" i="1"/>
  <c r="AU11" i="1"/>
  <c r="AW11" i="1"/>
  <c r="AX11" i="1"/>
  <c r="AZ11" i="1"/>
  <c r="BA11" i="1"/>
  <c r="BC11" i="1"/>
  <c r="BD11" i="1"/>
  <c r="BF11" i="1"/>
  <c r="BG11" i="1"/>
  <c r="AT12" i="1"/>
  <c r="AU12" i="1"/>
  <c r="AW12" i="1"/>
  <c r="AX12" i="1"/>
  <c r="AZ12" i="1"/>
  <c r="BA12" i="1"/>
  <c r="BC12" i="1"/>
  <c r="BD12" i="1"/>
  <c r="BF12" i="1"/>
  <c r="BG12" i="1"/>
  <c r="AT13" i="1"/>
  <c r="AU13" i="1"/>
  <c r="AW13" i="1"/>
  <c r="AX13" i="1"/>
  <c r="AZ13" i="1"/>
  <c r="BA13" i="1"/>
  <c r="BC13" i="1"/>
  <c r="BD13" i="1"/>
  <c r="BF13" i="1"/>
  <c r="BG13" i="1"/>
  <c r="AT14" i="1"/>
  <c r="AU14" i="1"/>
  <c r="AW14" i="1"/>
  <c r="AX14" i="1"/>
  <c r="AZ14" i="1"/>
  <c r="BA14" i="1"/>
  <c r="BC14" i="1"/>
  <c r="BD14" i="1"/>
  <c r="BF14" i="1"/>
  <c r="BG14" i="1"/>
  <c r="AT15" i="1"/>
  <c r="AU15" i="1"/>
  <c r="AW15" i="1"/>
  <c r="AX15" i="1"/>
  <c r="AZ15" i="1"/>
  <c r="BA15" i="1"/>
  <c r="BC15" i="1"/>
  <c r="BD15" i="1"/>
  <c r="BF15" i="1"/>
  <c r="BG15" i="1"/>
  <c r="AT16" i="1"/>
  <c r="AU16" i="1"/>
  <c r="AW16" i="1"/>
  <c r="AX16" i="1"/>
  <c r="AZ16" i="1"/>
  <c r="BA16" i="1"/>
  <c r="BC16" i="1"/>
  <c r="BD16" i="1"/>
  <c r="BF16" i="1"/>
  <c r="BG16" i="1"/>
  <c r="AT17" i="1"/>
  <c r="AU17" i="1"/>
  <c r="AW17" i="1"/>
  <c r="AX17" i="1"/>
  <c r="AZ17" i="1"/>
  <c r="BA17" i="1"/>
  <c r="BC17" i="1"/>
  <c r="BD17" i="1"/>
  <c r="BF17" i="1"/>
  <c r="BG17" i="1"/>
  <c r="AT18" i="1"/>
  <c r="AU18" i="1"/>
  <c r="AW18" i="1"/>
  <c r="AX18" i="1"/>
  <c r="AZ18" i="1"/>
  <c r="BA18" i="1"/>
  <c r="BC18" i="1"/>
  <c r="BD18" i="1"/>
  <c r="BF18" i="1"/>
  <c r="BG18" i="1"/>
  <c r="AT19" i="1"/>
  <c r="AU19" i="1"/>
  <c r="AW19" i="1"/>
  <c r="AX19" i="1"/>
  <c r="AZ19" i="1"/>
  <c r="BA19" i="1"/>
  <c r="BC19" i="1"/>
  <c r="BD19" i="1"/>
  <c r="BF19" i="1"/>
  <c r="BG19" i="1"/>
  <c r="AT20" i="1"/>
  <c r="AU20" i="1"/>
  <c r="AW20" i="1"/>
  <c r="AX20" i="1"/>
  <c r="AZ20" i="1"/>
  <c r="BA20" i="1"/>
  <c r="BC20" i="1"/>
  <c r="BD20" i="1"/>
  <c r="BF20" i="1"/>
  <c r="BG20" i="1"/>
  <c r="AT21" i="1"/>
  <c r="AU21" i="1"/>
  <c r="AW21" i="1"/>
  <c r="AX21" i="1"/>
  <c r="AZ21" i="1"/>
  <c r="BA21" i="1"/>
  <c r="BC21" i="1"/>
  <c r="BD21" i="1"/>
  <c r="BF21" i="1"/>
  <c r="BG21" i="1"/>
  <c r="AT22" i="1"/>
  <c r="AU22" i="1"/>
  <c r="AW22" i="1"/>
  <c r="AX22" i="1"/>
  <c r="AZ22" i="1"/>
  <c r="BA22" i="1"/>
  <c r="BC22" i="1"/>
  <c r="BD22" i="1"/>
  <c r="BF22" i="1"/>
  <c r="BG22" i="1"/>
  <c r="AT23" i="1"/>
  <c r="AU23" i="1"/>
  <c r="AW23" i="1"/>
  <c r="AX23" i="1"/>
  <c r="AZ23" i="1"/>
  <c r="BA23" i="1"/>
  <c r="BC23" i="1"/>
  <c r="BD23" i="1"/>
  <c r="BF23" i="1"/>
  <c r="BG23" i="1"/>
  <c r="AT24" i="1"/>
  <c r="AU24" i="1"/>
  <c r="AW24" i="1"/>
  <c r="AX24" i="1"/>
  <c r="AZ24" i="1"/>
  <c r="BA24" i="1"/>
  <c r="BC24" i="1"/>
  <c r="BD24" i="1"/>
  <c r="BF24" i="1"/>
  <c r="BG24" i="1"/>
  <c r="AT25" i="1"/>
  <c r="AU25" i="1"/>
  <c r="AW25" i="1"/>
  <c r="AX25" i="1"/>
  <c r="AZ25" i="1"/>
  <c r="BA25" i="1"/>
  <c r="BC25" i="1"/>
  <c r="BD25" i="1"/>
  <c r="BF25" i="1"/>
  <c r="BG25" i="1"/>
  <c r="AT26" i="1"/>
  <c r="AU26" i="1"/>
  <c r="AW26" i="1"/>
  <c r="AX26" i="1"/>
  <c r="AZ26" i="1"/>
  <c r="BA26" i="1"/>
  <c r="BC26" i="1"/>
  <c r="BD26" i="1"/>
  <c r="BF26" i="1"/>
  <c r="BG26" i="1"/>
  <c r="AT27" i="1"/>
  <c r="AU27" i="1"/>
  <c r="AW27" i="1"/>
  <c r="AX27" i="1"/>
  <c r="AZ27" i="1"/>
  <c r="BA27" i="1"/>
  <c r="BC27" i="1"/>
  <c r="BD27" i="1"/>
  <c r="BF27" i="1"/>
  <c r="BG27" i="1"/>
  <c r="AT28" i="1"/>
  <c r="AU28" i="1"/>
  <c r="AW28" i="1"/>
  <c r="AX28" i="1"/>
  <c r="AZ28" i="1"/>
  <c r="BA28" i="1"/>
  <c r="BC28" i="1"/>
  <c r="BD28" i="1"/>
  <c r="BF28" i="1"/>
  <c r="BG28" i="1"/>
  <c r="AT29" i="1"/>
  <c r="AU29" i="1"/>
  <c r="AW29" i="1"/>
  <c r="AX29" i="1"/>
  <c r="AZ29" i="1"/>
  <c r="BA29" i="1"/>
  <c r="BC29" i="1"/>
  <c r="BD29" i="1"/>
  <c r="BF29" i="1"/>
  <c r="BG29" i="1"/>
  <c r="AT30" i="1"/>
  <c r="AU30" i="1"/>
  <c r="AW30" i="1"/>
  <c r="AX30" i="1"/>
  <c r="AZ30" i="1"/>
  <c r="BA30" i="1"/>
  <c r="BC30" i="1"/>
  <c r="BD30" i="1"/>
  <c r="BF30" i="1"/>
  <c r="BG30" i="1"/>
</calcChain>
</file>

<file path=xl/sharedStrings.xml><?xml version="1.0" encoding="utf-8"?>
<sst xmlns="http://schemas.openxmlformats.org/spreadsheetml/2006/main" count="709" uniqueCount="62">
  <si>
    <t>Data#</t>
  </si>
  <si>
    <t>Data Filename</t>
  </si>
  <si>
    <t>Date Acquired</t>
  </si>
  <si>
    <t>Sample Name</t>
  </si>
  <si>
    <t>Sample Type</t>
  </si>
  <si>
    <t>Level#</t>
  </si>
  <si>
    <t>Ret. Time</t>
  </si>
  <si>
    <t>Area</t>
  </si>
  <si>
    <t>Conc. (ppt)</t>
  </si>
  <si>
    <t>Std. Conc.</t>
  </si>
  <si>
    <t>Cal. Point</t>
  </si>
  <si>
    <t>Accuracy[%]</t>
  </si>
  <si>
    <t>Deviation</t>
  </si>
  <si>
    <t>Unknown</t>
  </si>
  <si>
    <t>-----</t>
  </si>
  <si>
    <t>CH4 by FID</t>
  </si>
  <si>
    <t>CH4 by TCD</t>
  </si>
  <si>
    <t>CO2 by TCD</t>
  </si>
  <si>
    <t>Analyst code</t>
  </si>
  <si>
    <t>Note</t>
  </si>
  <si>
    <t>Order</t>
  </si>
  <si>
    <t>Season specific CAL Measured headspace CO2 in ppm from GC in ppm</t>
  </si>
  <si>
    <t>AIR</t>
  </si>
  <si>
    <t>2023 ranged CAL Measured headspace CH4  in ppm from GC in ppm</t>
  </si>
  <si>
    <t>2023 CAL Measured headspace CO2 in ppm from GC in ppm</t>
  </si>
  <si>
    <t>Season specific ranged CAL Measured headspace CH4  in ppm from GC in ppm</t>
  </si>
  <si>
    <t>2022 ranged CAL Measured headspace CH4  in ppm from GC in ppm</t>
  </si>
  <si>
    <t>2022 CAL Measured headspace CO2 in ppm from GC in ppm</t>
  </si>
  <si>
    <t>2021 ranged CAL Measured headspace CH4  in ppm from GC in ppm</t>
  </si>
  <si>
    <t>2021 CAL Measured headspace CO2 in ppm from GC in ppm</t>
  </si>
  <si>
    <t>2024 ranged CAL Measured headspace CH4  in ppm from GC in ppm</t>
  </si>
  <si>
    <t>QC reference tank</t>
  </si>
  <si>
    <t xml:space="preserve">QC spiked air </t>
  </si>
  <si>
    <t>QC outside air</t>
  </si>
  <si>
    <t>2024 CAL Measured headspace CO2 in ppm from GC in ppm</t>
  </si>
  <si>
    <t>FMI20240918_001.gcd</t>
  </si>
  <si>
    <t>FMI20240918_002.gcd</t>
  </si>
  <si>
    <t>FMI20240918_003.gcd</t>
  </si>
  <si>
    <t>FMI20240918_004.gcd</t>
  </si>
  <si>
    <t>FMI20240918_005.gcd</t>
  </si>
  <si>
    <t>FMI20240918_006.gcd</t>
  </si>
  <si>
    <t>FMI20240918_007.gcd</t>
  </si>
  <si>
    <t>FMI20240918_008.gcd</t>
  </si>
  <si>
    <t>FMI20240918_009.gcd</t>
  </si>
  <si>
    <t>FMI20240918_010.gcd</t>
  </si>
  <si>
    <t>FMI20240918_011.gcd</t>
  </si>
  <si>
    <t>FMI20240918_012.gcd</t>
  </si>
  <si>
    <t>FMI20240918_013.gcd</t>
  </si>
  <si>
    <t>FMI20240918_014.gcd</t>
  </si>
  <si>
    <t>FMI20240918_015.gcd</t>
  </si>
  <si>
    <t>FMI20240918_016.gcd</t>
  </si>
  <si>
    <t>FMI20240918_017.gcd</t>
  </si>
  <si>
    <t>FMI20240918_018.gcd</t>
  </si>
  <si>
    <t>FMI20240918_019.gcd</t>
  </si>
  <si>
    <t>FMI20240918_020.gcd</t>
  </si>
  <si>
    <t>FMI20240918_021.gcd</t>
  </si>
  <si>
    <t>FMI20240918_022.gcd</t>
  </si>
  <si>
    <t>302 reinjection</t>
  </si>
  <si>
    <t>FMI20240918_023.gcd</t>
  </si>
  <si>
    <t>274 reinjection</t>
  </si>
  <si>
    <t>Do not use CO2. Use CH4.</t>
  </si>
  <si>
    <t>Use CO2. Do not use CH4.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</si>
</sst>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7">
    <xf numFmtId="0" fontId="0" fillId="0" borderId="0" xfId="0"/>
    <xf numFmtId="14" fontId="0" fillId="0" borderId="0" xfId="0" applyNumberFormat="1"/>
    <xf numFmtId="22" fontId="0" fillId="0" borderId="0" xfId="0" applyNumberFormat="1"/>
    <xf numFmtId="3" fontId="0" fillId="0" borderId="0" xfId="0" applyNumberFormat="1"/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2" fontId="0" fillId="33" borderId="0" xfId="0" applyNumberFormat="1" applyFill="1"/>
    <xf numFmtId="1" fontId="0" fillId="33" borderId="0" xfId="0" applyNumberFormat="1" applyFill="1"/>
    <xf numFmtId="0" fontId="18" fillId="0" borderId="0" xfId="0" applyFont="1" applyFill="1" applyAlignment="1">
      <alignment wrapText="1"/>
    </xf>
    <xf numFmtId="0" fontId="0" fillId="0" borderId="0" xfId="0" applyFill="1"/>
    <xf numFmtId="0" fontId="0" fillId="0" borderId="0" xfId="0" applyAlignment="1"/>
    <xf numFmtId="2" fontId="0" fillId="34" borderId="0" xfId="0" applyNumberFormat="1" applyFill="1"/>
    <xf numFmtId="3" fontId="0" fillId="34" borderId="0" xfId="0" applyNumberFormat="1" applyFill="1"/>
    <xf numFmtId="2" fontId="0" fillId="35" borderId="0" xfId="0" applyNumberFormat="1" applyFill="1"/>
    <xf numFmtId="1" fontId="0" fillId="35" borderId="0" xfId="0" applyNumberFormat="1" applyFill="1"/>
    <xf numFmtId="2" fontId="0" fillId="36" borderId="0" xfId="0" applyNumberFormat="1" applyFill="1"/>
    <xf numFmtId="3" fontId="0" fillId="36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CCFF99"/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BU31"/>
  <sheetViews>
    <sheetView tabSelected="1" topLeftCell="O1" workbookViewId="0">
      <selection activeCell="AR32" sqref="AR32"/>
    </sheetView>
  </sheetViews>
  <sheetFormatPr defaultRowHeight="14.5" x14ac:dyDescent="0.35"/>
  <cols>
    <col min="2" max="2" width="23.54296875" customWidth="1"/>
    <col min="3" max="3" width="17.81640625" customWidth="1"/>
    <col min="31" max="31" width="21.453125" customWidth="1"/>
    <col min="60" max="60" width="8.7265625" style="9"/>
  </cols>
  <sheetData>
    <row r="7" spans="1:73" x14ac:dyDescent="0.35">
      <c r="A7" t="s">
        <v>15</v>
      </c>
      <c r="O7" t="s">
        <v>16</v>
      </c>
      <c r="AC7" t="s">
        <v>17</v>
      </c>
      <c r="BI7" t="s">
        <v>22</v>
      </c>
    </row>
    <row r="8" spans="1:73" ht="159.5" x14ac:dyDescent="0.35">
      <c r="A8" s="1" t="s">
        <v>0</v>
      </c>
      <c r="B8" t="s">
        <v>1</v>
      </c>
      <c r="C8" t="s">
        <v>2</v>
      </c>
      <c r="D8" t="s">
        <v>3</v>
      </c>
      <c r="E8" t="s">
        <v>4</v>
      </c>
      <c r="F8" t="s">
        <v>5</v>
      </c>
      <c r="G8" t="s">
        <v>6</v>
      </c>
      <c r="H8" t="s">
        <v>7</v>
      </c>
      <c r="I8" t="s">
        <v>8</v>
      </c>
      <c r="J8" t="s">
        <v>9</v>
      </c>
      <c r="K8" t="s">
        <v>10</v>
      </c>
      <c r="L8" t="s">
        <v>11</v>
      </c>
      <c r="M8" t="s">
        <v>12</v>
      </c>
      <c r="O8" s="2" t="s">
        <v>0</v>
      </c>
      <c r="P8" t="s">
        <v>1</v>
      </c>
      <c r="Q8" t="s">
        <v>2</v>
      </c>
      <c r="R8" t="s">
        <v>3</v>
      </c>
      <c r="S8" t="s">
        <v>4</v>
      </c>
      <c r="T8" t="s">
        <v>5</v>
      </c>
      <c r="U8" t="s">
        <v>6</v>
      </c>
      <c r="V8" t="s">
        <v>7</v>
      </c>
      <c r="W8" t="s">
        <v>8</v>
      </c>
      <c r="X8" t="s">
        <v>9</v>
      </c>
      <c r="Y8" t="s">
        <v>10</v>
      </c>
      <c r="Z8" t="s">
        <v>11</v>
      </c>
      <c r="AA8" t="s">
        <v>12</v>
      </c>
      <c r="AC8" t="s">
        <v>0</v>
      </c>
      <c r="AD8" t="s">
        <v>1</v>
      </c>
      <c r="AE8" t="s">
        <v>2</v>
      </c>
      <c r="AF8" t="s">
        <v>3</v>
      </c>
      <c r="AG8" t="s">
        <v>4</v>
      </c>
      <c r="AH8" t="s">
        <v>5</v>
      </c>
      <c r="AI8" t="s">
        <v>6</v>
      </c>
      <c r="AJ8" t="s">
        <v>7</v>
      </c>
      <c r="AK8" t="s">
        <v>8</v>
      </c>
      <c r="AL8" t="s">
        <v>9</v>
      </c>
      <c r="AM8" t="s">
        <v>10</v>
      </c>
      <c r="AN8" t="s">
        <v>11</v>
      </c>
      <c r="AO8" t="s">
        <v>12</v>
      </c>
      <c r="AQ8" s="4" t="s">
        <v>18</v>
      </c>
      <c r="AR8" s="4" t="s">
        <v>19</v>
      </c>
      <c r="AS8" t="s">
        <v>20</v>
      </c>
      <c r="AT8" s="5" t="s">
        <v>25</v>
      </c>
      <c r="AU8" s="5" t="s">
        <v>21</v>
      </c>
      <c r="AV8" s="5"/>
      <c r="AW8" s="5" t="s">
        <v>28</v>
      </c>
      <c r="AX8" s="5" t="s">
        <v>29</v>
      </c>
      <c r="AZ8" s="5" t="s">
        <v>26</v>
      </c>
      <c r="BA8" s="5" t="s">
        <v>27</v>
      </c>
      <c r="BC8" s="5" t="s">
        <v>23</v>
      </c>
      <c r="BD8" s="5" t="s">
        <v>24</v>
      </c>
      <c r="BF8" s="5" t="s">
        <v>30</v>
      </c>
      <c r="BG8" s="5" t="s">
        <v>34</v>
      </c>
      <c r="BH8" s="8"/>
      <c r="BI8" s="8" t="s">
        <v>0</v>
      </c>
      <c r="BJ8" t="s">
        <v>1</v>
      </c>
      <c r="BK8" t="s">
        <v>2</v>
      </c>
      <c r="BL8" t="s">
        <v>3</v>
      </c>
      <c r="BM8" t="s">
        <v>4</v>
      </c>
      <c r="BN8" t="s">
        <v>5</v>
      </c>
      <c r="BO8" t="s">
        <v>6</v>
      </c>
      <c r="BP8" t="s">
        <v>7</v>
      </c>
      <c r="BQ8" t="s">
        <v>8</v>
      </c>
      <c r="BR8" t="s">
        <v>9</v>
      </c>
      <c r="BS8" t="s">
        <v>10</v>
      </c>
      <c r="BT8" t="s">
        <v>11</v>
      </c>
      <c r="BU8" t="s">
        <v>12</v>
      </c>
    </row>
    <row r="9" spans="1:73" x14ac:dyDescent="0.35">
      <c r="A9">
        <v>48</v>
      </c>
      <c r="B9" t="s">
        <v>35</v>
      </c>
      <c r="C9" s="2">
        <v>45553.708437499998</v>
      </c>
      <c r="D9" t="s">
        <v>33</v>
      </c>
      <c r="E9" t="s">
        <v>13</v>
      </c>
      <c r="F9">
        <v>0</v>
      </c>
      <c r="G9">
        <v>6.0519999999999996</v>
      </c>
      <c r="H9" s="3">
        <v>2176</v>
      </c>
      <c r="I9">
        <v>2E-3</v>
      </c>
      <c r="J9" t="s">
        <v>14</v>
      </c>
      <c r="K9" t="s">
        <v>14</v>
      </c>
      <c r="L9" t="s">
        <v>14</v>
      </c>
      <c r="M9" t="s">
        <v>14</v>
      </c>
      <c r="O9">
        <v>48</v>
      </c>
      <c r="P9" t="s">
        <v>35</v>
      </c>
      <c r="Q9" s="2">
        <v>45553.708437499998</v>
      </c>
      <c r="R9" t="s">
        <v>33</v>
      </c>
      <c r="S9" t="s">
        <v>13</v>
      </c>
      <c r="T9">
        <v>0</v>
      </c>
      <c r="U9" t="s">
        <v>14</v>
      </c>
      <c r="V9" t="s">
        <v>14</v>
      </c>
      <c r="W9" t="s">
        <v>14</v>
      </c>
      <c r="X9" t="s">
        <v>14</v>
      </c>
      <c r="Y9" t="s">
        <v>14</v>
      </c>
      <c r="Z9" t="s">
        <v>14</v>
      </c>
      <c r="AA9" t="s">
        <v>14</v>
      </c>
      <c r="AC9">
        <v>48</v>
      </c>
      <c r="AD9" t="s">
        <v>35</v>
      </c>
      <c r="AE9" s="2">
        <v>45553.708437499998</v>
      </c>
      <c r="AF9" t="s">
        <v>33</v>
      </c>
      <c r="AG9" t="s">
        <v>13</v>
      </c>
      <c r="AH9">
        <v>0</v>
      </c>
      <c r="AI9">
        <v>12.179</v>
      </c>
      <c r="AJ9" s="3">
        <v>2394</v>
      </c>
      <c r="AK9">
        <v>0.48899999999999999</v>
      </c>
      <c r="AL9" t="s">
        <v>14</v>
      </c>
      <c r="AM9" t="s">
        <v>14</v>
      </c>
      <c r="AN9" t="s">
        <v>14</v>
      </c>
      <c r="AO9" t="s">
        <v>14</v>
      </c>
      <c r="AQ9">
        <v>1</v>
      </c>
      <c r="AS9" s="10">
        <v>48</v>
      </c>
      <c r="AT9" s="15">
        <f t="shared" ref="AT9:AT31" si="0">IF(H9&lt;10000,((H9^2*0.00000005714)+(H9*0.002453)+(-3.811)),(IF(H9&lt;200000,((H9^2*-0.0000000002888)+(H9*0.002899)+(-4.321)),(IF(H9&lt;8000000,((H9^2*-0.0000000000062)+(H9*0.002143)+(157)),((V9^2*-0.000000031)+(V9*0.2771)+(-709.5)))))))</f>
        <v>1.7972845286399997</v>
      </c>
      <c r="AU9" s="16">
        <f t="shared" ref="AU9:AU31" si="1">IF(AJ9&lt;45000,((-0.0000000598*AJ9^2)+(0.205*AJ9)+(34.1)),((-0.00000002403*AJ9^2)+(0.2063*AJ9)+(-550.7)))</f>
        <v>524.5272720872</v>
      </c>
      <c r="AW9" s="13">
        <f t="shared" ref="AW9:AW31" si="2">IF(H9&lt;10000,((-0.00000005795*H9^2)+(0.003823*H9)+(-6.715)),(IF(H9&lt;700000,((-0.0000000001209*H9^2)+(0.002635*H9)+(-0.4111)), ((-0.00000002007*V9^2)+(0.2564*V9)+(286.1)))))</f>
        <v>1.3294561407999996</v>
      </c>
      <c r="AX9" s="14">
        <f t="shared" ref="AX9:AX31" si="3">(-0.00000001626*AJ9^2)+(0.1912*AJ9)+(-3.858)</f>
        <v>453.78161010264</v>
      </c>
      <c r="AZ9" s="6">
        <f t="shared" ref="AZ9:AZ31" si="4">IF(H9&lt;10000,((0.0000001453*H9^2)+(0.0008349*H9)+(-1.805)),(IF(H9&lt;700000,((-0.00000000008054*H9^2)+(0.002348*H9)+(-2.47)), ((-0.00000001938*V9^2)+(0.2471*V9)+(226.8)))))</f>
        <v>0.69973441280000004</v>
      </c>
      <c r="BA9" s="7">
        <f t="shared" ref="BA9:BA31" si="5">(-0.00000002552*AJ9^2)+(0.2067*AJ9)+(-103.7)</f>
        <v>390.99353885727999</v>
      </c>
      <c r="BC9" s="11">
        <f t="shared" ref="BC9:BC31" si="6">IF(H9&lt;10000,((H9^2*0.00000054)+(H9*-0.004765)+(12.72)),(IF(H9&lt;200000,((H9^2*-0.000000001577)+(H9*0.003043)+(-10.42)),(IF(H9&lt;8000000,((H9^2*-0.0000000000186)+(H9*0.00194)+(154.1)),((V9^2*-0.00000002)+(V9*0.2565)+(-1032)))))))</f>
        <v>4.9082470399999991</v>
      </c>
      <c r="BD9" s="12">
        <f t="shared" ref="BD9:BD31" si="7">IF(AJ9&lt;45000,((-0.0000004561*AJ9^2)+(0.244*AJ9)+(-21.72)),((-0.0000000409*AJ9^2)+(0.2477*AJ9)+(-1777)))</f>
        <v>559.80198326039999</v>
      </c>
      <c r="BF9" s="15">
        <f t="shared" ref="BF9:BF31" si="8">IF(H9&lt;10000,((H9^2*0.00000005714)+(H9*0.002453)+(-3.811)),(IF(H9&lt;200000,((H9^2*-0.0000000002888)+(H9*0.002899)+(-4.321)),(IF(H9&lt;8000000,((H9^2*-0.0000000000062)+(H9*0.002143)+(157)),((V9^2*-0.000000031)+(V9*0.2771)+(-709.5)))))))</f>
        <v>1.7972845286399997</v>
      </c>
      <c r="BG9" s="16">
        <f t="shared" ref="BG9:BG31" si="9">IF(AJ9&lt;45000,((-0.0000000598*AJ9^2)+(0.205*AJ9)+(34.1)),((-0.00000002403*AJ9^2)+(0.2063*AJ9)+(-550.7)))</f>
        <v>524.5272720872</v>
      </c>
      <c r="BI9">
        <v>48</v>
      </c>
      <c r="BJ9" t="s">
        <v>35</v>
      </c>
      <c r="BK9" s="2">
        <v>45553.708437499998</v>
      </c>
      <c r="BL9" t="s">
        <v>33</v>
      </c>
      <c r="BM9" t="s">
        <v>13</v>
      </c>
      <c r="BN9">
        <v>0</v>
      </c>
      <c r="BO9">
        <v>2.7010000000000001</v>
      </c>
      <c r="BP9" s="3">
        <v>4932124</v>
      </c>
      <c r="BQ9">
        <v>0</v>
      </c>
      <c r="BR9" t="s">
        <v>14</v>
      </c>
      <c r="BS9" t="s">
        <v>14</v>
      </c>
      <c r="BT9" t="s">
        <v>14</v>
      </c>
      <c r="BU9" t="s">
        <v>14</v>
      </c>
    </row>
    <row r="10" spans="1:73" x14ac:dyDescent="0.35">
      <c r="A10">
        <v>49</v>
      </c>
      <c r="B10" t="s">
        <v>36</v>
      </c>
      <c r="C10" s="2">
        <v>45553.729664351849</v>
      </c>
      <c r="D10" t="s">
        <v>32</v>
      </c>
      <c r="E10" t="s">
        <v>13</v>
      </c>
      <c r="F10">
        <v>0</v>
      </c>
      <c r="G10">
        <v>5.9909999999999997</v>
      </c>
      <c r="H10" s="3">
        <v>958687</v>
      </c>
      <c r="I10">
        <v>2.4159999999999999</v>
      </c>
      <c r="J10" t="s">
        <v>14</v>
      </c>
      <c r="K10" t="s">
        <v>14</v>
      </c>
      <c r="L10" t="s">
        <v>14</v>
      </c>
      <c r="M10" t="s">
        <v>14</v>
      </c>
      <c r="O10">
        <v>49</v>
      </c>
      <c r="P10" t="s">
        <v>36</v>
      </c>
      <c r="Q10" s="2">
        <v>45553.729664351849</v>
      </c>
      <c r="R10" t="s">
        <v>32</v>
      </c>
      <c r="S10" t="s">
        <v>13</v>
      </c>
      <c r="T10">
        <v>0</v>
      </c>
      <c r="U10">
        <v>5.9429999999999996</v>
      </c>
      <c r="V10" s="3">
        <v>7405</v>
      </c>
      <c r="W10">
        <v>2.2130000000000001</v>
      </c>
      <c r="X10" t="s">
        <v>14</v>
      </c>
      <c r="Y10" t="s">
        <v>14</v>
      </c>
      <c r="Z10" t="s">
        <v>14</v>
      </c>
      <c r="AA10" t="s">
        <v>14</v>
      </c>
      <c r="AC10">
        <v>49</v>
      </c>
      <c r="AD10" t="s">
        <v>36</v>
      </c>
      <c r="AE10" s="2">
        <v>45553.729664351849</v>
      </c>
      <c r="AF10" t="s">
        <v>32</v>
      </c>
      <c r="AG10" t="s">
        <v>13</v>
      </c>
      <c r="AH10">
        <v>0</v>
      </c>
      <c r="AI10">
        <v>12.169</v>
      </c>
      <c r="AJ10" s="3">
        <v>9275</v>
      </c>
      <c r="AK10">
        <v>2.0019999999999998</v>
      </c>
      <c r="AL10" t="s">
        <v>14</v>
      </c>
      <c r="AM10" t="s">
        <v>14</v>
      </c>
      <c r="AN10" t="s">
        <v>14</v>
      </c>
      <c r="AO10" t="s">
        <v>14</v>
      </c>
      <c r="AQ10">
        <v>1</v>
      </c>
      <c r="AS10" s="10">
        <v>49</v>
      </c>
      <c r="AT10" s="15">
        <f t="shared" si="0"/>
        <v>2205.7679402633921</v>
      </c>
      <c r="AU10" s="16">
        <f t="shared" si="1"/>
        <v>1930.3306676249999</v>
      </c>
      <c r="AW10" s="13">
        <f t="shared" si="2"/>
        <v>2183.6414811182499</v>
      </c>
      <c r="AX10" s="14">
        <f t="shared" si="3"/>
        <v>1768.1232233375001</v>
      </c>
      <c r="AZ10" s="6">
        <f t="shared" si="4"/>
        <v>2055.5128165955002</v>
      </c>
      <c r="BA10" s="7">
        <f t="shared" si="5"/>
        <v>1811.2471260499999</v>
      </c>
      <c r="BC10" s="11">
        <f t="shared" si="6"/>
        <v>1996.8578777901766</v>
      </c>
      <c r="BD10" s="12">
        <f t="shared" si="7"/>
        <v>2202.1437124375002</v>
      </c>
      <c r="BF10" s="15">
        <f t="shared" si="8"/>
        <v>2205.7679402633921</v>
      </c>
      <c r="BG10" s="16">
        <f t="shared" si="9"/>
        <v>1930.3306676249999</v>
      </c>
      <c r="BI10">
        <v>49</v>
      </c>
      <c r="BJ10" t="s">
        <v>36</v>
      </c>
      <c r="BK10" s="2">
        <v>45553.729664351849</v>
      </c>
      <c r="BL10" t="s">
        <v>32</v>
      </c>
      <c r="BM10" t="s">
        <v>13</v>
      </c>
      <c r="BN10">
        <v>0</v>
      </c>
      <c r="BO10">
        <v>2.702</v>
      </c>
      <c r="BP10" s="3">
        <v>4870401</v>
      </c>
      <c r="BQ10">
        <v>0</v>
      </c>
      <c r="BR10" t="s">
        <v>14</v>
      </c>
      <c r="BS10" t="s">
        <v>14</v>
      </c>
      <c r="BT10" t="s">
        <v>14</v>
      </c>
      <c r="BU10" t="s">
        <v>14</v>
      </c>
    </row>
    <row r="11" spans="1:73" x14ac:dyDescent="0.35">
      <c r="A11">
        <v>50</v>
      </c>
      <c r="B11" t="s">
        <v>37</v>
      </c>
      <c r="C11" s="2">
        <v>45553.750879629632</v>
      </c>
      <c r="D11" t="s">
        <v>31</v>
      </c>
      <c r="E11" t="s">
        <v>13</v>
      </c>
      <c r="F11">
        <v>0</v>
      </c>
      <c r="G11">
        <v>6.0179999999999998</v>
      </c>
      <c r="H11" s="3">
        <v>3138</v>
      </c>
      <c r="I11">
        <v>4.0000000000000001E-3</v>
      </c>
      <c r="J11" t="s">
        <v>14</v>
      </c>
      <c r="K11" t="s">
        <v>14</v>
      </c>
      <c r="L11" t="s">
        <v>14</v>
      </c>
      <c r="M11" t="s">
        <v>14</v>
      </c>
      <c r="O11">
        <v>50</v>
      </c>
      <c r="P11" t="s">
        <v>37</v>
      </c>
      <c r="Q11" s="2">
        <v>45553.750879629632</v>
      </c>
      <c r="R11" t="s">
        <v>31</v>
      </c>
      <c r="S11" t="s">
        <v>13</v>
      </c>
      <c r="T11">
        <v>0</v>
      </c>
      <c r="U11" t="s">
        <v>14</v>
      </c>
      <c r="V11" t="s">
        <v>14</v>
      </c>
      <c r="W11" t="s">
        <v>14</v>
      </c>
      <c r="X11" t="s">
        <v>14</v>
      </c>
      <c r="Y11" t="s">
        <v>14</v>
      </c>
      <c r="Z11" t="s">
        <v>14</v>
      </c>
      <c r="AA11" t="s">
        <v>14</v>
      </c>
      <c r="AC11">
        <v>50</v>
      </c>
      <c r="AD11" t="s">
        <v>37</v>
      </c>
      <c r="AE11" s="2">
        <v>45553.750879629632</v>
      </c>
      <c r="AF11" t="s">
        <v>31</v>
      </c>
      <c r="AG11" t="s">
        <v>13</v>
      </c>
      <c r="AH11">
        <v>0</v>
      </c>
      <c r="AI11">
        <v>12.193</v>
      </c>
      <c r="AJ11" s="3">
        <v>1462</v>
      </c>
      <c r="AK11">
        <v>0.28399999999999997</v>
      </c>
      <c r="AL11" t="s">
        <v>14</v>
      </c>
      <c r="AM11" t="s">
        <v>14</v>
      </c>
      <c r="AN11" t="s">
        <v>14</v>
      </c>
      <c r="AO11" t="s">
        <v>14</v>
      </c>
      <c r="AQ11">
        <v>1</v>
      </c>
      <c r="AS11" s="10">
        <v>50</v>
      </c>
      <c r="AT11" s="15">
        <f t="shared" si="0"/>
        <v>4.44917409416</v>
      </c>
      <c r="AU11" s="16">
        <f t="shared" si="1"/>
        <v>333.68218084879999</v>
      </c>
      <c r="AW11" s="13">
        <f t="shared" si="2"/>
        <v>4.7109378002</v>
      </c>
      <c r="AX11" s="14">
        <f t="shared" si="3"/>
        <v>275.64164516056002</v>
      </c>
      <c r="AZ11" s="6">
        <f t="shared" si="4"/>
        <v>2.2456916932000004</v>
      </c>
      <c r="BA11" s="7">
        <f t="shared" si="5"/>
        <v>198.44085242912001</v>
      </c>
      <c r="BC11" s="11">
        <f t="shared" si="6"/>
        <v>3.0848337600000004</v>
      </c>
      <c r="BD11" s="12">
        <f t="shared" si="7"/>
        <v>334.03311179160005</v>
      </c>
      <c r="BF11" s="15">
        <f t="shared" si="8"/>
        <v>4.44917409416</v>
      </c>
      <c r="BG11" s="16">
        <f t="shared" si="9"/>
        <v>333.68218084879999</v>
      </c>
      <c r="BI11">
        <v>50</v>
      </c>
      <c r="BJ11" t="s">
        <v>37</v>
      </c>
      <c r="BK11" s="2">
        <v>45553.750879629632</v>
      </c>
      <c r="BL11" t="s">
        <v>31</v>
      </c>
      <c r="BM11" t="s">
        <v>13</v>
      </c>
      <c r="BN11">
        <v>0</v>
      </c>
      <c r="BO11">
        <v>2.702</v>
      </c>
      <c r="BP11" s="3">
        <v>4856423</v>
      </c>
      <c r="BQ11">
        <v>0</v>
      </c>
      <c r="BR11" t="s">
        <v>14</v>
      </c>
      <c r="BS11" t="s">
        <v>14</v>
      </c>
      <c r="BT11" t="s">
        <v>14</v>
      </c>
      <c r="BU11" t="s">
        <v>14</v>
      </c>
    </row>
    <row r="12" spans="1:73" x14ac:dyDescent="0.35">
      <c r="A12">
        <v>51</v>
      </c>
      <c r="B12" t="s">
        <v>38</v>
      </c>
      <c r="C12" s="2">
        <v>45553.77207175926</v>
      </c>
      <c r="D12">
        <v>269</v>
      </c>
      <c r="E12" t="s">
        <v>13</v>
      </c>
      <c r="F12">
        <v>0</v>
      </c>
      <c r="G12">
        <v>5.9950000000000001</v>
      </c>
      <c r="H12" s="3">
        <v>48839</v>
      </c>
      <c r="I12">
        <v>0.12</v>
      </c>
      <c r="J12" t="s">
        <v>14</v>
      </c>
      <c r="K12" t="s">
        <v>14</v>
      </c>
      <c r="L12" t="s">
        <v>14</v>
      </c>
      <c r="M12" t="s">
        <v>14</v>
      </c>
      <c r="O12">
        <v>51</v>
      </c>
      <c r="P12" t="s">
        <v>38</v>
      </c>
      <c r="Q12" s="2">
        <v>45553.77207175926</v>
      </c>
      <c r="R12">
        <v>269</v>
      </c>
      <c r="S12" t="s">
        <v>13</v>
      </c>
      <c r="T12">
        <v>0</v>
      </c>
      <c r="U12" t="s">
        <v>14</v>
      </c>
      <c r="V12" t="s">
        <v>14</v>
      </c>
      <c r="W12" t="s">
        <v>14</v>
      </c>
      <c r="X12" t="s">
        <v>14</v>
      </c>
      <c r="Y12" t="s">
        <v>14</v>
      </c>
      <c r="Z12" t="s">
        <v>14</v>
      </c>
      <c r="AA12" t="s">
        <v>14</v>
      </c>
      <c r="AC12">
        <v>51</v>
      </c>
      <c r="AD12" t="s">
        <v>38</v>
      </c>
      <c r="AE12" s="2">
        <v>45553.77207175926</v>
      </c>
      <c r="AF12">
        <v>269</v>
      </c>
      <c r="AG12" t="s">
        <v>13</v>
      </c>
      <c r="AH12">
        <v>0</v>
      </c>
      <c r="AI12">
        <v>12.146000000000001</v>
      </c>
      <c r="AJ12" s="3">
        <v>8597</v>
      </c>
      <c r="AK12">
        <v>1.853</v>
      </c>
      <c r="AL12" t="s">
        <v>14</v>
      </c>
      <c r="AM12" t="s">
        <v>14</v>
      </c>
      <c r="AN12" t="s">
        <v>14</v>
      </c>
      <c r="AO12" t="s">
        <v>14</v>
      </c>
      <c r="AQ12">
        <v>1</v>
      </c>
      <c r="AS12" s="10">
        <v>51</v>
      </c>
      <c r="AT12" s="15">
        <f t="shared" si="0"/>
        <v>136.57440140041521</v>
      </c>
      <c r="AU12" s="16">
        <f t="shared" si="1"/>
        <v>1792.0652771417999</v>
      </c>
      <c r="AW12" s="13">
        <f t="shared" si="2"/>
        <v>127.9912885263511</v>
      </c>
      <c r="AX12" s="14">
        <f t="shared" si="3"/>
        <v>1638.6866492696599</v>
      </c>
      <c r="AZ12" s="6">
        <f t="shared" si="4"/>
        <v>112.01186413244265</v>
      </c>
      <c r="BA12" s="7">
        <f t="shared" si="5"/>
        <v>1671.41375740232</v>
      </c>
      <c r="BC12" s="11">
        <f t="shared" si="6"/>
        <v>134.435541028583</v>
      </c>
      <c r="BD12" s="12">
        <f t="shared" si="7"/>
        <v>2042.2383746551002</v>
      </c>
      <c r="BF12" s="15">
        <f t="shared" si="8"/>
        <v>136.57440140041521</v>
      </c>
      <c r="BG12" s="16">
        <f t="shared" si="9"/>
        <v>1792.0652771417999</v>
      </c>
      <c r="BI12">
        <v>51</v>
      </c>
      <c r="BJ12" t="s">
        <v>38</v>
      </c>
      <c r="BK12" s="2">
        <v>45553.77207175926</v>
      </c>
      <c r="BL12">
        <v>269</v>
      </c>
      <c r="BM12" t="s">
        <v>13</v>
      </c>
      <c r="BN12">
        <v>0</v>
      </c>
      <c r="BO12">
        <v>2.8530000000000002</v>
      </c>
      <c r="BP12" s="3">
        <v>781312</v>
      </c>
      <c r="BQ12">
        <v>0</v>
      </c>
      <c r="BR12" t="s">
        <v>14</v>
      </c>
      <c r="BS12" t="s">
        <v>14</v>
      </c>
      <c r="BT12" t="s">
        <v>14</v>
      </c>
      <c r="BU12" t="s">
        <v>14</v>
      </c>
    </row>
    <row r="13" spans="1:73" x14ac:dyDescent="0.35">
      <c r="A13">
        <v>52</v>
      </c>
      <c r="B13" t="s">
        <v>39</v>
      </c>
      <c r="C13" s="2">
        <v>45553.793298611112</v>
      </c>
      <c r="D13">
        <v>370</v>
      </c>
      <c r="E13" t="s">
        <v>13</v>
      </c>
      <c r="F13">
        <v>0</v>
      </c>
      <c r="G13">
        <v>6.0010000000000003</v>
      </c>
      <c r="H13" s="3">
        <v>11786</v>
      </c>
      <c r="I13">
        <v>2.5999999999999999E-2</v>
      </c>
      <c r="J13" t="s">
        <v>14</v>
      </c>
      <c r="K13" t="s">
        <v>14</v>
      </c>
      <c r="L13" t="s">
        <v>14</v>
      </c>
      <c r="M13" t="s">
        <v>14</v>
      </c>
      <c r="O13">
        <v>52</v>
      </c>
      <c r="P13" t="s">
        <v>39</v>
      </c>
      <c r="Q13" s="2">
        <v>45553.793298611112</v>
      </c>
      <c r="R13">
        <v>370</v>
      </c>
      <c r="S13" t="s">
        <v>13</v>
      </c>
      <c r="T13">
        <v>0</v>
      </c>
      <c r="U13" t="s">
        <v>14</v>
      </c>
      <c r="V13" t="s">
        <v>14</v>
      </c>
      <c r="W13" t="s">
        <v>14</v>
      </c>
      <c r="X13" t="s">
        <v>14</v>
      </c>
      <c r="Y13" t="s">
        <v>14</v>
      </c>
      <c r="Z13" t="s">
        <v>14</v>
      </c>
      <c r="AA13" t="s">
        <v>14</v>
      </c>
      <c r="AC13">
        <v>52</v>
      </c>
      <c r="AD13" t="s">
        <v>39</v>
      </c>
      <c r="AE13" s="2">
        <v>45553.793298611112</v>
      </c>
      <c r="AF13">
        <v>370</v>
      </c>
      <c r="AG13" t="s">
        <v>13</v>
      </c>
      <c r="AH13">
        <v>0</v>
      </c>
      <c r="AI13">
        <v>12.141999999999999</v>
      </c>
      <c r="AJ13" s="3">
        <v>8793</v>
      </c>
      <c r="AK13">
        <v>1.897</v>
      </c>
      <c r="AL13" t="s">
        <v>14</v>
      </c>
      <c r="AM13" t="s">
        <v>14</v>
      </c>
      <c r="AN13" t="s">
        <v>14</v>
      </c>
      <c r="AO13" t="s">
        <v>14</v>
      </c>
      <c r="AQ13">
        <v>1</v>
      </c>
      <c r="AS13" s="10">
        <v>52</v>
      </c>
      <c r="AT13" s="15">
        <f t="shared" si="0"/>
        <v>29.806496850915202</v>
      </c>
      <c r="AU13" s="16">
        <f t="shared" si="1"/>
        <v>1832.0414524297998</v>
      </c>
      <c r="AW13" s="13">
        <f t="shared" si="2"/>
        <v>30.628215805663604</v>
      </c>
      <c r="AX13" s="14">
        <f t="shared" si="3"/>
        <v>1676.10642803526</v>
      </c>
      <c r="AZ13" s="6">
        <f t="shared" si="4"/>
        <v>25.19234020503016</v>
      </c>
      <c r="BA13" s="7">
        <f t="shared" si="5"/>
        <v>1711.8399740135198</v>
      </c>
      <c r="BC13" s="11">
        <f t="shared" si="6"/>
        <v>25.225737251707997</v>
      </c>
      <c r="BD13" s="12">
        <f t="shared" si="7"/>
        <v>2088.5077851710998</v>
      </c>
      <c r="BF13" s="15">
        <f t="shared" si="8"/>
        <v>29.806496850915202</v>
      </c>
      <c r="BG13" s="16">
        <f t="shared" si="9"/>
        <v>1832.0414524297998</v>
      </c>
      <c r="BI13">
        <v>52</v>
      </c>
      <c r="BJ13" t="s">
        <v>39</v>
      </c>
      <c r="BK13" s="2">
        <v>45553.793298611112</v>
      </c>
      <c r="BL13">
        <v>370</v>
      </c>
      <c r="BM13" t="s">
        <v>13</v>
      </c>
      <c r="BN13">
        <v>0</v>
      </c>
      <c r="BO13">
        <v>2.8450000000000002</v>
      </c>
      <c r="BP13" s="3">
        <v>929428</v>
      </c>
      <c r="BQ13">
        <v>0</v>
      </c>
      <c r="BR13" t="s">
        <v>14</v>
      </c>
      <c r="BS13" t="s">
        <v>14</v>
      </c>
      <c r="BT13" t="s">
        <v>14</v>
      </c>
      <c r="BU13" t="s">
        <v>14</v>
      </c>
    </row>
    <row r="14" spans="1:73" x14ac:dyDescent="0.35">
      <c r="A14">
        <v>53</v>
      </c>
      <c r="B14" t="s">
        <v>40</v>
      </c>
      <c r="C14" s="2">
        <v>45553.81449074074</v>
      </c>
      <c r="D14">
        <v>216</v>
      </c>
      <c r="E14" t="s">
        <v>13</v>
      </c>
      <c r="F14">
        <v>0</v>
      </c>
      <c r="G14">
        <v>5.9960000000000004</v>
      </c>
      <c r="H14" s="3">
        <v>148883</v>
      </c>
      <c r="I14">
        <v>0.372</v>
      </c>
      <c r="J14" t="s">
        <v>14</v>
      </c>
      <c r="K14" t="s">
        <v>14</v>
      </c>
      <c r="L14" t="s">
        <v>14</v>
      </c>
      <c r="M14" t="s">
        <v>14</v>
      </c>
      <c r="O14">
        <v>53</v>
      </c>
      <c r="P14" t="s">
        <v>40</v>
      </c>
      <c r="Q14" s="2">
        <v>45553.81449074074</v>
      </c>
      <c r="R14">
        <v>216</v>
      </c>
      <c r="S14" t="s">
        <v>13</v>
      </c>
      <c r="T14">
        <v>0</v>
      </c>
      <c r="U14" t="s">
        <v>14</v>
      </c>
      <c r="V14" t="s">
        <v>14</v>
      </c>
      <c r="W14" t="s">
        <v>14</v>
      </c>
      <c r="X14" t="s">
        <v>14</v>
      </c>
      <c r="Y14" t="s">
        <v>14</v>
      </c>
      <c r="Z14" t="s">
        <v>14</v>
      </c>
      <c r="AA14" t="s">
        <v>14</v>
      </c>
      <c r="AC14">
        <v>53</v>
      </c>
      <c r="AD14" t="s">
        <v>40</v>
      </c>
      <c r="AE14" s="2">
        <v>45553.81449074074</v>
      </c>
      <c r="AF14">
        <v>216</v>
      </c>
      <c r="AG14" t="s">
        <v>13</v>
      </c>
      <c r="AH14">
        <v>0</v>
      </c>
      <c r="AI14">
        <v>11.94</v>
      </c>
      <c r="AJ14" s="3">
        <v>230882</v>
      </c>
      <c r="AK14">
        <v>47.728999999999999</v>
      </c>
      <c r="AL14" t="s">
        <v>14</v>
      </c>
      <c r="AM14" t="s">
        <v>14</v>
      </c>
      <c r="AN14" t="s">
        <v>14</v>
      </c>
      <c r="AO14" t="s">
        <v>14</v>
      </c>
      <c r="AQ14">
        <v>1</v>
      </c>
      <c r="AS14" s="10">
        <v>53</v>
      </c>
      <c r="AT14" s="15">
        <f t="shared" si="0"/>
        <v>420.88923354741678</v>
      </c>
      <c r="AU14" s="16">
        <f t="shared" si="1"/>
        <v>45799.301454886285</v>
      </c>
      <c r="AW14" s="13">
        <f t="shared" si="2"/>
        <v>389.21571774439997</v>
      </c>
      <c r="AX14" s="14">
        <f t="shared" si="3"/>
        <v>43274.016743755761</v>
      </c>
      <c r="AZ14" s="6">
        <f t="shared" si="4"/>
        <v>345.32202246512787</v>
      </c>
      <c r="BA14" s="7">
        <f t="shared" si="5"/>
        <v>46259.227572979522</v>
      </c>
      <c r="BC14" s="11">
        <f t="shared" si="6"/>
        <v>407.674954094447</v>
      </c>
      <c r="BD14" s="12">
        <f t="shared" si="7"/>
        <v>53232.2356349084</v>
      </c>
      <c r="BF14" s="15">
        <f t="shared" si="8"/>
        <v>420.88923354741678</v>
      </c>
      <c r="BG14" s="16">
        <f t="shared" si="9"/>
        <v>45799.301454886285</v>
      </c>
      <c r="BI14">
        <v>53</v>
      </c>
      <c r="BJ14" t="s">
        <v>40</v>
      </c>
      <c r="BK14" s="2">
        <v>45553.81449074074</v>
      </c>
      <c r="BL14">
        <v>216</v>
      </c>
      <c r="BM14" t="s">
        <v>13</v>
      </c>
      <c r="BN14">
        <v>0</v>
      </c>
      <c r="BO14">
        <v>2.8620000000000001</v>
      </c>
      <c r="BP14" s="3">
        <v>662699</v>
      </c>
      <c r="BQ14">
        <v>0</v>
      </c>
      <c r="BR14" t="s">
        <v>14</v>
      </c>
      <c r="BS14" t="s">
        <v>14</v>
      </c>
      <c r="BT14" t="s">
        <v>14</v>
      </c>
      <c r="BU14" t="s">
        <v>14</v>
      </c>
    </row>
    <row r="15" spans="1:73" x14ac:dyDescent="0.35">
      <c r="A15">
        <v>54</v>
      </c>
      <c r="B15" t="s">
        <v>41</v>
      </c>
      <c r="C15" s="2">
        <v>45553.835717592592</v>
      </c>
      <c r="D15">
        <v>268</v>
      </c>
      <c r="E15" t="s">
        <v>13</v>
      </c>
      <c r="F15">
        <v>0</v>
      </c>
      <c r="G15">
        <v>5.992</v>
      </c>
      <c r="H15" s="3">
        <v>93360</v>
      </c>
      <c r="I15">
        <v>0.23200000000000001</v>
      </c>
      <c r="J15" t="s">
        <v>14</v>
      </c>
      <c r="K15" t="s">
        <v>14</v>
      </c>
      <c r="L15" t="s">
        <v>14</v>
      </c>
      <c r="M15" t="s">
        <v>14</v>
      </c>
      <c r="O15">
        <v>54</v>
      </c>
      <c r="P15" t="s">
        <v>41</v>
      </c>
      <c r="Q15" s="2">
        <v>45553.835717592592</v>
      </c>
      <c r="R15">
        <v>268</v>
      </c>
      <c r="S15" t="s">
        <v>13</v>
      </c>
      <c r="T15">
        <v>0</v>
      </c>
      <c r="U15" t="s">
        <v>14</v>
      </c>
      <c r="V15" t="s">
        <v>14</v>
      </c>
      <c r="W15" t="s">
        <v>14</v>
      </c>
      <c r="X15" t="s">
        <v>14</v>
      </c>
      <c r="Y15" t="s">
        <v>14</v>
      </c>
      <c r="Z15" t="s">
        <v>14</v>
      </c>
      <c r="AA15" t="s">
        <v>14</v>
      </c>
      <c r="AC15">
        <v>54</v>
      </c>
      <c r="AD15" t="s">
        <v>41</v>
      </c>
      <c r="AE15" s="2">
        <v>45553.835717592592</v>
      </c>
      <c r="AF15">
        <v>268</v>
      </c>
      <c r="AG15" t="s">
        <v>13</v>
      </c>
      <c r="AH15">
        <v>0</v>
      </c>
      <c r="AI15">
        <v>12.061999999999999</v>
      </c>
      <c r="AJ15" s="3">
        <v>75761</v>
      </c>
      <c r="AK15">
        <v>16.306000000000001</v>
      </c>
      <c r="AL15" t="s">
        <v>14</v>
      </c>
      <c r="AM15" t="s">
        <v>14</v>
      </c>
      <c r="AN15" t="s">
        <v>14</v>
      </c>
      <c r="AO15" t="s">
        <v>14</v>
      </c>
      <c r="AQ15">
        <v>1</v>
      </c>
      <c r="AS15" s="10">
        <v>54</v>
      </c>
      <c r="AT15" s="15">
        <f t="shared" si="0"/>
        <v>263.81243332352</v>
      </c>
      <c r="AU15" s="16">
        <f t="shared" si="1"/>
        <v>14940.868609222369</v>
      </c>
      <c r="AW15" s="13">
        <f t="shared" si="2"/>
        <v>244.53872476736001</v>
      </c>
      <c r="AX15" s="14">
        <f t="shared" si="3"/>
        <v>14388.317204492541</v>
      </c>
      <c r="AZ15" s="6">
        <f t="shared" si="4"/>
        <v>216.03728614361597</v>
      </c>
      <c r="BA15" s="7">
        <f t="shared" si="5"/>
        <v>15409.62081283208</v>
      </c>
      <c r="BC15" s="11">
        <f t="shared" si="6"/>
        <v>259.92920670080002</v>
      </c>
      <c r="BD15" s="12">
        <f t="shared" si="7"/>
        <v>16754.244778951099</v>
      </c>
      <c r="BF15" s="15">
        <f t="shared" si="8"/>
        <v>263.81243332352</v>
      </c>
      <c r="BG15" s="16">
        <f t="shared" si="9"/>
        <v>14940.868609222369</v>
      </c>
      <c r="BI15">
        <v>54</v>
      </c>
      <c r="BJ15" t="s">
        <v>41</v>
      </c>
      <c r="BK15" s="2">
        <v>45553.835717592592</v>
      </c>
      <c r="BL15">
        <v>268</v>
      </c>
      <c r="BM15" t="s">
        <v>13</v>
      </c>
      <c r="BN15">
        <v>0</v>
      </c>
      <c r="BO15">
        <v>2.85</v>
      </c>
      <c r="BP15" s="3">
        <v>818768</v>
      </c>
      <c r="BQ15">
        <v>0</v>
      </c>
      <c r="BR15" t="s">
        <v>14</v>
      </c>
      <c r="BS15" t="s">
        <v>14</v>
      </c>
      <c r="BT15" t="s">
        <v>14</v>
      </c>
      <c r="BU15" t="s">
        <v>14</v>
      </c>
    </row>
    <row r="16" spans="1:73" x14ac:dyDescent="0.35">
      <c r="A16">
        <v>55</v>
      </c>
      <c r="B16" t="s">
        <v>42</v>
      </c>
      <c r="C16" s="2">
        <v>45553.856956018521</v>
      </c>
      <c r="D16">
        <v>241</v>
      </c>
      <c r="E16" t="s">
        <v>13</v>
      </c>
      <c r="F16">
        <v>0</v>
      </c>
      <c r="G16">
        <v>5.9930000000000003</v>
      </c>
      <c r="H16" s="3">
        <v>35985</v>
      </c>
      <c r="I16">
        <v>8.6999999999999994E-2</v>
      </c>
      <c r="J16" t="s">
        <v>14</v>
      </c>
      <c r="K16" t="s">
        <v>14</v>
      </c>
      <c r="L16" t="s">
        <v>14</v>
      </c>
      <c r="M16" t="s">
        <v>14</v>
      </c>
      <c r="O16">
        <v>55</v>
      </c>
      <c r="P16" t="s">
        <v>42</v>
      </c>
      <c r="Q16" s="2">
        <v>45553.856956018521</v>
      </c>
      <c r="R16">
        <v>241</v>
      </c>
      <c r="S16" t="s">
        <v>13</v>
      </c>
      <c r="T16">
        <v>0</v>
      </c>
      <c r="U16" t="s">
        <v>14</v>
      </c>
      <c r="V16" t="s">
        <v>14</v>
      </c>
      <c r="W16" t="s">
        <v>14</v>
      </c>
      <c r="X16" t="s">
        <v>14</v>
      </c>
      <c r="Y16" t="s">
        <v>14</v>
      </c>
      <c r="Z16" t="s">
        <v>14</v>
      </c>
      <c r="AA16" t="s">
        <v>14</v>
      </c>
      <c r="AC16">
        <v>55</v>
      </c>
      <c r="AD16" t="s">
        <v>42</v>
      </c>
      <c r="AE16" s="2">
        <v>45553.856956018521</v>
      </c>
      <c r="AF16">
        <v>241</v>
      </c>
      <c r="AG16" t="s">
        <v>13</v>
      </c>
      <c r="AH16">
        <v>0</v>
      </c>
      <c r="AI16">
        <v>11.994999999999999</v>
      </c>
      <c r="AJ16" s="3">
        <v>151941</v>
      </c>
      <c r="AK16">
        <v>32.052999999999997</v>
      </c>
      <c r="AL16" t="s">
        <v>14</v>
      </c>
      <c r="AM16" t="s">
        <v>14</v>
      </c>
      <c r="AN16" t="s">
        <v>14</v>
      </c>
      <c r="AO16" t="s">
        <v>14</v>
      </c>
      <c r="AQ16">
        <v>1</v>
      </c>
      <c r="AS16" s="10">
        <v>55</v>
      </c>
      <c r="AT16" s="15">
        <f t="shared" si="0"/>
        <v>99.625542039020004</v>
      </c>
      <c r="AU16" s="16">
        <f t="shared" si="1"/>
        <v>30239.970098431571</v>
      </c>
      <c r="AW16" s="13">
        <f t="shared" si="2"/>
        <v>94.252819144797499</v>
      </c>
      <c r="AX16" s="14">
        <f t="shared" si="3"/>
        <v>28671.881742758942</v>
      </c>
      <c r="AZ16" s="6">
        <f t="shared" si="4"/>
        <v>81.918487125078499</v>
      </c>
      <c r="BA16" s="7">
        <f t="shared" si="5"/>
        <v>30713.348257884878</v>
      </c>
      <c r="BC16" s="11">
        <f t="shared" si="6"/>
        <v>97.040265805175011</v>
      </c>
      <c r="BD16" s="12">
        <f t="shared" si="7"/>
        <v>34914.565540027099</v>
      </c>
      <c r="BF16" s="15">
        <f t="shared" si="8"/>
        <v>99.625542039020004</v>
      </c>
      <c r="BG16" s="16">
        <f t="shared" si="9"/>
        <v>30239.970098431571</v>
      </c>
      <c r="BI16">
        <v>55</v>
      </c>
      <c r="BJ16" t="s">
        <v>42</v>
      </c>
      <c r="BK16" s="2">
        <v>45553.856956018521</v>
      </c>
      <c r="BL16">
        <v>241</v>
      </c>
      <c r="BM16" t="s">
        <v>13</v>
      </c>
      <c r="BN16">
        <v>0</v>
      </c>
      <c r="BO16">
        <v>2.8460000000000001</v>
      </c>
      <c r="BP16" s="3">
        <v>892718</v>
      </c>
      <c r="BQ16">
        <v>0</v>
      </c>
      <c r="BR16" t="s">
        <v>14</v>
      </c>
      <c r="BS16" t="s">
        <v>14</v>
      </c>
      <c r="BT16" t="s">
        <v>14</v>
      </c>
      <c r="BU16" t="s">
        <v>14</v>
      </c>
    </row>
    <row r="17" spans="1:73" x14ac:dyDescent="0.35">
      <c r="A17">
        <v>56</v>
      </c>
      <c r="B17" t="s">
        <v>43</v>
      </c>
      <c r="C17" s="2">
        <v>45553.878182870372</v>
      </c>
      <c r="D17">
        <v>301</v>
      </c>
      <c r="E17" t="s">
        <v>13</v>
      </c>
      <c r="F17">
        <v>0</v>
      </c>
      <c r="G17">
        <v>6.0449999999999999</v>
      </c>
      <c r="H17" s="3">
        <v>1752</v>
      </c>
      <c r="I17">
        <v>1E-3</v>
      </c>
      <c r="J17" t="s">
        <v>14</v>
      </c>
      <c r="K17" t="s">
        <v>14</v>
      </c>
      <c r="L17" t="s">
        <v>14</v>
      </c>
      <c r="M17" t="s">
        <v>14</v>
      </c>
      <c r="O17">
        <v>56</v>
      </c>
      <c r="P17" t="s">
        <v>43</v>
      </c>
      <c r="Q17" s="2">
        <v>45553.878182870372</v>
      </c>
      <c r="R17">
        <v>301</v>
      </c>
      <c r="S17" t="s">
        <v>13</v>
      </c>
      <c r="T17">
        <v>0</v>
      </c>
      <c r="U17" t="s">
        <v>14</v>
      </c>
      <c r="V17" t="s">
        <v>14</v>
      </c>
      <c r="W17" t="s">
        <v>14</v>
      </c>
      <c r="X17" t="s">
        <v>14</v>
      </c>
      <c r="Y17" t="s">
        <v>14</v>
      </c>
      <c r="Z17" t="s">
        <v>14</v>
      </c>
      <c r="AA17" t="s">
        <v>14</v>
      </c>
      <c r="AC17">
        <v>56</v>
      </c>
      <c r="AD17" t="s">
        <v>43</v>
      </c>
      <c r="AE17" s="2">
        <v>45553.878182870372</v>
      </c>
      <c r="AF17">
        <v>301</v>
      </c>
      <c r="AG17" t="s">
        <v>13</v>
      </c>
      <c r="AH17">
        <v>0</v>
      </c>
      <c r="AI17">
        <v>11.936999999999999</v>
      </c>
      <c r="AJ17" s="3">
        <v>234625</v>
      </c>
      <c r="AK17">
        <v>48.457000000000001</v>
      </c>
      <c r="AL17" t="s">
        <v>14</v>
      </c>
      <c r="AM17" t="s">
        <v>14</v>
      </c>
      <c r="AN17" t="s">
        <v>14</v>
      </c>
      <c r="AO17" t="s">
        <v>14</v>
      </c>
      <c r="AQ17">
        <v>1</v>
      </c>
      <c r="AS17" s="10">
        <v>56</v>
      </c>
      <c r="AT17" s="15">
        <f t="shared" si="0"/>
        <v>0.66204745856000002</v>
      </c>
      <c r="AU17" s="16">
        <f t="shared" si="1"/>
        <v>46529.612658281258</v>
      </c>
      <c r="AW17" s="13">
        <f t="shared" si="2"/>
        <v>-0.19498175679999985</v>
      </c>
      <c r="AX17" s="14">
        <f t="shared" si="3"/>
        <v>43961.347038437503</v>
      </c>
      <c r="AZ17" s="6">
        <f t="shared" si="4"/>
        <v>0.10374373120000002</v>
      </c>
      <c r="BA17" s="7">
        <f t="shared" si="5"/>
        <v>46988.439811249998</v>
      </c>
      <c r="BC17" s="11">
        <f t="shared" si="6"/>
        <v>6.0292521600000004</v>
      </c>
      <c r="BD17" s="12">
        <f t="shared" si="7"/>
        <v>54088.112873437502</v>
      </c>
      <c r="BF17" s="15">
        <f t="shared" si="8"/>
        <v>0.66204745856000002</v>
      </c>
      <c r="BG17" s="16">
        <f t="shared" si="9"/>
        <v>46529.612658281258</v>
      </c>
      <c r="BI17">
        <v>56</v>
      </c>
      <c r="BJ17" t="s">
        <v>43</v>
      </c>
      <c r="BK17" s="2">
        <v>45553.878182870372</v>
      </c>
      <c r="BL17">
        <v>301</v>
      </c>
      <c r="BM17" t="s">
        <v>13</v>
      </c>
      <c r="BN17">
        <v>0</v>
      </c>
      <c r="BO17">
        <v>2.84</v>
      </c>
      <c r="BP17" s="3">
        <v>990863</v>
      </c>
      <c r="BQ17">
        <v>0</v>
      </c>
      <c r="BR17" t="s">
        <v>14</v>
      </c>
      <c r="BS17" t="s">
        <v>14</v>
      </c>
      <c r="BT17" t="s">
        <v>14</v>
      </c>
      <c r="BU17" t="s">
        <v>14</v>
      </c>
    </row>
    <row r="18" spans="1:73" x14ac:dyDescent="0.35">
      <c r="A18">
        <v>57</v>
      </c>
      <c r="B18" t="s">
        <v>44</v>
      </c>
      <c r="C18" s="2">
        <v>45553.899409722224</v>
      </c>
      <c r="D18">
        <v>386</v>
      </c>
      <c r="E18" t="s">
        <v>13</v>
      </c>
      <c r="F18">
        <v>0</v>
      </c>
      <c r="G18">
        <v>6.0010000000000003</v>
      </c>
      <c r="H18" s="3">
        <v>10610</v>
      </c>
      <c r="I18">
        <v>2.3E-2</v>
      </c>
      <c r="J18" t="s">
        <v>14</v>
      </c>
      <c r="K18" t="s">
        <v>14</v>
      </c>
      <c r="L18" t="s">
        <v>14</v>
      </c>
      <c r="M18" t="s">
        <v>14</v>
      </c>
      <c r="O18">
        <v>57</v>
      </c>
      <c r="P18" t="s">
        <v>44</v>
      </c>
      <c r="Q18" s="2">
        <v>45553.899409722224</v>
      </c>
      <c r="R18">
        <v>386</v>
      </c>
      <c r="S18" t="s">
        <v>13</v>
      </c>
      <c r="T18">
        <v>0</v>
      </c>
      <c r="U18" t="s">
        <v>14</v>
      </c>
      <c r="V18" t="s">
        <v>14</v>
      </c>
      <c r="W18" t="s">
        <v>14</v>
      </c>
      <c r="X18" t="s">
        <v>14</v>
      </c>
      <c r="Y18" t="s">
        <v>14</v>
      </c>
      <c r="Z18" t="s">
        <v>14</v>
      </c>
      <c r="AA18" t="s">
        <v>14</v>
      </c>
      <c r="AC18">
        <v>57</v>
      </c>
      <c r="AD18" t="s">
        <v>44</v>
      </c>
      <c r="AE18" s="2">
        <v>45553.899409722224</v>
      </c>
      <c r="AF18">
        <v>386</v>
      </c>
      <c r="AG18" t="s">
        <v>13</v>
      </c>
      <c r="AH18">
        <v>0</v>
      </c>
      <c r="AI18">
        <v>12.134</v>
      </c>
      <c r="AJ18" s="3">
        <v>8157</v>
      </c>
      <c r="AK18">
        <v>1.7569999999999999</v>
      </c>
      <c r="AL18" t="s">
        <v>14</v>
      </c>
      <c r="AM18" t="s">
        <v>14</v>
      </c>
      <c r="AN18" t="s">
        <v>14</v>
      </c>
      <c r="AO18" t="s">
        <v>14</v>
      </c>
      <c r="AQ18">
        <v>1</v>
      </c>
      <c r="AS18" s="10">
        <v>57</v>
      </c>
      <c r="AT18" s="15">
        <f t="shared" si="0"/>
        <v>26.404879177520002</v>
      </c>
      <c r="AU18" s="16">
        <f t="shared" si="1"/>
        <v>1702.3061083897999</v>
      </c>
      <c r="AW18" s="13">
        <f t="shared" si="2"/>
        <v>27.532640033109999</v>
      </c>
      <c r="AX18" s="14">
        <f t="shared" si="3"/>
        <v>1554.6785140872601</v>
      </c>
      <c r="AZ18" s="6">
        <f t="shared" si="4"/>
        <v>22.433213443066002</v>
      </c>
      <c r="BA18" s="7">
        <f t="shared" si="5"/>
        <v>1580.65388471752</v>
      </c>
      <c r="BC18" s="11">
        <f t="shared" si="6"/>
        <v>21.688703798300004</v>
      </c>
      <c r="BD18" s="12">
        <f t="shared" si="7"/>
        <v>1938.2406343911</v>
      </c>
      <c r="BF18" s="15">
        <f t="shared" si="8"/>
        <v>26.404879177520002</v>
      </c>
      <c r="BG18" s="16">
        <f t="shared" si="9"/>
        <v>1702.3061083897999</v>
      </c>
      <c r="BI18">
        <v>57</v>
      </c>
      <c r="BJ18" t="s">
        <v>44</v>
      </c>
      <c r="BK18" s="2">
        <v>45553.899409722224</v>
      </c>
      <c r="BL18">
        <v>386</v>
      </c>
      <c r="BM18" t="s">
        <v>13</v>
      </c>
      <c r="BN18">
        <v>0</v>
      </c>
      <c r="BO18">
        <v>2.8530000000000002</v>
      </c>
      <c r="BP18" s="3">
        <v>794545</v>
      </c>
      <c r="BQ18">
        <v>0</v>
      </c>
      <c r="BR18" t="s">
        <v>14</v>
      </c>
      <c r="BS18" t="s">
        <v>14</v>
      </c>
      <c r="BT18" t="s">
        <v>14</v>
      </c>
      <c r="BU18" t="s">
        <v>14</v>
      </c>
    </row>
    <row r="19" spans="1:73" x14ac:dyDescent="0.35">
      <c r="A19">
        <v>58</v>
      </c>
      <c r="B19" t="s">
        <v>45</v>
      </c>
      <c r="C19" s="2">
        <v>45553.920636574076</v>
      </c>
      <c r="D19">
        <v>107</v>
      </c>
      <c r="E19" t="s">
        <v>13</v>
      </c>
      <c r="F19">
        <v>0</v>
      </c>
      <c r="G19">
        <v>6.0270000000000001</v>
      </c>
      <c r="H19" s="3">
        <v>2630</v>
      </c>
      <c r="I19">
        <v>3.0000000000000001E-3</v>
      </c>
      <c r="J19" t="s">
        <v>14</v>
      </c>
      <c r="K19" t="s">
        <v>14</v>
      </c>
      <c r="L19" t="s">
        <v>14</v>
      </c>
      <c r="M19" t="s">
        <v>14</v>
      </c>
      <c r="O19">
        <v>58</v>
      </c>
      <c r="P19" t="s">
        <v>45</v>
      </c>
      <c r="Q19" s="2">
        <v>45553.920636574076</v>
      </c>
      <c r="R19">
        <v>107</v>
      </c>
      <c r="S19" t="s">
        <v>13</v>
      </c>
      <c r="T19">
        <v>0</v>
      </c>
      <c r="U19" t="s">
        <v>14</v>
      </c>
      <c r="V19" t="s">
        <v>14</v>
      </c>
      <c r="W19" t="s">
        <v>14</v>
      </c>
      <c r="X19" t="s">
        <v>14</v>
      </c>
      <c r="Y19" t="s">
        <v>14</v>
      </c>
      <c r="Z19" t="s">
        <v>14</v>
      </c>
      <c r="AA19" t="s">
        <v>14</v>
      </c>
      <c r="AC19">
        <v>58</v>
      </c>
      <c r="AD19" t="s">
        <v>45</v>
      </c>
      <c r="AE19" s="2">
        <v>45553.920636574076</v>
      </c>
      <c r="AF19">
        <v>107</v>
      </c>
      <c r="AG19" t="s">
        <v>13</v>
      </c>
      <c r="AH19">
        <v>0</v>
      </c>
      <c r="AI19">
        <v>11.95</v>
      </c>
      <c r="AJ19" s="3">
        <v>203534</v>
      </c>
      <c r="AK19">
        <v>42.368000000000002</v>
      </c>
      <c r="AL19" t="s">
        <v>14</v>
      </c>
      <c r="AM19" t="s">
        <v>14</v>
      </c>
      <c r="AN19" t="s">
        <v>14</v>
      </c>
      <c r="AO19" t="s">
        <v>14</v>
      </c>
      <c r="AQ19">
        <v>1</v>
      </c>
      <c r="AS19" s="10">
        <v>58</v>
      </c>
      <c r="AT19" s="15">
        <f t="shared" si="0"/>
        <v>3.0356216659999999</v>
      </c>
      <c r="AU19" s="16">
        <f t="shared" si="1"/>
        <v>40442.895277581323</v>
      </c>
      <c r="AW19" s="13">
        <f t="shared" si="2"/>
        <v>2.938655644999999</v>
      </c>
      <c r="AX19" s="14">
        <f t="shared" si="3"/>
        <v>38238.254590323435</v>
      </c>
      <c r="AZ19" s="6">
        <f t="shared" si="4"/>
        <v>1.3958125700000001</v>
      </c>
      <c r="BA19" s="7">
        <f t="shared" si="5"/>
        <v>40909.584004738885</v>
      </c>
      <c r="BC19" s="11">
        <f t="shared" si="6"/>
        <v>3.9231759999999998</v>
      </c>
      <c r="BD19" s="12">
        <f t="shared" si="7"/>
        <v>46944.0447535196</v>
      </c>
      <c r="BF19" s="15">
        <f t="shared" si="8"/>
        <v>3.0356216659999999</v>
      </c>
      <c r="BG19" s="16">
        <f t="shared" si="9"/>
        <v>40442.895277581323</v>
      </c>
      <c r="BI19">
        <v>58</v>
      </c>
      <c r="BJ19" t="s">
        <v>45</v>
      </c>
      <c r="BK19" s="2">
        <v>45553.920636574076</v>
      </c>
      <c r="BL19">
        <v>107</v>
      </c>
      <c r="BM19" t="s">
        <v>13</v>
      </c>
      <c r="BN19">
        <v>0</v>
      </c>
      <c r="BO19">
        <v>2.85</v>
      </c>
      <c r="BP19" s="3">
        <v>811222</v>
      </c>
      <c r="BQ19">
        <v>0</v>
      </c>
      <c r="BR19" t="s">
        <v>14</v>
      </c>
      <c r="BS19" t="s">
        <v>14</v>
      </c>
      <c r="BT19" t="s">
        <v>14</v>
      </c>
      <c r="BU19" t="s">
        <v>14</v>
      </c>
    </row>
    <row r="20" spans="1:73" x14ac:dyDescent="0.35">
      <c r="A20">
        <v>59</v>
      </c>
      <c r="B20" t="s">
        <v>46</v>
      </c>
      <c r="C20" s="2">
        <v>45553.941863425927</v>
      </c>
      <c r="D20">
        <v>388</v>
      </c>
      <c r="E20" t="s">
        <v>13</v>
      </c>
      <c r="F20">
        <v>0</v>
      </c>
      <c r="G20">
        <v>5.9889999999999999</v>
      </c>
      <c r="H20" s="3">
        <v>106518</v>
      </c>
      <c r="I20">
        <v>0.26500000000000001</v>
      </c>
      <c r="J20" t="s">
        <v>14</v>
      </c>
      <c r="K20" t="s">
        <v>14</v>
      </c>
      <c r="L20" t="s">
        <v>14</v>
      </c>
      <c r="M20" t="s">
        <v>14</v>
      </c>
      <c r="O20">
        <v>59</v>
      </c>
      <c r="P20" t="s">
        <v>46</v>
      </c>
      <c r="Q20" s="2">
        <v>45553.941863425927</v>
      </c>
      <c r="R20">
        <v>388</v>
      </c>
      <c r="S20" t="s">
        <v>13</v>
      </c>
      <c r="T20">
        <v>0</v>
      </c>
      <c r="U20" t="s">
        <v>14</v>
      </c>
      <c r="V20" t="s">
        <v>14</v>
      </c>
      <c r="W20" t="s">
        <v>14</v>
      </c>
      <c r="X20" t="s">
        <v>14</v>
      </c>
      <c r="Y20" t="s">
        <v>14</v>
      </c>
      <c r="Z20" t="s">
        <v>14</v>
      </c>
      <c r="AA20" t="s">
        <v>14</v>
      </c>
      <c r="AC20">
        <v>59</v>
      </c>
      <c r="AD20" t="s">
        <v>46</v>
      </c>
      <c r="AE20" s="2">
        <v>45553.941863425927</v>
      </c>
      <c r="AF20">
        <v>388</v>
      </c>
      <c r="AG20" t="s">
        <v>13</v>
      </c>
      <c r="AH20">
        <v>0</v>
      </c>
      <c r="AI20">
        <v>11.926</v>
      </c>
      <c r="AJ20" s="3">
        <v>227555</v>
      </c>
      <c r="AK20">
        <v>47.081000000000003</v>
      </c>
      <c r="AL20" t="s">
        <v>14</v>
      </c>
      <c r="AM20" t="s">
        <v>14</v>
      </c>
      <c r="AN20" t="s">
        <v>14</v>
      </c>
      <c r="AO20" t="s">
        <v>14</v>
      </c>
      <c r="AQ20">
        <v>1</v>
      </c>
      <c r="AS20" s="10">
        <v>59</v>
      </c>
      <c r="AT20" s="15">
        <f t="shared" si="0"/>
        <v>301.1979328472288</v>
      </c>
      <c r="AU20" s="16">
        <f t="shared" si="1"/>
        <v>45149.592389059253</v>
      </c>
      <c r="AW20" s="13">
        <f t="shared" si="2"/>
        <v>278.89208840522844</v>
      </c>
      <c r="AX20" s="14">
        <f t="shared" si="3"/>
        <v>42662.694419313506</v>
      </c>
      <c r="AZ20" s="6">
        <f t="shared" si="4"/>
        <v>246.72045036854502</v>
      </c>
      <c r="BA20" s="7">
        <f t="shared" si="5"/>
        <v>45610.460284802</v>
      </c>
      <c r="BC20" s="11">
        <f t="shared" si="6"/>
        <v>295.82149902105198</v>
      </c>
      <c r="BD20" s="12">
        <f t="shared" si="7"/>
        <v>52470.519228777499</v>
      </c>
      <c r="BF20" s="15">
        <f t="shared" si="8"/>
        <v>301.1979328472288</v>
      </c>
      <c r="BG20" s="16">
        <f t="shared" si="9"/>
        <v>45149.592389059253</v>
      </c>
      <c r="BI20">
        <v>59</v>
      </c>
      <c r="BJ20" t="s">
        <v>46</v>
      </c>
      <c r="BK20" s="2">
        <v>45553.941863425927</v>
      </c>
      <c r="BL20">
        <v>388</v>
      </c>
      <c r="BM20" t="s">
        <v>13</v>
      </c>
      <c r="BN20">
        <v>0</v>
      </c>
      <c r="BO20">
        <v>2.8519999999999999</v>
      </c>
      <c r="BP20" s="3">
        <v>725726</v>
      </c>
      <c r="BQ20">
        <v>0</v>
      </c>
      <c r="BR20" t="s">
        <v>14</v>
      </c>
      <c r="BS20" t="s">
        <v>14</v>
      </c>
      <c r="BT20" t="s">
        <v>14</v>
      </c>
      <c r="BU20" t="s">
        <v>14</v>
      </c>
    </row>
    <row r="21" spans="1:73" x14ac:dyDescent="0.35">
      <c r="A21">
        <v>60</v>
      </c>
      <c r="B21" t="s">
        <v>47</v>
      </c>
      <c r="C21" s="2">
        <v>45553.963101851848</v>
      </c>
      <c r="D21">
        <v>72</v>
      </c>
      <c r="E21" t="s">
        <v>13</v>
      </c>
      <c r="F21">
        <v>0</v>
      </c>
      <c r="G21">
        <v>5.9969999999999999</v>
      </c>
      <c r="H21" s="3">
        <v>10300</v>
      </c>
      <c r="I21">
        <v>2.1999999999999999E-2</v>
      </c>
      <c r="J21" t="s">
        <v>14</v>
      </c>
      <c r="K21" t="s">
        <v>14</v>
      </c>
      <c r="L21" t="s">
        <v>14</v>
      </c>
      <c r="M21" t="s">
        <v>14</v>
      </c>
      <c r="O21">
        <v>60</v>
      </c>
      <c r="P21" t="s">
        <v>47</v>
      </c>
      <c r="Q21" s="2">
        <v>45553.963101851848</v>
      </c>
      <c r="R21">
        <v>72</v>
      </c>
      <c r="S21" t="s">
        <v>13</v>
      </c>
      <c r="T21">
        <v>0</v>
      </c>
      <c r="U21" t="s">
        <v>14</v>
      </c>
      <c r="V21" t="s">
        <v>14</v>
      </c>
      <c r="W21" t="s">
        <v>14</v>
      </c>
      <c r="X21" t="s">
        <v>14</v>
      </c>
      <c r="Y21" t="s">
        <v>14</v>
      </c>
      <c r="Z21" t="s">
        <v>14</v>
      </c>
      <c r="AA21" t="s">
        <v>14</v>
      </c>
      <c r="AC21">
        <v>60</v>
      </c>
      <c r="AD21" t="s">
        <v>47</v>
      </c>
      <c r="AE21" s="2">
        <v>45553.963101851848</v>
      </c>
      <c r="AF21">
        <v>72</v>
      </c>
      <c r="AG21" t="s">
        <v>13</v>
      </c>
      <c r="AH21">
        <v>0</v>
      </c>
      <c r="AI21">
        <v>12.134</v>
      </c>
      <c r="AJ21" s="3">
        <v>8105</v>
      </c>
      <c r="AK21">
        <v>1.7450000000000001</v>
      </c>
      <c r="AL21" t="s">
        <v>14</v>
      </c>
      <c r="AM21" t="s">
        <v>14</v>
      </c>
      <c r="AN21" t="s">
        <v>14</v>
      </c>
      <c r="AO21" t="s">
        <v>14</v>
      </c>
      <c r="AQ21">
        <v>1</v>
      </c>
      <c r="AS21" s="10">
        <v>60</v>
      </c>
      <c r="AT21" s="15">
        <f t="shared" si="0"/>
        <v>25.508061208000001</v>
      </c>
      <c r="AU21" s="16">
        <f t="shared" si="1"/>
        <v>1691.6966767049998</v>
      </c>
      <c r="AW21" s="13">
        <f t="shared" si="2"/>
        <v>26.716573719000003</v>
      </c>
      <c r="AX21" s="14">
        <f t="shared" si="3"/>
        <v>1544.7498639335001</v>
      </c>
      <c r="AZ21" s="6">
        <f t="shared" si="4"/>
        <v>21.705855511399999</v>
      </c>
      <c r="BA21" s="7">
        <f t="shared" si="5"/>
        <v>1569.9270650419999</v>
      </c>
      <c r="BC21" s="11">
        <f t="shared" si="6"/>
        <v>20.755596070000003</v>
      </c>
      <c r="BD21" s="12">
        <f t="shared" si="7"/>
        <v>1925.9383234974998</v>
      </c>
      <c r="BF21" s="15">
        <f t="shared" si="8"/>
        <v>25.508061208000001</v>
      </c>
      <c r="BG21" s="16">
        <f t="shared" si="9"/>
        <v>1691.6966767049998</v>
      </c>
      <c r="BI21">
        <v>60</v>
      </c>
      <c r="BJ21" t="s">
        <v>47</v>
      </c>
      <c r="BK21" s="2">
        <v>45553.963101851848</v>
      </c>
      <c r="BL21">
        <v>72</v>
      </c>
      <c r="BM21" t="s">
        <v>13</v>
      </c>
      <c r="BN21">
        <v>0</v>
      </c>
      <c r="BO21">
        <v>2.847</v>
      </c>
      <c r="BP21" s="3">
        <v>864002</v>
      </c>
      <c r="BQ21">
        <v>0</v>
      </c>
      <c r="BR21" t="s">
        <v>14</v>
      </c>
      <c r="BS21" t="s">
        <v>14</v>
      </c>
      <c r="BT21" t="s">
        <v>14</v>
      </c>
      <c r="BU21" t="s">
        <v>14</v>
      </c>
    </row>
    <row r="22" spans="1:73" x14ac:dyDescent="0.35">
      <c r="A22">
        <v>61</v>
      </c>
      <c r="B22" t="s">
        <v>48</v>
      </c>
      <c r="C22" s="2">
        <v>45553.9843287037</v>
      </c>
      <c r="D22">
        <v>175</v>
      </c>
      <c r="E22" t="s">
        <v>13</v>
      </c>
      <c r="F22">
        <v>0</v>
      </c>
      <c r="G22">
        <v>5.9969999999999999</v>
      </c>
      <c r="H22" s="3">
        <v>12030</v>
      </c>
      <c r="I22">
        <v>2.7E-2</v>
      </c>
      <c r="J22" t="s">
        <v>14</v>
      </c>
      <c r="K22" t="s">
        <v>14</v>
      </c>
      <c r="L22" t="s">
        <v>14</v>
      </c>
      <c r="M22" t="s">
        <v>14</v>
      </c>
      <c r="O22">
        <v>61</v>
      </c>
      <c r="P22" t="s">
        <v>48</v>
      </c>
      <c r="Q22" s="2">
        <v>45553.9843287037</v>
      </c>
      <c r="R22">
        <v>175</v>
      </c>
      <c r="S22" t="s">
        <v>13</v>
      </c>
      <c r="T22">
        <v>0</v>
      </c>
      <c r="U22" t="s">
        <v>14</v>
      </c>
      <c r="V22" t="s">
        <v>14</v>
      </c>
      <c r="W22" t="s">
        <v>14</v>
      </c>
      <c r="X22" t="s">
        <v>14</v>
      </c>
      <c r="Y22" t="s">
        <v>14</v>
      </c>
      <c r="Z22" t="s">
        <v>14</v>
      </c>
      <c r="AA22" t="s">
        <v>14</v>
      </c>
      <c r="AC22">
        <v>61</v>
      </c>
      <c r="AD22" t="s">
        <v>48</v>
      </c>
      <c r="AE22" s="2">
        <v>45553.9843287037</v>
      </c>
      <c r="AF22">
        <v>175</v>
      </c>
      <c r="AG22" t="s">
        <v>13</v>
      </c>
      <c r="AH22">
        <v>0</v>
      </c>
      <c r="AI22">
        <v>12.13</v>
      </c>
      <c r="AJ22" s="3">
        <v>8576</v>
      </c>
      <c r="AK22">
        <v>1.849</v>
      </c>
      <c r="AL22" t="s">
        <v>14</v>
      </c>
      <c r="AM22" t="s">
        <v>14</v>
      </c>
      <c r="AN22" t="s">
        <v>14</v>
      </c>
      <c r="AO22" t="s">
        <v>14</v>
      </c>
      <c r="AQ22">
        <v>1</v>
      </c>
      <c r="AS22" s="10">
        <v>61</v>
      </c>
      <c r="AT22" s="15">
        <f t="shared" si="0"/>
        <v>30.512174604080009</v>
      </c>
      <c r="AU22" s="16">
        <f t="shared" si="1"/>
        <v>1787.7818429951999</v>
      </c>
      <c r="AW22" s="13">
        <f t="shared" si="2"/>
        <v>31.270453243190001</v>
      </c>
      <c r="AX22" s="14">
        <f t="shared" si="3"/>
        <v>1634.6773131622401</v>
      </c>
      <c r="AZ22" s="6">
        <f t="shared" si="4"/>
        <v>25.764784178713999</v>
      </c>
      <c r="BA22" s="7">
        <f t="shared" si="5"/>
        <v>1667.0822607564801</v>
      </c>
      <c r="BC22" s="11">
        <f t="shared" si="6"/>
        <v>25.959065140699998</v>
      </c>
      <c r="BD22" s="12">
        <f t="shared" si="7"/>
        <v>2037.2788593663997</v>
      </c>
      <c r="BF22" s="15">
        <f t="shared" si="8"/>
        <v>30.512174604080009</v>
      </c>
      <c r="BG22" s="16">
        <f t="shared" si="9"/>
        <v>1787.7818429951999</v>
      </c>
      <c r="BI22">
        <v>61</v>
      </c>
      <c r="BJ22" t="s">
        <v>48</v>
      </c>
      <c r="BK22" s="2">
        <v>45553.9843287037</v>
      </c>
      <c r="BL22">
        <v>175</v>
      </c>
      <c r="BM22" t="s">
        <v>13</v>
      </c>
      <c r="BN22">
        <v>0</v>
      </c>
      <c r="BO22">
        <v>2.8420000000000001</v>
      </c>
      <c r="BP22" s="3">
        <v>950232</v>
      </c>
      <c r="BQ22">
        <v>0</v>
      </c>
      <c r="BR22" t="s">
        <v>14</v>
      </c>
      <c r="BS22" t="s">
        <v>14</v>
      </c>
      <c r="BT22" t="s">
        <v>14</v>
      </c>
      <c r="BU22" t="s">
        <v>14</v>
      </c>
    </row>
    <row r="23" spans="1:73" x14ac:dyDescent="0.35">
      <c r="A23">
        <v>62</v>
      </c>
      <c r="B23" t="s">
        <v>49</v>
      </c>
      <c r="C23" s="2">
        <v>45554.005578703705</v>
      </c>
      <c r="D23">
        <v>150</v>
      </c>
      <c r="E23" t="s">
        <v>13</v>
      </c>
      <c r="F23">
        <v>0</v>
      </c>
      <c r="G23">
        <v>5.9909999999999997</v>
      </c>
      <c r="H23" s="3">
        <v>32773</v>
      </c>
      <c r="I23">
        <v>7.9000000000000001E-2</v>
      </c>
      <c r="J23" t="s">
        <v>14</v>
      </c>
      <c r="K23" t="s">
        <v>14</v>
      </c>
      <c r="L23" t="s">
        <v>14</v>
      </c>
      <c r="M23" t="s">
        <v>14</v>
      </c>
      <c r="O23">
        <v>62</v>
      </c>
      <c r="P23" t="s">
        <v>49</v>
      </c>
      <c r="Q23" s="2">
        <v>45554.005578703705</v>
      </c>
      <c r="R23">
        <v>150</v>
      </c>
      <c r="S23" t="s">
        <v>13</v>
      </c>
      <c r="T23">
        <v>0</v>
      </c>
      <c r="U23" t="s">
        <v>14</v>
      </c>
      <c r="V23" t="s">
        <v>14</v>
      </c>
      <c r="W23" t="s">
        <v>14</v>
      </c>
      <c r="X23" t="s">
        <v>14</v>
      </c>
      <c r="Y23" t="s">
        <v>14</v>
      </c>
      <c r="Z23" t="s">
        <v>14</v>
      </c>
      <c r="AA23" t="s">
        <v>14</v>
      </c>
      <c r="AC23">
        <v>62</v>
      </c>
      <c r="AD23" t="s">
        <v>49</v>
      </c>
      <c r="AE23" s="2">
        <v>45554.005578703705</v>
      </c>
      <c r="AF23">
        <v>150</v>
      </c>
      <c r="AG23" t="s">
        <v>13</v>
      </c>
      <c r="AH23">
        <v>0</v>
      </c>
      <c r="AI23">
        <v>11.994</v>
      </c>
      <c r="AJ23" s="3">
        <v>148974</v>
      </c>
      <c r="AK23">
        <v>31.452000000000002</v>
      </c>
      <c r="AL23" t="s">
        <v>14</v>
      </c>
      <c r="AM23" t="s">
        <v>14</v>
      </c>
      <c r="AN23" t="s">
        <v>14</v>
      </c>
      <c r="AO23" t="s">
        <v>14</v>
      </c>
      <c r="AQ23">
        <v>1</v>
      </c>
      <c r="AS23" s="10">
        <v>62</v>
      </c>
      <c r="AT23" s="15">
        <f t="shared" si="0"/>
        <v>90.377735720024802</v>
      </c>
      <c r="AU23" s="16">
        <f t="shared" si="1"/>
        <v>29649.33233819572</v>
      </c>
      <c r="AW23" s="13">
        <f t="shared" si="2"/>
        <v>85.815899993943901</v>
      </c>
      <c r="AX23" s="14">
        <f t="shared" si="3"/>
        <v>28119.108511488244</v>
      </c>
      <c r="AZ23" s="6">
        <f t="shared" si="4"/>
        <v>74.394498440134342</v>
      </c>
      <c r="BA23" s="7">
        <f t="shared" si="5"/>
        <v>30122.853991708482</v>
      </c>
      <c r="BC23" s="11">
        <f t="shared" si="6"/>
        <v>87.614431352766999</v>
      </c>
      <c r="BD23" s="12">
        <f t="shared" si="7"/>
        <v>34216.155765551601</v>
      </c>
      <c r="BF23" s="15">
        <f t="shared" si="8"/>
        <v>90.377735720024802</v>
      </c>
      <c r="BG23" s="16">
        <f t="shared" si="9"/>
        <v>29649.33233819572</v>
      </c>
      <c r="BI23">
        <v>62</v>
      </c>
      <c r="BJ23" t="s">
        <v>49</v>
      </c>
      <c r="BK23" s="2">
        <v>45554.005578703705</v>
      </c>
      <c r="BL23">
        <v>150</v>
      </c>
      <c r="BM23" t="s">
        <v>13</v>
      </c>
      <c r="BN23">
        <v>0</v>
      </c>
      <c r="BO23">
        <v>2.8490000000000002</v>
      </c>
      <c r="BP23" s="3">
        <v>805625</v>
      </c>
      <c r="BQ23">
        <v>0</v>
      </c>
      <c r="BR23" t="s">
        <v>14</v>
      </c>
      <c r="BS23" t="s">
        <v>14</v>
      </c>
      <c r="BT23" t="s">
        <v>14</v>
      </c>
      <c r="BU23" t="s">
        <v>14</v>
      </c>
    </row>
    <row r="24" spans="1:73" x14ac:dyDescent="0.35">
      <c r="A24">
        <v>63</v>
      </c>
      <c r="B24" t="s">
        <v>50</v>
      </c>
      <c r="C24" s="2">
        <v>45554.026828703703</v>
      </c>
      <c r="D24">
        <v>302</v>
      </c>
      <c r="E24" t="s">
        <v>13</v>
      </c>
      <c r="F24">
        <v>0</v>
      </c>
      <c r="G24">
        <v>5.9960000000000004</v>
      </c>
      <c r="H24" s="3">
        <v>11598</v>
      </c>
      <c r="I24">
        <v>2.5999999999999999E-2</v>
      </c>
      <c r="J24" t="s">
        <v>14</v>
      </c>
      <c r="K24" t="s">
        <v>14</v>
      </c>
      <c r="L24" t="s">
        <v>14</v>
      </c>
      <c r="M24" t="s">
        <v>14</v>
      </c>
      <c r="O24">
        <v>63</v>
      </c>
      <c r="P24" t="s">
        <v>50</v>
      </c>
      <c r="Q24" s="2">
        <v>45554.026828703703</v>
      </c>
      <c r="R24">
        <v>302</v>
      </c>
      <c r="S24" t="s">
        <v>13</v>
      </c>
      <c r="T24">
        <v>0</v>
      </c>
      <c r="U24" t="s">
        <v>14</v>
      </c>
      <c r="V24" t="s">
        <v>14</v>
      </c>
      <c r="W24" t="s">
        <v>14</v>
      </c>
      <c r="X24" t="s">
        <v>14</v>
      </c>
      <c r="Y24" t="s">
        <v>14</v>
      </c>
      <c r="Z24" t="s">
        <v>14</v>
      </c>
      <c r="AA24" t="s">
        <v>14</v>
      </c>
      <c r="AC24">
        <v>63</v>
      </c>
      <c r="AD24" t="s">
        <v>50</v>
      </c>
      <c r="AE24" s="2">
        <v>45554.026828703703</v>
      </c>
      <c r="AF24">
        <v>302</v>
      </c>
      <c r="AG24" t="s">
        <v>13</v>
      </c>
      <c r="AH24">
        <v>0</v>
      </c>
      <c r="AI24">
        <v>11.878</v>
      </c>
      <c r="AJ24" s="3">
        <v>3830</v>
      </c>
      <c r="AK24">
        <v>0.80600000000000005</v>
      </c>
      <c r="AL24" t="s">
        <v>14</v>
      </c>
      <c r="AM24" t="s">
        <v>14</v>
      </c>
      <c r="AN24" t="s">
        <v>14</v>
      </c>
      <c r="AO24" t="s">
        <v>14</v>
      </c>
      <c r="AQ24">
        <v>2</v>
      </c>
      <c r="AR24" t="s">
        <v>60</v>
      </c>
      <c r="AS24" s="10">
        <v>63</v>
      </c>
      <c r="AT24" s="15">
        <f t="shared" si="0"/>
        <v>29.262754471164804</v>
      </c>
      <c r="AU24" s="16">
        <f t="shared" si="1"/>
        <v>818.37279978000004</v>
      </c>
      <c r="AW24" s="13">
        <f t="shared" si="2"/>
        <v>30.133367305276401</v>
      </c>
      <c r="AX24" s="14">
        <f t="shared" si="3"/>
        <v>728.19948368600012</v>
      </c>
      <c r="AZ24" s="6">
        <f t="shared" si="4"/>
        <v>24.751270274333841</v>
      </c>
      <c r="BA24" s="7">
        <f t="shared" si="5"/>
        <v>687.58664967199991</v>
      </c>
      <c r="BC24" s="11">
        <f t="shared" si="6"/>
        <v>24.660586046492</v>
      </c>
      <c r="BD24" s="12">
        <f t="shared" si="7"/>
        <v>906.10951470999998</v>
      </c>
      <c r="BF24" s="15">
        <f t="shared" si="8"/>
        <v>29.262754471164804</v>
      </c>
      <c r="BG24" s="16">
        <f t="shared" si="9"/>
        <v>818.37279978000004</v>
      </c>
      <c r="BI24">
        <v>63</v>
      </c>
      <c r="BJ24" t="s">
        <v>50</v>
      </c>
      <c r="BK24" s="2">
        <v>45554.026828703703</v>
      </c>
      <c r="BL24">
        <v>302</v>
      </c>
      <c r="BM24" t="s">
        <v>13</v>
      </c>
      <c r="BN24">
        <v>0</v>
      </c>
      <c r="BO24">
        <v>2.8450000000000002</v>
      </c>
      <c r="BP24" s="3">
        <v>882809</v>
      </c>
      <c r="BQ24">
        <v>0</v>
      </c>
      <c r="BR24" t="s">
        <v>14</v>
      </c>
      <c r="BS24" t="s">
        <v>14</v>
      </c>
      <c r="BT24" t="s">
        <v>14</v>
      </c>
      <c r="BU24" t="s">
        <v>14</v>
      </c>
    </row>
    <row r="25" spans="1:73" x14ac:dyDescent="0.35">
      <c r="A25">
        <v>64</v>
      </c>
      <c r="B25" t="s">
        <v>51</v>
      </c>
      <c r="C25" s="2">
        <v>45554.048032407409</v>
      </c>
      <c r="D25">
        <v>274</v>
      </c>
      <c r="E25" t="s">
        <v>13</v>
      </c>
      <c r="F25">
        <v>0</v>
      </c>
      <c r="G25">
        <v>6.0419999999999998</v>
      </c>
      <c r="H25" s="3">
        <v>1776</v>
      </c>
      <c r="I25">
        <v>1E-3</v>
      </c>
      <c r="J25" t="s">
        <v>14</v>
      </c>
      <c r="K25" t="s">
        <v>14</v>
      </c>
      <c r="L25" t="s">
        <v>14</v>
      </c>
      <c r="M25" t="s">
        <v>14</v>
      </c>
      <c r="O25">
        <v>64</v>
      </c>
      <c r="P25" t="s">
        <v>51</v>
      </c>
      <c r="Q25" s="2">
        <v>45554.048032407409</v>
      </c>
      <c r="R25">
        <v>274</v>
      </c>
      <c r="S25" t="s">
        <v>13</v>
      </c>
      <c r="T25">
        <v>0</v>
      </c>
      <c r="U25" t="s">
        <v>14</v>
      </c>
      <c r="V25" t="s">
        <v>14</v>
      </c>
      <c r="W25" t="s">
        <v>14</v>
      </c>
      <c r="X25" t="s">
        <v>14</v>
      </c>
      <c r="Y25" t="s">
        <v>14</v>
      </c>
      <c r="Z25" t="s">
        <v>14</v>
      </c>
      <c r="AA25" t="s">
        <v>14</v>
      </c>
      <c r="AC25">
        <v>64</v>
      </c>
      <c r="AD25" t="s">
        <v>51</v>
      </c>
      <c r="AE25" s="2">
        <v>45554.048032407409</v>
      </c>
      <c r="AF25">
        <v>274</v>
      </c>
      <c r="AG25" t="s">
        <v>13</v>
      </c>
      <c r="AH25">
        <v>0</v>
      </c>
      <c r="AI25">
        <v>11.766</v>
      </c>
      <c r="AJ25" s="3">
        <v>202084</v>
      </c>
      <c r="AK25">
        <v>42.081000000000003</v>
      </c>
      <c r="AL25" t="s">
        <v>14</v>
      </c>
      <c r="AM25" t="s">
        <v>14</v>
      </c>
      <c r="AN25" t="s">
        <v>14</v>
      </c>
      <c r="AO25" t="s">
        <v>14</v>
      </c>
      <c r="AQ25">
        <v>2</v>
      </c>
      <c r="AR25" t="s">
        <v>60</v>
      </c>
      <c r="AS25" s="10">
        <v>64</v>
      </c>
      <c r="AT25" s="15">
        <f t="shared" si="0"/>
        <v>0.72575761664000016</v>
      </c>
      <c r="AU25" s="16">
        <f t="shared" si="1"/>
        <v>40157.893428364325</v>
      </c>
      <c r="AW25" s="13">
        <f t="shared" si="2"/>
        <v>-0.10813649920000046</v>
      </c>
      <c r="AX25" s="14">
        <f t="shared" si="3"/>
        <v>37970.577845909444</v>
      </c>
      <c r="AZ25" s="6">
        <f t="shared" si="4"/>
        <v>0.13608417279999996</v>
      </c>
      <c r="BA25" s="7">
        <f t="shared" si="5"/>
        <v>40624.878493210883</v>
      </c>
      <c r="BC25" s="11">
        <f t="shared" si="6"/>
        <v>5.9606150400000004</v>
      </c>
      <c r="BD25" s="12">
        <f t="shared" si="7"/>
        <v>46608.9349290096</v>
      </c>
      <c r="BF25" s="15">
        <f t="shared" si="8"/>
        <v>0.72575761664000016</v>
      </c>
      <c r="BG25" s="16">
        <f t="shared" si="9"/>
        <v>40157.893428364325</v>
      </c>
      <c r="BI25">
        <v>64</v>
      </c>
      <c r="BJ25" t="s">
        <v>51</v>
      </c>
      <c r="BK25" s="2">
        <v>45554.048032407409</v>
      </c>
      <c r="BL25">
        <v>274</v>
      </c>
      <c r="BM25" t="s">
        <v>13</v>
      </c>
      <c r="BN25">
        <v>0</v>
      </c>
      <c r="BO25">
        <v>2.8420000000000001</v>
      </c>
      <c r="BP25" s="3">
        <v>924668</v>
      </c>
      <c r="BQ25">
        <v>0</v>
      </c>
      <c r="BR25" t="s">
        <v>14</v>
      </c>
      <c r="BS25" t="s">
        <v>14</v>
      </c>
      <c r="BT25" t="s">
        <v>14</v>
      </c>
      <c r="BU25" t="s">
        <v>14</v>
      </c>
    </row>
    <row r="26" spans="1:73" x14ac:dyDescent="0.35">
      <c r="A26">
        <v>65</v>
      </c>
      <c r="B26" t="s">
        <v>52</v>
      </c>
      <c r="C26" s="2">
        <v>45554.06925925926</v>
      </c>
      <c r="D26">
        <v>49</v>
      </c>
      <c r="E26" t="s">
        <v>13</v>
      </c>
      <c r="F26">
        <v>0</v>
      </c>
      <c r="G26">
        <v>5.9880000000000004</v>
      </c>
      <c r="H26" s="3">
        <v>68877</v>
      </c>
      <c r="I26">
        <v>0.17</v>
      </c>
      <c r="J26" t="s">
        <v>14</v>
      </c>
      <c r="K26" t="s">
        <v>14</v>
      </c>
      <c r="L26" t="s">
        <v>14</v>
      </c>
      <c r="M26" t="s">
        <v>14</v>
      </c>
      <c r="O26">
        <v>65</v>
      </c>
      <c r="P26" t="s">
        <v>52</v>
      </c>
      <c r="Q26" s="2">
        <v>45554.06925925926</v>
      </c>
      <c r="R26">
        <v>49</v>
      </c>
      <c r="S26" t="s">
        <v>13</v>
      </c>
      <c r="T26">
        <v>0</v>
      </c>
      <c r="U26" t="s">
        <v>14</v>
      </c>
      <c r="V26" t="s">
        <v>14</v>
      </c>
      <c r="W26" t="s">
        <v>14</v>
      </c>
      <c r="X26" t="s">
        <v>14</v>
      </c>
      <c r="Y26" t="s">
        <v>14</v>
      </c>
      <c r="Z26" t="s">
        <v>14</v>
      </c>
      <c r="AA26" t="s">
        <v>14</v>
      </c>
      <c r="AC26">
        <v>65</v>
      </c>
      <c r="AD26" t="s">
        <v>52</v>
      </c>
      <c r="AE26" s="2">
        <v>45554.06925925926</v>
      </c>
      <c r="AF26">
        <v>49</v>
      </c>
      <c r="AG26" t="s">
        <v>13</v>
      </c>
      <c r="AH26">
        <v>0</v>
      </c>
      <c r="AI26">
        <v>12.2</v>
      </c>
      <c r="AJ26" s="3">
        <v>21384</v>
      </c>
      <c r="AK26">
        <v>4.649</v>
      </c>
      <c r="AL26" t="s">
        <v>14</v>
      </c>
      <c r="AM26" t="s">
        <v>14</v>
      </c>
      <c r="AN26" t="s">
        <v>14</v>
      </c>
      <c r="AO26" t="s">
        <v>14</v>
      </c>
      <c r="AQ26">
        <v>1</v>
      </c>
      <c r="AS26" s="10">
        <v>65</v>
      </c>
      <c r="AT26" s="15">
        <f t="shared" si="0"/>
        <v>193.98334392194482</v>
      </c>
      <c r="AU26" s="16">
        <f t="shared" si="1"/>
        <v>4390.4749277311994</v>
      </c>
      <c r="AW26" s="13">
        <f t="shared" si="2"/>
        <v>180.50624042750391</v>
      </c>
      <c r="AX26" s="14">
        <f t="shared" si="3"/>
        <v>4077.32750108544</v>
      </c>
      <c r="AZ26" s="6">
        <f t="shared" si="4"/>
        <v>158.87111092747034</v>
      </c>
      <c r="BA26" s="7">
        <f t="shared" si="5"/>
        <v>4304.7031303628801</v>
      </c>
      <c r="BC26" s="11">
        <f t="shared" si="6"/>
        <v>191.69135813956703</v>
      </c>
      <c r="BD26" s="12">
        <f t="shared" si="7"/>
        <v>4987.4126645183997</v>
      </c>
      <c r="BF26" s="15">
        <f t="shared" si="8"/>
        <v>193.98334392194482</v>
      </c>
      <c r="BG26" s="16">
        <f t="shared" si="9"/>
        <v>4390.4749277311994</v>
      </c>
      <c r="BI26">
        <v>65</v>
      </c>
      <c r="BJ26" t="s">
        <v>52</v>
      </c>
      <c r="BK26" s="2">
        <v>45554.06925925926</v>
      </c>
      <c r="BL26">
        <v>49</v>
      </c>
      <c r="BM26" t="s">
        <v>13</v>
      </c>
      <c r="BN26">
        <v>0</v>
      </c>
      <c r="BO26">
        <v>2.835</v>
      </c>
      <c r="BP26" s="3">
        <v>1073470</v>
      </c>
      <c r="BQ26">
        <v>0</v>
      </c>
      <c r="BR26" t="s">
        <v>14</v>
      </c>
      <c r="BS26" t="s">
        <v>14</v>
      </c>
      <c r="BT26" t="s">
        <v>14</v>
      </c>
      <c r="BU26" t="s">
        <v>14</v>
      </c>
    </row>
    <row r="27" spans="1:73" x14ac:dyDescent="0.35">
      <c r="A27">
        <v>66</v>
      </c>
      <c r="B27" t="s">
        <v>53</v>
      </c>
      <c r="C27" s="2">
        <v>45554.090520833335</v>
      </c>
      <c r="D27">
        <v>96</v>
      </c>
      <c r="E27" t="s">
        <v>13</v>
      </c>
      <c r="F27">
        <v>0</v>
      </c>
      <c r="G27">
        <v>5.9880000000000004</v>
      </c>
      <c r="H27" s="3">
        <v>63159</v>
      </c>
      <c r="I27">
        <v>0.156</v>
      </c>
      <c r="J27" t="s">
        <v>14</v>
      </c>
      <c r="K27" t="s">
        <v>14</v>
      </c>
      <c r="L27" t="s">
        <v>14</v>
      </c>
      <c r="M27" t="s">
        <v>14</v>
      </c>
      <c r="O27">
        <v>66</v>
      </c>
      <c r="P27" t="s">
        <v>53</v>
      </c>
      <c r="Q27" s="2">
        <v>45554.090520833335</v>
      </c>
      <c r="R27">
        <v>96</v>
      </c>
      <c r="S27" t="s">
        <v>13</v>
      </c>
      <c r="T27">
        <v>0</v>
      </c>
      <c r="U27" t="s">
        <v>14</v>
      </c>
      <c r="V27" t="s">
        <v>14</v>
      </c>
      <c r="W27" t="s">
        <v>14</v>
      </c>
      <c r="X27" t="s">
        <v>14</v>
      </c>
      <c r="Y27" t="s">
        <v>14</v>
      </c>
      <c r="Z27" t="s">
        <v>14</v>
      </c>
      <c r="AA27" t="s">
        <v>14</v>
      </c>
      <c r="AC27">
        <v>66</v>
      </c>
      <c r="AD27" t="s">
        <v>53</v>
      </c>
      <c r="AE27" s="2">
        <v>45554.090520833335</v>
      </c>
      <c r="AF27">
        <v>96</v>
      </c>
      <c r="AG27" t="s">
        <v>13</v>
      </c>
      <c r="AH27">
        <v>0</v>
      </c>
      <c r="AI27">
        <v>12.055999999999999</v>
      </c>
      <c r="AJ27" s="3">
        <v>78140</v>
      </c>
      <c r="AK27">
        <v>16.808</v>
      </c>
      <c r="AL27" t="s">
        <v>14</v>
      </c>
      <c r="AM27" t="s">
        <v>14</v>
      </c>
      <c r="AN27" t="s">
        <v>14</v>
      </c>
      <c r="AO27" t="s">
        <v>14</v>
      </c>
      <c r="AQ27">
        <v>1</v>
      </c>
      <c r="AS27" s="10">
        <v>66</v>
      </c>
      <c r="AT27" s="15">
        <f t="shared" si="0"/>
        <v>177.62490067964723</v>
      </c>
      <c r="AU27" s="16">
        <f t="shared" si="1"/>
        <v>15422.858193812001</v>
      </c>
      <c r="AW27" s="13">
        <f t="shared" si="2"/>
        <v>165.5305877329271</v>
      </c>
      <c r="AX27" s="14">
        <f t="shared" si="3"/>
        <v>14837.228722903999</v>
      </c>
      <c r="AZ27" s="6">
        <f t="shared" si="4"/>
        <v>145.50605316550823</v>
      </c>
      <c r="BA27" s="7">
        <f t="shared" si="5"/>
        <v>15892.016463008</v>
      </c>
      <c r="BC27" s="11">
        <f t="shared" si="6"/>
        <v>175.482090513863</v>
      </c>
      <c r="BD27" s="12">
        <f t="shared" si="7"/>
        <v>17328.548342360002</v>
      </c>
      <c r="BF27" s="15">
        <f t="shared" si="8"/>
        <v>177.62490067964723</v>
      </c>
      <c r="BG27" s="16">
        <f t="shared" si="9"/>
        <v>15422.858193812001</v>
      </c>
      <c r="BI27">
        <v>66</v>
      </c>
      <c r="BJ27" t="s">
        <v>53</v>
      </c>
      <c r="BK27" s="2">
        <v>45554.090520833335</v>
      </c>
      <c r="BL27">
        <v>96</v>
      </c>
      <c r="BM27" t="s">
        <v>13</v>
      </c>
      <c r="BN27">
        <v>0</v>
      </c>
      <c r="BO27">
        <v>2.8490000000000002</v>
      </c>
      <c r="BP27" s="3">
        <v>800067</v>
      </c>
      <c r="BQ27">
        <v>0</v>
      </c>
      <c r="BR27" t="s">
        <v>14</v>
      </c>
      <c r="BS27" t="s">
        <v>14</v>
      </c>
      <c r="BT27" t="s">
        <v>14</v>
      </c>
      <c r="BU27" t="s">
        <v>14</v>
      </c>
    </row>
    <row r="28" spans="1:73" x14ac:dyDescent="0.35">
      <c r="A28">
        <v>67</v>
      </c>
      <c r="B28" t="s">
        <v>54</v>
      </c>
      <c r="C28" s="2">
        <v>45554.111747685187</v>
      </c>
      <c r="D28">
        <v>113</v>
      </c>
      <c r="E28" t="s">
        <v>13</v>
      </c>
      <c r="F28">
        <v>0</v>
      </c>
      <c r="G28">
        <v>5.9980000000000002</v>
      </c>
      <c r="H28" s="3">
        <v>11886</v>
      </c>
      <c r="I28">
        <v>2.5999999999999999E-2</v>
      </c>
      <c r="J28" t="s">
        <v>14</v>
      </c>
      <c r="K28" t="s">
        <v>14</v>
      </c>
      <c r="L28" t="s">
        <v>14</v>
      </c>
      <c r="M28" t="s">
        <v>14</v>
      </c>
      <c r="O28">
        <v>67</v>
      </c>
      <c r="P28" t="s">
        <v>54</v>
      </c>
      <c r="Q28" s="2">
        <v>45554.111747685187</v>
      </c>
      <c r="R28">
        <v>113</v>
      </c>
      <c r="S28" t="s">
        <v>13</v>
      </c>
      <c r="T28">
        <v>0</v>
      </c>
      <c r="U28" t="s">
        <v>14</v>
      </c>
      <c r="V28" t="s">
        <v>14</v>
      </c>
      <c r="W28" t="s">
        <v>14</v>
      </c>
      <c r="X28" t="s">
        <v>14</v>
      </c>
      <c r="Y28" t="s">
        <v>14</v>
      </c>
      <c r="Z28" t="s">
        <v>14</v>
      </c>
      <c r="AA28" t="s">
        <v>14</v>
      </c>
      <c r="AC28">
        <v>67</v>
      </c>
      <c r="AD28" t="s">
        <v>54</v>
      </c>
      <c r="AE28" s="2">
        <v>45554.111747685187</v>
      </c>
      <c r="AF28">
        <v>113</v>
      </c>
      <c r="AG28" t="s">
        <v>13</v>
      </c>
      <c r="AH28">
        <v>0</v>
      </c>
      <c r="AI28">
        <v>12.103999999999999</v>
      </c>
      <c r="AJ28" s="3">
        <v>7362</v>
      </c>
      <c r="AK28">
        <v>1.5820000000000001</v>
      </c>
      <c r="AL28" t="s">
        <v>14</v>
      </c>
      <c r="AM28" t="s">
        <v>14</v>
      </c>
      <c r="AN28" t="s">
        <v>14</v>
      </c>
      <c r="AO28" t="s">
        <v>14</v>
      </c>
      <c r="AQ28">
        <v>1</v>
      </c>
      <c r="AS28" s="10">
        <v>67</v>
      </c>
      <c r="AT28" s="15">
        <f t="shared" si="0"/>
        <v>30.095713203555206</v>
      </c>
      <c r="AU28" s="16">
        <f t="shared" si="1"/>
        <v>1540.0688971687998</v>
      </c>
      <c r="AW28" s="13">
        <f t="shared" si="2"/>
        <v>30.8914296111836</v>
      </c>
      <c r="AX28" s="14">
        <f t="shared" si="3"/>
        <v>1402.8751235445602</v>
      </c>
      <c r="AZ28" s="6">
        <f t="shared" si="4"/>
        <v>25.426949550742158</v>
      </c>
      <c r="BA28" s="7">
        <f t="shared" si="5"/>
        <v>1416.6422403971201</v>
      </c>
      <c r="BC28" s="11">
        <f t="shared" si="6"/>
        <v>25.526304177307999</v>
      </c>
      <c r="BD28" s="12">
        <f t="shared" si="7"/>
        <v>1749.8878160315999</v>
      </c>
      <c r="BF28" s="15">
        <f t="shared" si="8"/>
        <v>30.095713203555206</v>
      </c>
      <c r="BG28" s="16">
        <f t="shared" si="9"/>
        <v>1540.0688971687998</v>
      </c>
      <c r="BI28">
        <v>67</v>
      </c>
      <c r="BJ28" t="s">
        <v>54</v>
      </c>
      <c r="BK28" s="2">
        <v>45554.111747685187</v>
      </c>
      <c r="BL28">
        <v>113</v>
      </c>
      <c r="BM28" t="s">
        <v>13</v>
      </c>
      <c r="BN28">
        <v>0</v>
      </c>
      <c r="BO28">
        <v>2.847</v>
      </c>
      <c r="BP28" s="3">
        <v>909840</v>
      </c>
      <c r="BQ28">
        <v>0</v>
      </c>
      <c r="BR28" t="s">
        <v>14</v>
      </c>
      <c r="BS28" t="s">
        <v>14</v>
      </c>
      <c r="BT28" t="s">
        <v>14</v>
      </c>
      <c r="BU28" t="s">
        <v>14</v>
      </c>
    </row>
    <row r="29" spans="1:73" x14ac:dyDescent="0.35">
      <c r="A29">
        <v>68</v>
      </c>
      <c r="B29" t="s">
        <v>55</v>
      </c>
      <c r="C29" s="2">
        <v>45554.132986111108</v>
      </c>
      <c r="D29">
        <v>177</v>
      </c>
      <c r="E29" t="s">
        <v>13</v>
      </c>
      <c r="F29">
        <v>0</v>
      </c>
      <c r="G29">
        <v>6.024</v>
      </c>
      <c r="H29" s="3">
        <v>1939</v>
      </c>
      <c r="I29">
        <v>1E-3</v>
      </c>
      <c r="J29" t="s">
        <v>14</v>
      </c>
      <c r="K29" t="s">
        <v>14</v>
      </c>
      <c r="L29" t="s">
        <v>14</v>
      </c>
      <c r="M29" t="s">
        <v>14</v>
      </c>
      <c r="O29">
        <v>68</v>
      </c>
      <c r="P29" t="s">
        <v>55</v>
      </c>
      <c r="Q29" s="2">
        <v>45554.132986111108</v>
      </c>
      <c r="R29">
        <v>177</v>
      </c>
      <c r="S29" t="s">
        <v>13</v>
      </c>
      <c r="T29">
        <v>0</v>
      </c>
      <c r="U29" t="s">
        <v>14</v>
      </c>
      <c r="V29" t="s">
        <v>14</v>
      </c>
      <c r="W29" t="s">
        <v>14</v>
      </c>
      <c r="X29" t="s">
        <v>14</v>
      </c>
      <c r="Y29" t="s">
        <v>14</v>
      </c>
      <c r="Z29" t="s">
        <v>14</v>
      </c>
      <c r="AA29" t="s">
        <v>14</v>
      </c>
      <c r="AC29">
        <v>68</v>
      </c>
      <c r="AD29" t="s">
        <v>55</v>
      </c>
      <c r="AE29" s="2">
        <v>45554.132986111108</v>
      </c>
      <c r="AF29">
        <v>177</v>
      </c>
      <c r="AG29" t="s">
        <v>13</v>
      </c>
      <c r="AH29">
        <v>0</v>
      </c>
      <c r="AI29">
        <v>11.938000000000001</v>
      </c>
      <c r="AJ29" s="3">
        <v>210368</v>
      </c>
      <c r="AK29">
        <v>43.713999999999999</v>
      </c>
      <c r="AL29" t="s">
        <v>14</v>
      </c>
      <c r="AM29" t="s">
        <v>14</v>
      </c>
      <c r="AN29" t="s">
        <v>14</v>
      </c>
      <c r="AO29" t="s">
        <v>14</v>
      </c>
      <c r="AQ29">
        <v>1</v>
      </c>
      <c r="AS29" s="10">
        <v>68</v>
      </c>
      <c r="AT29" s="15">
        <f t="shared" si="0"/>
        <v>1.1601974579399998</v>
      </c>
      <c r="AU29" s="16">
        <f t="shared" si="1"/>
        <v>41784.778068961285</v>
      </c>
      <c r="AW29" s="13">
        <f t="shared" si="2"/>
        <v>0.47992116805000062</v>
      </c>
      <c r="AX29" s="14">
        <f t="shared" si="3"/>
        <v>39498.922252405762</v>
      </c>
      <c r="AZ29" s="6">
        <f t="shared" si="4"/>
        <v>0.36015856130000024</v>
      </c>
      <c r="BA29" s="7">
        <f t="shared" si="5"/>
        <v>42249.985772779524</v>
      </c>
      <c r="BC29" s="11">
        <f t="shared" si="6"/>
        <v>5.5109143400000002</v>
      </c>
      <c r="BD29" s="12">
        <f t="shared" si="7"/>
        <v>48521.136557158396</v>
      </c>
      <c r="BF29" s="15">
        <f t="shared" si="8"/>
        <v>1.1601974579399998</v>
      </c>
      <c r="BG29" s="16">
        <f t="shared" si="9"/>
        <v>41784.778068961285</v>
      </c>
      <c r="BI29">
        <v>68</v>
      </c>
      <c r="BJ29" t="s">
        <v>55</v>
      </c>
      <c r="BK29" s="2">
        <v>45554.132986111108</v>
      </c>
      <c r="BL29">
        <v>177</v>
      </c>
      <c r="BM29" t="s">
        <v>13</v>
      </c>
      <c r="BN29">
        <v>0</v>
      </c>
      <c r="BO29">
        <v>2.84</v>
      </c>
      <c r="BP29" s="3">
        <v>970788</v>
      </c>
      <c r="BQ29">
        <v>0</v>
      </c>
      <c r="BR29" t="s">
        <v>14</v>
      </c>
      <c r="BS29" t="s">
        <v>14</v>
      </c>
      <c r="BT29" t="s">
        <v>14</v>
      </c>
      <c r="BU29" t="s">
        <v>14</v>
      </c>
    </row>
    <row r="30" spans="1:73" x14ac:dyDescent="0.35">
      <c r="A30">
        <v>69</v>
      </c>
      <c r="B30" t="s">
        <v>56</v>
      </c>
      <c r="C30" s="2">
        <v>45554.423171296294</v>
      </c>
      <c r="D30" t="s">
        <v>57</v>
      </c>
      <c r="E30" t="s">
        <v>13</v>
      </c>
      <c r="F30">
        <v>0</v>
      </c>
      <c r="G30">
        <v>6.0090000000000003</v>
      </c>
      <c r="H30" s="3">
        <v>9812</v>
      </c>
      <c r="I30">
        <v>2.1000000000000001E-2</v>
      </c>
      <c r="J30" t="s">
        <v>14</v>
      </c>
      <c r="K30" t="s">
        <v>14</v>
      </c>
      <c r="L30" t="s">
        <v>14</v>
      </c>
      <c r="M30" t="s">
        <v>14</v>
      </c>
      <c r="O30">
        <v>69</v>
      </c>
      <c r="P30" t="s">
        <v>56</v>
      </c>
      <c r="Q30" s="2">
        <v>45554.423171296294</v>
      </c>
      <c r="R30" t="s">
        <v>57</v>
      </c>
      <c r="S30" t="s">
        <v>13</v>
      </c>
      <c r="T30">
        <v>0</v>
      </c>
      <c r="U30" t="s">
        <v>14</v>
      </c>
      <c r="V30" t="s">
        <v>14</v>
      </c>
      <c r="W30" t="s">
        <v>14</v>
      </c>
      <c r="X30" t="s">
        <v>14</v>
      </c>
      <c r="Y30" t="s">
        <v>14</v>
      </c>
      <c r="Z30" t="s">
        <v>14</v>
      </c>
      <c r="AA30" t="s">
        <v>14</v>
      </c>
      <c r="AC30">
        <v>69</v>
      </c>
      <c r="AD30" t="s">
        <v>56</v>
      </c>
      <c r="AE30" s="2">
        <v>45554.423171296294</v>
      </c>
      <c r="AF30">
        <v>302</v>
      </c>
      <c r="AG30" t="s">
        <v>13</v>
      </c>
      <c r="AH30">
        <v>0</v>
      </c>
      <c r="AI30">
        <v>12.18</v>
      </c>
      <c r="AJ30" s="3">
        <v>7779</v>
      </c>
      <c r="AK30">
        <v>1.6739999999999999</v>
      </c>
      <c r="AL30" t="s">
        <v>14</v>
      </c>
      <c r="AM30" t="s">
        <v>14</v>
      </c>
      <c r="AN30" t="s">
        <v>14</v>
      </c>
      <c r="AO30" t="s">
        <v>14</v>
      </c>
      <c r="AQ30">
        <v>1</v>
      </c>
      <c r="AR30" t="s">
        <v>61</v>
      </c>
      <c r="AS30" s="10">
        <v>69</v>
      </c>
      <c r="AT30" s="15">
        <f t="shared" si="0"/>
        <v>25.759009156159998</v>
      </c>
      <c r="AU30" s="16">
        <f t="shared" si="1"/>
        <v>1625.1763321081999</v>
      </c>
      <c r="AW30" s="13">
        <f t="shared" si="2"/>
        <v>25.217119815200004</v>
      </c>
      <c r="AX30" s="14">
        <f t="shared" si="3"/>
        <v>1482.5028612053402</v>
      </c>
      <c r="AZ30" s="6">
        <f t="shared" si="4"/>
        <v>20.375846283199998</v>
      </c>
      <c r="BA30" s="7">
        <f t="shared" si="5"/>
        <v>1502.67501229768</v>
      </c>
      <c r="BC30" s="11">
        <f t="shared" si="6"/>
        <v>17.954505760000004</v>
      </c>
      <c r="BD30" s="12">
        <f t="shared" si="7"/>
        <v>1848.7560932199001</v>
      </c>
      <c r="BF30" s="15">
        <f t="shared" si="8"/>
        <v>25.759009156159998</v>
      </c>
      <c r="BG30" s="16">
        <f t="shared" si="9"/>
        <v>1625.1763321081999</v>
      </c>
      <c r="BI30">
        <v>69</v>
      </c>
      <c r="BJ30" t="s">
        <v>56</v>
      </c>
      <c r="BK30" s="2">
        <v>45554.423171296294</v>
      </c>
      <c r="BL30" t="s">
        <v>57</v>
      </c>
      <c r="BM30" t="s">
        <v>13</v>
      </c>
      <c r="BN30">
        <v>0</v>
      </c>
      <c r="BO30">
        <v>2.8130000000000002</v>
      </c>
      <c r="BP30" s="3">
        <v>1603491</v>
      </c>
      <c r="BQ30">
        <v>0</v>
      </c>
      <c r="BR30" t="s">
        <v>14</v>
      </c>
      <c r="BS30" t="s">
        <v>14</v>
      </c>
      <c r="BT30" t="s">
        <v>14</v>
      </c>
      <c r="BU30" t="s">
        <v>14</v>
      </c>
    </row>
    <row r="31" spans="1:73" x14ac:dyDescent="0.35">
      <c r="A31">
        <v>70</v>
      </c>
      <c r="B31" t="s">
        <v>58</v>
      </c>
      <c r="C31" s="2">
        <v>45554.444374999999</v>
      </c>
      <c r="D31" t="s">
        <v>59</v>
      </c>
      <c r="E31" t="s">
        <v>13</v>
      </c>
      <c r="F31">
        <v>0</v>
      </c>
      <c r="G31">
        <v>6.0549999999999997</v>
      </c>
      <c r="H31" s="3">
        <v>1844</v>
      </c>
      <c r="I31">
        <v>1E-3</v>
      </c>
      <c r="J31" t="s">
        <v>14</v>
      </c>
      <c r="K31" t="s">
        <v>14</v>
      </c>
      <c r="L31" t="s">
        <v>14</v>
      </c>
      <c r="M31" t="s">
        <v>14</v>
      </c>
      <c r="O31">
        <v>70</v>
      </c>
      <c r="P31" t="s">
        <v>58</v>
      </c>
      <c r="Q31" s="2">
        <v>45554.444374999999</v>
      </c>
      <c r="R31" t="s">
        <v>59</v>
      </c>
      <c r="S31" t="s">
        <v>13</v>
      </c>
      <c r="T31">
        <v>0</v>
      </c>
      <c r="U31" t="s">
        <v>14</v>
      </c>
      <c r="V31" t="s">
        <v>14</v>
      </c>
      <c r="W31" t="s">
        <v>14</v>
      </c>
      <c r="X31" t="s">
        <v>14</v>
      </c>
      <c r="Y31" t="s">
        <v>14</v>
      </c>
      <c r="Z31" t="s">
        <v>14</v>
      </c>
      <c r="AA31" t="s">
        <v>14</v>
      </c>
      <c r="AC31">
        <v>70</v>
      </c>
      <c r="AD31" t="s">
        <v>58</v>
      </c>
      <c r="AE31" s="2">
        <v>45554.444374999999</v>
      </c>
      <c r="AF31">
        <v>274</v>
      </c>
      <c r="AG31" t="s">
        <v>13</v>
      </c>
      <c r="AH31">
        <v>0</v>
      </c>
      <c r="AI31">
        <v>11.926</v>
      </c>
      <c r="AJ31" s="3">
        <v>240353</v>
      </c>
      <c r="AK31">
        <v>49.569000000000003</v>
      </c>
      <c r="AL31" t="s">
        <v>14</v>
      </c>
      <c r="AM31" t="s">
        <v>14</v>
      </c>
      <c r="AN31" t="s">
        <v>14</v>
      </c>
      <c r="AO31" t="s">
        <v>14</v>
      </c>
      <c r="AQ31">
        <v>1</v>
      </c>
      <c r="AR31" t="s">
        <v>61</v>
      </c>
      <c r="AS31" s="10">
        <v>70</v>
      </c>
      <c r="AT31" s="15">
        <f t="shared" si="0"/>
        <v>0.90662719903999989</v>
      </c>
      <c r="AU31" s="16">
        <f t="shared" si="1"/>
        <v>47645.921262445736</v>
      </c>
      <c r="AW31" s="13">
        <f t="shared" si="2"/>
        <v>0.13756252880000019</v>
      </c>
      <c r="AX31" s="14">
        <f t="shared" si="3"/>
        <v>45012.302479457663</v>
      </c>
      <c r="AZ31" s="6">
        <f t="shared" si="4"/>
        <v>0.22862442079999989</v>
      </c>
      <c r="BA31" s="7">
        <f t="shared" si="5"/>
        <v>48102.985811178325</v>
      </c>
      <c r="BC31" s="11">
        <f t="shared" si="6"/>
        <v>5.769521440000001</v>
      </c>
      <c r="BD31" s="12">
        <f t="shared" si="7"/>
        <v>55395.662907491896</v>
      </c>
      <c r="BF31" s="15">
        <f t="shared" si="8"/>
        <v>0.90662719903999989</v>
      </c>
      <c r="BG31" s="16">
        <f t="shared" si="9"/>
        <v>47645.921262445736</v>
      </c>
      <c r="BI31">
        <v>70</v>
      </c>
      <c r="BJ31" t="s">
        <v>58</v>
      </c>
      <c r="BK31" s="2">
        <v>45554.444374999999</v>
      </c>
      <c r="BL31" t="s">
        <v>59</v>
      </c>
      <c r="BM31" t="s">
        <v>13</v>
      </c>
      <c r="BN31">
        <v>0</v>
      </c>
      <c r="BO31">
        <v>2.8210000000000002</v>
      </c>
      <c r="BP31" s="3">
        <v>1419901</v>
      </c>
      <c r="BQ31">
        <v>0</v>
      </c>
      <c r="BR31" t="s">
        <v>14</v>
      </c>
      <c r="BS31" t="s">
        <v>14</v>
      </c>
      <c r="BT31" t="s">
        <v>14</v>
      </c>
      <c r="BU31" t="s">
        <v>14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serum CH4 CO2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Analytical Lab</dc:creator>
  <cp:lastModifiedBy>Iannucci, Frances</cp:lastModifiedBy>
  <dcterms:created xsi:type="dcterms:W3CDTF">2020-10-28T13:32:09Z</dcterms:created>
  <dcterms:modified xsi:type="dcterms:W3CDTF">2025-01-14T15:52:35Z</dcterms:modified>
</cp:coreProperties>
</file>