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5 season misc analyses\GC 2025\"/>
    </mc:Choice>
  </mc:AlternateContent>
  <xr:revisionPtr revIDLastSave="0" documentId="8_{690F316C-A1B0-4AF1-A0F1-7C420C37092F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erum CH4 C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</calcChain>
</file>

<file path=xl/sharedStrings.xml><?xml version="1.0" encoding="utf-8"?>
<sst xmlns="http://schemas.openxmlformats.org/spreadsheetml/2006/main" count="863" uniqueCount="66">
  <si>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</si>
  <si>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</si>
  <si>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</si>
  <si>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</si>
  <si>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</si>
  <si>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</si>
  <si>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</si>
  <si>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</si>
  <si>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</si>
  <si>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</si>
  <si>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</si>
  <si>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</si>
  <si>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</si>
  <si>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</si>
  <si>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</si>
  <si>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</si>
  <si>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</si>
  <si>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</si>
  <si>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</si>
  <si>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</si>
  <si>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</si>
  <si>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</si>
  <si>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</si>
  <si>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</si>
  <si>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</si>
  <si>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</si>
  <si>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</si>
  <si>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2024 ranged CAL Measured headspace CH4  in ppm from GC in ppm</t>
  </si>
  <si>
    <t>QC reference tank</t>
  </si>
  <si>
    <t xml:space="preserve">QC spiked air </t>
  </si>
  <si>
    <t>QC outside air</t>
  </si>
  <si>
    <t>Analyst Data Quality Code (1=no problems, 2=note, 3=fatal flaws)</t>
  </si>
  <si>
    <t>2025 ranged CAL Measured headspace CH4  in ppm from GC in ppm</t>
  </si>
  <si>
    <t>2025 CAL Measured headspace CO2 in ppm from GC in ppm</t>
  </si>
  <si>
    <t>2024 CAL Measured headspace CO2 in ppm from GC in ppm</t>
  </si>
  <si>
    <t>FMI20250527_001.gcd</t>
  </si>
  <si>
    <t>FMI20250527_002.gcd</t>
  </si>
  <si>
    <t>FMI20250527_003.gcd</t>
  </si>
  <si>
    <t>FMI20250527_004.gcd</t>
  </si>
  <si>
    <t>FMI20250527_005.gcd</t>
  </si>
  <si>
    <t>FMI20250527_006.gcd</t>
  </si>
  <si>
    <t>FMI20250527_007.gcd</t>
  </si>
  <si>
    <t>FMI20250527_008.gcd</t>
  </si>
  <si>
    <t>FMI20250527_009.gcd</t>
  </si>
  <si>
    <t>FMI20250527_010.gcd</t>
  </si>
  <si>
    <t>FMI20250527_011.gcd</t>
  </si>
  <si>
    <t>FMI20250527_012.gcd</t>
  </si>
  <si>
    <t>FMI20250527_013.gcd</t>
  </si>
  <si>
    <t>FMI20250527_014.gcd</t>
  </si>
  <si>
    <t>FMI20250527_015.gcd</t>
  </si>
  <si>
    <t>FMI20250527_016.gcd</t>
  </si>
  <si>
    <t>FMI20250527_017.gcd</t>
  </si>
  <si>
    <t>FMI20250527_018.gcd</t>
  </si>
  <si>
    <t>FMI20250527_019.gcd</t>
  </si>
  <si>
    <t>FMI20250527_020.gcd</t>
  </si>
  <si>
    <t>FMI20250527_021.gcd</t>
  </si>
  <si>
    <t>FMI20250527_022.gcd</t>
  </si>
  <si>
    <t>FMI20250527_023.gcd</t>
  </si>
  <si>
    <t>FMI20250527_024.gcd</t>
  </si>
  <si>
    <t>FMI20250527_025.gcd</t>
  </si>
  <si>
    <t>FMI20250527_026.gcd</t>
  </si>
  <si>
    <t>FMI20250527_027.gcd</t>
  </si>
  <si>
    <t>FMI20250527_028.gcd</t>
  </si>
  <si>
    <t>FMI20250527_029.gcd</t>
  </si>
  <si>
    <t>no co2 peak detected</t>
  </si>
  <si>
    <t>CO2 interference. Do not use CO2. Use CH4.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</si>
</sst>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4" borderId="0" xfId="0" applyNumberFormat="1" applyFill="1"/>
    <xf numFmtId="3" fontId="0" fillId="34" borderId="0" xfId="0" applyNumberFormat="1" applyFill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3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7"/>
  <sheetViews>
    <sheetView tabSelected="1" workbookViewId="0">
      <selection activeCell="AR13" sqref="AR13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43" max="43" width="9.1796875" customWidth="1"/>
    <col min="46" max="46" width="9.81640625" customWidth="1"/>
    <col min="47" max="47" width="10" customWidth="1"/>
    <col min="49" max="49" width="9.7265625" customWidth="1"/>
    <col min="50" max="50" width="10" customWidth="1"/>
    <col min="52" max="53" width="9.54296875" customWidth="1"/>
    <col min="55" max="56" width="9.54296875" customWidth="1"/>
    <col min="57" max="57" width="8.7265625" style="9"/>
    <col min="58" max="59" width="9.81640625" customWidth="1"/>
  </cols>
  <sheetData>
    <row r="7" spans="1:73" x14ac:dyDescent="0.35">
      <c r="A7" t="s">
        <v>15</v>
      </c>
      <c r="O7" t="s">
        <v>16</v>
      </c>
      <c r="AC7" t="s">
        <v>17</v>
      </c>
      <c r="BI7" t="s">
        <v>21</v>
      </c>
    </row>
    <row r="8" spans="1:73" ht="130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31</v>
      </c>
      <c r="AR8" s="4" t="s">
        <v>18</v>
      </c>
      <c r="AS8" t="s">
        <v>19</v>
      </c>
      <c r="AT8" s="5" t="s">
        <v>24</v>
      </c>
      <c r="AU8" s="5" t="s">
        <v>20</v>
      </c>
      <c r="AV8" s="5"/>
      <c r="AW8" s="5" t="s">
        <v>25</v>
      </c>
      <c r="AX8" s="5" t="s">
        <v>26</v>
      </c>
      <c r="AZ8" s="5" t="s">
        <v>22</v>
      </c>
      <c r="BA8" s="5" t="s">
        <v>23</v>
      </c>
      <c r="BC8" s="5" t="s">
        <v>27</v>
      </c>
      <c r="BD8" s="5" t="s">
        <v>34</v>
      </c>
      <c r="BE8" s="8"/>
      <c r="BF8" s="5" t="s">
        <v>32</v>
      </c>
      <c r="BG8" s="5" t="s">
        <v>33</v>
      </c>
      <c r="BH8" s="5"/>
      <c r="BI8" s="8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45</v>
      </c>
      <c r="B9" t="s">
        <v>35</v>
      </c>
      <c r="C9" s="2">
        <v>45804.621168981481</v>
      </c>
      <c r="D9" t="s">
        <v>30</v>
      </c>
      <c r="E9" t="s">
        <v>13</v>
      </c>
      <c r="F9">
        <v>0</v>
      </c>
      <c r="G9">
        <v>6.0359999999999996</v>
      </c>
      <c r="H9" s="3">
        <v>1408</v>
      </c>
      <c r="I9">
        <v>4.0000000000000001E-3</v>
      </c>
      <c r="J9" t="s">
        <v>14</v>
      </c>
      <c r="K9" t="s">
        <v>14</v>
      </c>
      <c r="L9" t="s">
        <v>14</v>
      </c>
      <c r="M9" t="s">
        <v>14</v>
      </c>
      <c r="O9">
        <v>45</v>
      </c>
      <c r="P9" t="s">
        <v>35</v>
      </c>
      <c r="Q9" s="2">
        <v>45804.621168981481</v>
      </c>
      <c r="R9" t="s">
        <v>30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45</v>
      </c>
      <c r="AD9" t="s">
        <v>35</v>
      </c>
      <c r="AE9" s="2">
        <v>45804.621168981481</v>
      </c>
      <c r="AF9" t="s">
        <v>30</v>
      </c>
      <c r="AG9" t="s">
        <v>13</v>
      </c>
      <c r="AH9">
        <v>0</v>
      </c>
      <c r="AI9">
        <v>12.247</v>
      </c>
      <c r="AJ9" s="3">
        <v>2950</v>
      </c>
      <c r="AK9">
        <v>0.55100000000000005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0">
        <v>45</v>
      </c>
      <c r="AT9" s="15">
        <f t="shared" ref="AT9:AT37" si="0">IF(H9&lt;10000,((H9^2*0.000000008493)+(H9*0.003482)+(-3.269)),(IF(H9&lt;200000,((H9^2*-0.000000000263)+(H9*0.002682)+(3.179)),(IF(H9&lt;8000000,((H9^2*-0.000000000005099)+(H9*0.002054)+(174.8)),((V9^2*-0.00000001014)+(V9*0.2415)+(1123)))))))</f>
        <v>1.6504930667519995</v>
      </c>
      <c r="AU9" s="16">
        <f t="shared" ref="AU9:AU37" si="1">IF(AJ9&lt;45000,((-0.00000004907*AJ9^2)+(0.2277*AJ9)+(-134)),((-0.00000001062*AJ9^2)+(0.2147*AJ9)+(590.6)))</f>
        <v>537.28796832500007</v>
      </c>
      <c r="AW9" s="6">
        <f t="shared" ref="AW9:AW37" si="2">IF(H9&lt;10000,((0.0000001453*H9^2)+(0.0008349*H9)+(-1.805)),(IF(H9&lt;700000,((-0.00000000008054*H9^2)+(0.002348*H9)+(-2.47)), ((-0.00000001938*V9^2)+(0.2471*V9)+(226.8)))))</f>
        <v>-0.34140878079999992</v>
      </c>
      <c r="AX9" s="7">
        <f t="shared" ref="AX9:AX37" si="3">(-0.00000002552*AJ9^2)+(0.2067*AJ9)+(-103.7)</f>
        <v>505.84291219999994</v>
      </c>
      <c r="AZ9" s="11">
        <f t="shared" ref="AZ9:AZ37" si="4">IF(H9&lt;10000,((H9^2*0.00000054)+(H9*-0.004765)+(12.72)),(IF(H9&lt;200000,((H9^2*-0.000000001577)+(H9*0.003043)+(-10.42)),(IF(H9&lt;8000000,((H9^2*-0.0000000000186)+(H9*0.00194)+(154.1)),((V9^2*-0.00000002)+(V9*0.2565)+(-1032)))))))</f>
        <v>7.0814105600000001</v>
      </c>
      <c r="BA9" s="12">
        <f t="shared" ref="BA9:BA37" si="5">IF(AJ9&lt;45000,((-0.0000004561*AJ9^2)+(0.244*AJ9)+(-21.72)),((-0.0000000409*AJ9^2)+(0.2477*AJ9)+(-1777)))</f>
        <v>694.11078974999998</v>
      </c>
      <c r="BC9" s="13">
        <f t="shared" ref="BC9:BC37" si="6">IF(H9&lt;10000,((H9^2*0.00000005714)+(H9*0.002453)+(-3.811)),(IF(H9&lt;200000,((H9^2*-0.0000000002888)+(H9*0.002899)+(-4.321)),(IF(H9&lt;8000000,((H9^2*-0.0000000000062)+(H9*0.002143)+(157)),((V9^2*-0.000000031)+(V9*0.2771)+(-709.5)))))))</f>
        <v>-0.24389800703999986</v>
      </c>
      <c r="BD9" s="14">
        <f t="shared" ref="BD9:BD37" si="7">IF(AJ9&lt;45000,((-0.0000000598*AJ9^2)+(0.205*AJ9)+(34.1)),((-0.00000002403*AJ9^2)+(0.2063*AJ9)+(-550.7)))</f>
        <v>638.32959049999999</v>
      </c>
      <c r="BF9" s="15">
        <f t="shared" ref="BF9:BF37" si="8">IF(H9&lt;10000,((H9^2*0.000000008493)+(H9*0.003482)+(-3.269)),(IF(H9&lt;200000,((H9^2*-0.000000000263)+(H9*0.002682)+(3.179)),(IF(H9&lt;8000000,((H9^2*-0.000000000005099)+(H9*0.002054)+(174.8)),((V9^2*-0.00000001014)+(V9*0.2415)+(1123)))))))</f>
        <v>1.6504930667519995</v>
      </c>
      <c r="BG9" s="16">
        <f t="shared" ref="BG9:BG37" si="9">IF(AJ9&lt;45000,((-0.00000004907*AJ9^2)+(0.2277*AJ9)+(-134)),((-0.00000001062*AJ9^2)+(0.2147*AJ9)+(590.6)))</f>
        <v>537.28796832500007</v>
      </c>
      <c r="BI9">
        <v>45</v>
      </c>
      <c r="BJ9" t="s">
        <v>35</v>
      </c>
      <c r="BK9" s="2">
        <v>45804.621168981481</v>
      </c>
      <c r="BL9" t="s">
        <v>30</v>
      </c>
      <c r="BM9" t="s">
        <v>13</v>
      </c>
      <c r="BN9">
        <v>0</v>
      </c>
      <c r="BO9">
        <v>2.7029999999999998</v>
      </c>
      <c r="BP9" s="3">
        <v>5124363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46</v>
      </c>
      <c r="B10" t="s">
        <v>36</v>
      </c>
      <c r="C10" s="2">
        <v>45804.642372685186</v>
      </c>
      <c r="D10" t="s">
        <v>29</v>
      </c>
      <c r="E10" t="s">
        <v>13</v>
      </c>
      <c r="F10">
        <v>0</v>
      </c>
      <c r="G10">
        <v>5.9909999999999997</v>
      </c>
      <c r="H10" s="3">
        <v>1049282</v>
      </c>
      <c r="I10">
        <v>2.371</v>
      </c>
      <c r="J10" t="s">
        <v>14</v>
      </c>
      <c r="K10" t="s">
        <v>14</v>
      </c>
      <c r="L10" t="s">
        <v>14</v>
      </c>
      <c r="M10" t="s">
        <v>14</v>
      </c>
      <c r="O10">
        <v>46</v>
      </c>
      <c r="P10" t="s">
        <v>36</v>
      </c>
      <c r="Q10" s="2">
        <v>45804.642372685186</v>
      </c>
      <c r="R10" t="s">
        <v>29</v>
      </c>
      <c r="S10" t="s">
        <v>13</v>
      </c>
      <c r="T10">
        <v>0</v>
      </c>
      <c r="U10">
        <v>5.9459999999999997</v>
      </c>
      <c r="V10" s="3">
        <v>9490</v>
      </c>
      <c r="W10">
        <v>2.4369999999999998</v>
      </c>
      <c r="X10" t="s">
        <v>14</v>
      </c>
      <c r="Y10" t="s">
        <v>14</v>
      </c>
      <c r="Z10" t="s">
        <v>14</v>
      </c>
      <c r="AA10" t="s">
        <v>14</v>
      </c>
      <c r="AC10">
        <v>46</v>
      </c>
      <c r="AD10" t="s">
        <v>36</v>
      </c>
      <c r="AE10" s="2">
        <v>45804.642372685186</v>
      </c>
      <c r="AF10" t="s">
        <v>29</v>
      </c>
      <c r="AG10" t="s">
        <v>13</v>
      </c>
      <c r="AH10">
        <v>0</v>
      </c>
      <c r="AI10">
        <v>12.206</v>
      </c>
      <c r="AJ10" s="3">
        <v>8505</v>
      </c>
      <c r="AK10">
        <v>1.7689999999999999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0">
        <v>46</v>
      </c>
      <c r="AT10" s="15">
        <f t="shared" si="0"/>
        <v>2324.4112661435429</v>
      </c>
      <c r="AU10" s="16">
        <f t="shared" si="1"/>
        <v>1799.03902032325</v>
      </c>
      <c r="AW10" s="6">
        <f t="shared" si="2"/>
        <v>2570.0336352620002</v>
      </c>
      <c r="AX10" s="7">
        <f t="shared" si="3"/>
        <v>1652.4375101620001</v>
      </c>
      <c r="AZ10" s="11">
        <f t="shared" si="4"/>
        <v>2169.2286154912535</v>
      </c>
      <c r="BA10" s="12">
        <f t="shared" si="5"/>
        <v>2020.5079950974998</v>
      </c>
      <c r="BC10" s="13">
        <f t="shared" si="6"/>
        <v>2398.7851711637509</v>
      </c>
      <c r="BD10" s="14">
        <f t="shared" si="7"/>
        <v>1773.2993655049997</v>
      </c>
      <c r="BF10" s="15">
        <f t="shared" si="8"/>
        <v>2324.4112661435429</v>
      </c>
      <c r="BG10" s="16">
        <f t="shared" si="9"/>
        <v>1799.03902032325</v>
      </c>
      <c r="BI10">
        <v>46</v>
      </c>
      <c r="BJ10" t="s">
        <v>36</v>
      </c>
      <c r="BK10" s="2">
        <v>45804.642372685186</v>
      </c>
      <c r="BL10" t="s">
        <v>29</v>
      </c>
      <c r="BM10" t="s">
        <v>13</v>
      </c>
      <c r="BN10">
        <v>0</v>
      </c>
      <c r="BO10">
        <v>2.6930000000000001</v>
      </c>
      <c r="BP10" s="3">
        <v>5280370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47</v>
      </c>
      <c r="B11" t="s">
        <v>37</v>
      </c>
      <c r="C11" s="2">
        <v>45804.663599537038</v>
      </c>
      <c r="D11" t="s">
        <v>28</v>
      </c>
      <c r="E11" t="s">
        <v>13</v>
      </c>
      <c r="F11">
        <v>0</v>
      </c>
      <c r="G11">
        <v>6.0119999999999996</v>
      </c>
      <c r="H11" s="3">
        <v>2768</v>
      </c>
      <c r="I11">
        <v>7.0000000000000001E-3</v>
      </c>
      <c r="J11" t="s">
        <v>14</v>
      </c>
      <c r="K11" t="s">
        <v>14</v>
      </c>
      <c r="L11" t="s">
        <v>14</v>
      </c>
      <c r="M11" t="s">
        <v>14</v>
      </c>
      <c r="O11">
        <v>47</v>
      </c>
      <c r="P11" t="s">
        <v>37</v>
      </c>
      <c r="Q11" s="2">
        <v>45804.663599537038</v>
      </c>
      <c r="R11" t="s">
        <v>28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47</v>
      </c>
      <c r="AD11" t="s">
        <v>37</v>
      </c>
      <c r="AE11" s="2">
        <v>45804.663599537038</v>
      </c>
      <c r="AF11" t="s">
        <v>28</v>
      </c>
      <c r="AG11" t="s">
        <v>13</v>
      </c>
      <c r="AH11">
        <v>0</v>
      </c>
      <c r="AI11">
        <v>12.225</v>
      </c>
      <c r="AJ11" s="3">
        <v>1170</v>
      </c>
      <c r="AK11">
        <v>0.16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0">
        <v>47</v>
      </c>
      <c r="AT11" s="15">
        <f t="shared" si="0"/>
        <v>6.4342478712319995</v>
      </c>
      <c r="AU11" s="16">
        <f t="shared" si="1"/>
        <v>132.341828077</v>
      </c>
      <c r="AW11" s="6">
        <f t="shared" si="2"/>
        <v>1.6192662272000005</v>
      </c>
      <c r="AX11" s="7">
        <f t="shared" si="3"/>
        <v>138.10406567199999</v>
      </c>
      <c r="AZ11" s="11">
        <f t="shared" si="4"/>
        <v>3.6678649600000011</v>
      </c>
      <c r="BA11" s="12">
        <f t="shared" si="5"/>
        <v>263.13564471000007</v>
      </c>
      <c r="BC11" s="13">
        <f t="shared" si="6"/>
        <v>3.4167006233599997</v>
      </c>
      <c r="BD11" s="14">
        <f t="shared" si="7"/>
        <v>273.86813977999998</v>
      </c>
      <c r="BF11" s="15">
        <f t="shared" si="8"/>
        <v>6.4342478712319995</v>
      </c>
      <c r="BG11" s="16">
        <f t="shared" si="9"/>
        <v>132.341828077</v>
      </c>
      <c r="BI11">
        <v>47</v>
      </c>
      <c r="BJ11" t="s">
        <v>37</v>
      </c>
      <c r="BK11" s="2">
        <v>45804.663599537038</v>
      </c>
      <c r="BL11" t="s">
        <v>28</v>
      </c>
      <c r="BM11" t="s">
        <v>13</v>
      </c>
      <c r="BN11">
        <v>0</v>
      </c>
      <c r="BO11">
        <v>2.6909999999999998</v>
      </c>
      <c r="BP11" s="3">
        <v>5312167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48</v>
      </c>
      <c r="B12" t="s">
        <v>38</v>
      </c>
      <c r="C12" s="2">
        <v>45804.684837962966</v>
      </c>
      <c r="D12">
        <v>274</v>
      </c>
      <c r="E12" t="s">
        <v>13</v>
      </c>
      <c r="F12">
        <v>0</v>
      </c>
      <c r="G12">
        <v>5.9980000000000002</v>
      </c>
      <c r="H12" s="3">
        <v>8486</v>
      </c>
      <c r="I12">
        <v>0.02</v>
      </c>
      <c r="J12" t="s">
        <v>14</v>
      </c>
      <c r="K12" t="s">
        <v>14</v>
      </c>
      <c r="L12" t="s">
        <v>14</v>
      </c>
      <c r="M12" t="s">
        <v>14</v>
      </c>
      <c r="O12">
        <v>48</v>
      </c>
      <c r="P12" t="s">
        <v>38</v>
      </c>
      <c r="Q12" s="2">
        <v>45804.684837962966</v>
      </c>
      <c r="R12">
        <v>274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48</v>
      </c>
      <c r="AD12" t="s">
        <v>38</v>
      </c>
      <c r="AE12" s="2">
        <v>45804.684837962966</v>
      </c>
      <c r="AF12">
        <v>274</v>
      </c>
      <c r="AG12" t="s">
        <v>13</v>
      </c>
      <c r="AH12">
        <v>0</v>
      </c>
      <c r="AI12" t="s">
        <v>14</v>
      </c>
      <c r="AJ12" t="s">
        <v>14</v>
      </c>
      <c r="AK12" t="s">
        <v>14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R12" t="s">
        <v>64</v>
      </c>
      <c r="AS12" s="10">
        <v>48</v>
      </c>
      <c r="AT12" s="15">
        <f t="shared" si="0"/>
        <v>26.890851580627995</v>
      </c>
      <c r="AU12" s="16" t="e">
        <f t="shared" si="1"/>
        <v>#VALUE!</v>
      </c>
      <c r="AW12" s="6">
        <f t="shared" si="2"/>
        <v>15.7433334788</v>
      </c>
      <c r="AX12" s="7" t="e">
        <f t="shared" si="3"/>
        <v>#VALUE!</v>
      </c>
      <c r="AZ12" s="11">
        <f t="shared" si="4"/>
        <v>11.170795839999998</v>
      </c>
      <c r="BA12" s="12" t="e">
        <f t="shared" si="5"/>
        <v>#VALUE!</v>
      </c>
      <c r="BC12" s="13">
        <f t="shared" si="6"/>
        <v>21.119934879439999</v>
      </c>
      <c r="BD12" s="14" t="e">
        <f t="shared" si="7"/>
        <v>#VALUE!</v>
      </c>
      <c r="BF12" s="15">
        <f t="shared" si="8"/>
        <v>26.890851580627995</v>
      </c>
      <c r="BG12" s="16" t="e">
        <f t="shared" si="9"/>
        <v>#VALUE!</v>
      </c>
      <c r="BI12">
        <v>48</v>
      </c>
      <c r="BJ12" t="s">
        <v>38</v>
      </c>
      <c r="BK12" s="2">
        <v>45804.684837962966</v>
      </c>
      <c r="BL12">
        <v>274</v>
      </c>
      <c r="BM12" t="s">
        <v>13</v>
      </c>
      <c r="BN12">
        <v>0</v>
      </c>
      <c r="BO12">
        <v>2.8460000000000001</v>
      </c>
      <c r="BP12" s="3">
        <v>943733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49</v>
      </c>
      <c r="B13" t="s">
        <v>39</v>
      </c>
      <c r="C13" s="2">
        <v>45804.706064814818</v>
      </c>
      <c r="D13">
        <v>73</v>
      </c>
      <c r="E13" t="s">
        <v>13</v>
      </c>
      <c r="F13">
        <v>0</v>
      </c>
      <c r="G13">
        <v>6.0069999999999997</v>
      </c>
      <c r="H13" s="3">
        <v>3391</v>
      </c>
      <c r="I13">
        <v>8.0000000000000002E-3</v>
      </c>
      <c r="J13" t="s">
        <v>14</v>
      </c>
      <c r="K13" t="s">
        <v>14</v>
      </c>
      <c r="L13" t="s">
        <v>14</v>
      </c>
      <c r="M13" t="s">
        <v>14</v>
      </c>
      <c r="O13">
        <v>49</v>
      </c>
      <c r="P13" t="s">
        <v>39</v>
      </c>
      <c r="Q13" s="2">
        <v>45804.706064814818</v>
      </c>
      <c r="R13">
        <v>73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49</v>
      </c>
      <c r="AD13" t="s">
        <v>39</v>
      </c>
      <c r="AE13" s="2">
        <v>45804.706064814818</v>
      </c>
      <c r="AF13">
        <v>73</v>
      </c>
      <c r="AG13" t="s">
        <v>13</v>
      </c>
      <c r="AH13">
        <v>0</v>
      </c>
      <c r="AI13">
        <v>12.157</v>
      </c>
      <c r="AJ13" s="3">
        <v>6025</v>
      </c>
      <c r="AK13">
        <v>1.2250000000000001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0">
        <v>49</v>
      </c>
      <c r="AT13" s="15">
        <f t="shared" si="0"/>
        <v>8.6361219963329994</v>
      </c>
      <c r="AU13" s="16">
        <f t="shared" si="1"/>
        <v>1236.1112283312502</v>
      </c>
      <c r="AW13" s="6">
        <f t="shared" si="2"/>
        <v>2.6969333093000003</v>
      </c>
      <c r="AX13" s="7">
        <f t="shared" si="3"/>
        <v>1140.7411080500001</v>
      </c>
      <c r="AZ13" s="11">
        <f t="shared" si="4"/>
        <v>2.7712807399999999</v>
      </c>
      <c r="BA13" s="12">
        <f t="shared" si="5"/>
        <v>1431.8232849374999</v>
      </c>
      <c r="BC13" s="13">
        <f t="shared" si="6"/>
        <v>5.1641690603400008</v>
      </c>
      <c r="BD13" s="14">
        <f t="shared" si="7"/>
        <v>1267.054222625</v>
      </c>
      <c r="BF13" s="15">
        <f t="shared" si="8"/>
        <v>8.6361219963329994</v>
      </c>
      <c r="BG13" s="16">
        <f t="shared" si="9"/>
        <v>1236.1112283312502</v>
      </c>
      <c r="BI13">
        <v>49</v>
      </c>
      <c r="BJ13" t="s">
        <v>39</v>
      </c>
      <c r="BK13" s="2">
        <v>45804.706064814818</v>
      </c>
      <c r="BL13">
        <v>73</v>
      </c>
      <c r="BM13" t="s">
        <v>13</v>
      </c>
      <c r="BN13">
        <v>0</v>
      </c>
      <c r="BO13">
        <v>2.8340000000000001</v>
      </c>
      <c r="BP13" s="3">
        <v>1158613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50</v>
      </c>
      <c r="B14" t="s">
        <v>40</v>
      </c>
      <c r="C14" s="2">
        <v>45804.727280092593</v>
      </c>
      <c r="D14">
        <v>407</v>
      </c>
      <c r="E14" t="s">
        <v>13</v>
      </c>
      <c r="F14">
        <v>0</v>
      </c>
      <c r="G14">
        <v>5.9969999999999999</v>
      </c>
      <c r="H14" s="3">
        <v>13457</v>
      </c>
      <c r="I14">
        <v>3.1E-2</v>
      </c>
      <c r="J14" t="s">
        <v>14</v>
      </c>
      <c r="K14" t="s">
        <v>14</v>
      </c>
      <c r="L14" t="s">
        <v>14</v>
      </c>
      <c r="M14" t="s">
        <v>14</v>
      </c>
      <c r="O14">
        <v>50</v>
      </c>
      <c r="P14" t="s">
        <v>40</v>
      </c>
      <c r="Q14" s="2">
        <v>45804.727280092593</v>
      </c>
      <c r="R14">
        <v>407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50</v>
      </c>
      <c r="AD14" t="s">
        <v>40</v>
      </c>
      <c r="AE14" s="2">
        <v>45804.727280092593</v>
      </c>
      <c r="AF14">
        <v>407</v>
      </c>
      <c r="AG14" t="s">
        <v>13</v>
      </c>
      <c r="AH14">
        <v>0</v>
      </c>
      <c r="AI14" t="s">
        <v>14</v>
      </c>
      <c r="AJ14" t="s">
        <v>14</v>
      </c>
      <c r="AK14" t="s">
        <v>14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R14" t="s">
        <v>64</v>
      </c>
      <c r="AS14" s="10">
        <v>50</v>
      </c>
      <c r="AT14" s="15">
        <f t="shared" si="0"/>
        <v>39.223047106712997</v>
      </c>
      <c r="AU14" s="16" t="e">
        <f t="shared" si="1"/>
        <v>#VALUE!</v>
      </c>
      <c r="AW14" s="6">
        <f t="shared" si="2"/>
        <v>29.112450943021539</v>
      </c>
      <c r="AX14" s="7" t="e">
        <f t="shared" si="3"/>
        <v>#VALUE!</v>
      </c>
      <c r="AZ14" s="11">
        <f t="shared" si="4"/>
        <v>30.244070731127003</v>
      </c>
      <c r="BA14" s="12" t="e">
        <f t="shared" si="5"/>
        <v>#VALUE!</v>
      </c>
      <c r="BC14" s="13">
        <f t="shared" si="6"/>
        <v>34.638543962808804</v>
      </c>
      <c r="BD14" s="14" t="e">
        <f t="shared" si="7"/>
        <v>#VALUE!</v>
      </c>
      <c r="BF14" s="15">
        <f t="shared" si="8"/>
        <v>39.223047106712997</v>
      </c>
      <c r="BG14" s="16" t="e">
        <f t="shared" si="9"/>
        <v>#VALUE!</v>
      </c>
      <c r="BI14">
        <v>50</v>
      </c>
      <c r="BJ14" t="s">
        <v>40</v>
      </c>
      <c r="BK14" s="2">
        <v>45804.727280092593</v>
      </c>
      <c r="BL14">
        <v>407</v>
      </c>
      <c r="BM14" t="s">
        <v>13</v>
      </c>
      <c r="BN14">
        <v>0</v>
      </c>
      <c r="BO14">
        <v>2.839</v>
      </c>
      <c r="BP14" s="3">
        <v>1073833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51</v>
      </c>
      <c r="B15" t="s">
        <v>41</v>
      </c>
      <c r="C15" s="2">
        <v>45804.748483796298</v>
      </c>
      <c r="D15">
        <v>317</v>
      </c>
      <c r="E15" t="s">
        <v>13</v>
      </c>
      <c r="F15">
        <v>0</v>
      </c>
      <c r="G15">
        <v>5.9640000000000004</v>
      </c>
      <c r="H15" s="3">
        <v>10312365</v>
      </c>
      <c r="I15">
        <v>23.85</v>
      </c>
      <c r="J15" t="s">
        <v>14</v>
      </c>
      <c r="K15" t="s">
        <v>14</v>
      </c>
      <c r="L15" t="s">
        <v>14</v>
      </c>
      <c r="M15" t="s">
        <v>14</v>
      </c>
      <c r="O15">
        <v>51</v>
      </c>
      <c r="P15" t="s">
        <v>41</v>
      </c>
      <c r="Q15" s="2">
        <v>45804.748483796298</v>
      </c>
      <c r="R15">
        <v>317</v>
      </c>
      <c r="S15" t="s">
        <v>13</v>
      </c>
      <c r="T15">
        <v>0</v>
      </c>
      <c r="U15">
        <v>5.9160000000000004</v>
      </c>
      <c r="V15" s="3">
        <v>80904</v>
      </c>
      <c r="W15">
        <v>20.010000000000002</v>
      </c>
      <c r="X15" t="s">
        <v>14</v>
      </c>
      <c r="Y15" t="s">
        <v>14</v>
      </c>
      <c r="Z15" t="s">
        <v>14</v>
      </c>
      <c r="AA15" t="s">
        <v>14</v>
      </c>
      <c r="AC15">
        <v>51</v>
      </c>
      <c r="AD15" t="s">
        <v>41</v>
      </c>
      <c r="AE15" s="2">
        <v>45804.748483796298</v>
      </c>
      <c r="AF15">
        <v>317</v>
      </c>
      <c r="AG15" t="s">
        <v>13</v>
      </c>
      <c r="AH15">
        <v>0</v>
      </c>
      <c r="AI15">
        <v>12.106</v>
      </c>
      <c r="AJ15" s="3">
        <v>59487</v>
      </c>
      <c r="AK15">
        <v>12.901999999999999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0">
        <v>51</v>
      </c>
      <c r="AT15" s="15">
        <f t="shared" si="0"/>
        <v>20594.94506382976</v>
      </c>
      <c r="AU15" s="16">
        <f t="shared" si="1"/>
        <v>13324.87787234522</v>
      </c>
      <c r="AW15" s="6">
        <f t="shared" si="2"/>
        <v>20091.327439153916</v>
      </c>
      <c r="AX15" s="7">
        <f t="shared" si="3"/>
        <v>12101.955195127121</v>
      </c>
      <c r="AZ15" s="11">
        <f t="shared" si="4"/>
        <v>19588.966855679999</v>
      </c>
      <c r="BA15" s="12">
        <f t="shared" si="5"/>
        <v>12813.196940387901</v>
      </c>
      <c r="BC15" s="13">
        <f t="shared" si="6"/>
        <v>21506.089226304</v>
      </c>
      <c r="BD15" s="14">
        <f t="shared" si="7"/>
        <v>11636.43306284893</v>
      </c>
      <c r="BF15" s="15">
        <f t="shared" si="8"/>
        <v>20594.94506382976</v>
      </c>
      <c r="BG15" s="16">
        <f t="shared" si="9"/>
        <v>13324.87787234522</v>
      </c>
      <c r="BI15">
        <v>51</v>
      </c>
      <c r="BJ15" t="s">
        <v>41</v>
      </c>
      <c r="BK15" s="2">
        <v>45804.748483796298</v>
      </c>
      <c r="BL15">
        <v>317</v>
      </c>
      <c r="BM15" t="s">
        <v>13</v>
      </c>
      <c r="BN15">
        <v>0</v>
      </c>
      <c r="BO15">
        <v>2.84</v>
      </c>
      <c r="BP15" s="3">
        <v>967783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52</v>
      </c>
      <c r="B16" t="s">
        <v>42</v>
      </c>
      <c r="C16" s="2">
        <v>45804.769699074073</v>
      </c>
      <c r="D16">
        <v>72</v>
      </c>
      <c r="E16" t="s">
        <v>13</v>
      </c>
      <c r="F16">
        <v>0</v>
      </c>
      <c r="G16">
        <v>5.9409999999999998</v>
      </c>
      <c r="H16" s="3">
        <v>18995455</v>
      </c>
      <c r="I16">
        <v>44.984000000000002</v>
      </c>
      <c r="J16" t="s">
        <v>14</v>
      </c>
      <c r="K16" t="s">
        <v>14</v>
      </c>
      <c r="L16" t="s">
        <v>14</v>
      </c>
      <c r="M16" t="s">
        <v>14</v>
      </c>
      <c r="O16">
        <v>52</v>
      </c>
      <c r="P16" t="s">
        <v>42</v>
      </c>
      <c r="Q16" s="2">
        <v>45804.769699074073</v>
      </c>
      <c r="R16">
        <v>72</v>
      </c>
      <c r="S16" t="s">
        <v>13</v>
      </c>
      <c r="T16">
        <v>0</v>
      </c>
      <c r="U16">
        <v>5.8929999999999998</v>
      </c>
      <c r="V16" s="3">
        <v>142395</v>
      </c>
      <c r="W16">
        <v>35.015999999999998</v>
      </c>
      <c r="X16" t="s">
        <v>14</v>
      </c>
      <c r="Y16" t="s">
        <v>14</v>
      </c>
      <c r="Z16" t="s">
        <v>14</v>
      </c>
      <c r="AA16" t="s">
        <v>14</v>
      </c>
      <c r="AC16">
        <v>52</v>
      </c>
      <c r="AD16" t="s">
        <v>42</v>
      </c>
      <c r="AE16" s="2">
        <v>45804.769699074073</v>
      </c>
      <c r="AF16">
        <v>72</v>
      </c>
      <c r="AG16" t="s">
        <v>13</v>
      </c>
      <c r="AH16">
        <v>0</v>
      </c>
      <c r="AI16">
        <v>12.2</v>
      </c>
      <c r="AJ16" s="3">
        <v>132168</v>
      </c>
      <c r="AK16">
        <v>28.632000000000001</v>
      </c>
      <c r="AL16" t="s">
        <v>14</v>
      </c>
      <c r="AM16" t="s">
        <v>14</v>
      </c>
      <c r="AN16" t="s">
        <v>14</v>
      </c>
      <c r="AO16" t="s">
        <v>14</v>
      </c>
      <c r="AQ16">
        <v>2</v>
      </c>
      <c r="AR16" t="s">
        <v>65</v>
      </c>
      <c r="AS16" s="10">
        <v>52</v>
      </c>
      <c r="AT16" s="15">
        <f t="shared" si="0"/>
        <v>35305.790452706504</v>
      </c>
      <c r="AU16" s="16">
        <f t="shared" si="1"/>
        <v>28781.55540202112</v>
      </c>
      <c r="AW16" s="6">
        <f t="shared" si="2"/>
        <v>35019.649107835503</v>
      </c>
      <c r="AX16" s="7">
        <f t="shared" si="3"/>
        <v>26769.632536683519</v>
      </c>
      <c r="AZ16" s="11">
        <f t="shared" si="4"/>
        <v>35086.790779499999</v>
      </c>
      <c r="BA16" s="12">
        <f t="shared" si="5"/>
        <v>30246.556848838401</v>
      </c>
      <c r="BC16" s="13">
        <f t="shared" si="6"/>
        <v>38119.588083225004</v>
      </c>
      <c r="BD16" s="14">
        <f t="shared" si="7"/>
        <v>26295.793223217283</v>
      </c>
      <c r="BF16" s="15">
        <f t="shared" si="8"/>
        <v>35305.790452706504</v>
      </c>
      <c r="BG16" s="16">
        <f t="shared" si="9"/>
        <v>28781.55540202112</v>
      </c>
      <c r="BI16">
        <v>52</v>
      </c>
      <c r="BJ16" t="s">
        <v>42</v>
      </c>
      <c r="BK16" s="2">
        <v>45804.769699074073</v>
      </c>
      <c r="BL16">
        <v>72</v>
      </c>
      <c r="BM16" t="s">
        <v>13</v>
      </c>
      <c r="BN16">
        <v>0</v>
      </c>
      <c r="BO16">
        <v>2.8479999999999999</v>
      </c>
      <c r="BP16" s="3">
        <v>795119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53</v>
      </c>
      <c r="B17" t="s">
        <v>43</v>
      </c>
      <c r="C17" s="2">
        <v>45804.790902777779</v>
      </c>
      <c r="D17">
        <v>359</v>
      </c>
      <c r="E17" t="s">
        <v>13</v>
      </c>
      <c r="F17">
        <v>0</v>
      </c>
      <c r="G17">
        <v>5.9969999999999999</v>
      </c>
      <c r="H17" s="3">
        <v>7788</v>
      </c>
      <c r="I17">
        <v>1.7999999999999999E-2</v>
      </c>
      <c r="J17" t="s">
        <v>14</v>
      </c>
      <c r="K17" t="s">
        <v>14</v>
      </c>
      <c r="L17" t="s">
        <v>14</v>
      </c>
      <c r="M17" t="s">
        <v>14</v>
      </c>
      <c r="O17">
        <v>53</v>
      </c>
      <c r="P17" t="s">
        <v>43</v>
      </c>
      <c r="Q17" s="2">
        <v>45804.790902777779</v>
      </c>
      <c r="R17">
        <v>359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53</v>
      </c>
      <c r="AD17" t="s">
        <v>43</v>
      </c>
      <c r="AE17" s="2">
        <v>45804.790902777779</v>
      </c>
      <c r="AF17">
        <v>359</v>
      </c>
      <c r="AG17" t="s">
        <v>13</v>
      </c>
      <c r="AH17">
        <v>0</v>
      </c>
      <c r="AI17">
        <v>12.132999999999999</v>
      </c>
      <c r="AJ17" s="3">
        <v>24504</v>
      </c>
      <c r="AK17">
        <v>5.2720000000000002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0">
        <v>53</v>
      </c>
      <c r="AT17" s="15">
        <f t="shared" si="0"/>
        <v>24.363941453391995</v>
      </c>
      <c r="AU17" s="16">
        <f t="shared" si="1"/>
        <v>5416.0969139948802</v>
      </c>
      <c r="AW17" s="6">
        <f t="shared" si="2"/>
        <v>13.510073963200002</v>
      </c>
      <c r="AX17" s="7">
        <f t="shared" si="3"/>
        <v>4945.9534176716797</v>
      </c>
      <c r="AZ17" s="11">
        <f t="shared" si="4"/>
        <v>8.3627697600000008</v>
      </c>
      <c r="BA17" s="12">
        <f t="shared" si="5"/>
        <v>5683.3925721023998</v>
      </c>
      <c r="BC17" s="13">
        <f t="shared" si="6"/>
        <v>18.758673220159999</v>
      </c>
      <c r="BD17" s="14">
        <f t="shared" si="7"/>
        <v>5021.5133282431998</v>
      </c>
      <c r="BF17" s="15">
        <f t="shared" si="8"/>
        <v>24.363941453391995</v>
      </c>
      <c r="BG17" s="16">
        <f t="shared" si="9"/>
        <v>5416.0969139948802</v>
      </c>
      <c r="BI17">
        <v>53</v>
      </c>
      <c r="BJ17" t="s">
        <v>43</v>
      </c>
      <c r="BK17" s="2">
        <v>45804.790902777779</v>
      </c>
      <c r="BL17">
        <v>359</v>
      </c>
      <c r="BM17" t="s">
        <v>13</v>
      </c>
      <c r="BN17">
        <v>0</v>
      </c>
      <c r="BO17">
        <v>2.8370000000000002</v>
      </c>
      <c r="BP17" s="3">
        <v>1082319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54</v>
      </c>
      <c r="B18" t="s">
        <v>44</v>
      </c>
      <c r="C18" s="2">
        <v>45804.812141203707</v>
      </c>
      <c r="D18">
        <v>327</v>
      </c>
      <c r="E18" t="s">
        <v>13</v>
      </c>
      <c r="F18">
        <v>0</v>
      </c>
      <c r="G18">
        <v>5.94</v>
      </c>
      <c r="H18" s="3">
        <v>19805225</v>
      </c>
      <c r="I18">
        <v>47.01</v>
      </c>
      <c r="J18" t="s">
        <v>14</v>
      </c>
      <c r="K18" t="s">
        <v>14</v>
      </c>
      <c r="L18" t="s">
        <v>14</v>
      </c>
      <c r="M18" t="s">
        <v>14</v>
      </c>
      <c r="O18">
        <v>54</v>
      </c>
      <c r="P18" t="s">
        <v>44</v>
      </c>
      <c r="Q18" s="2">
        <v>45804.812141203707</v>
      </c>
      <c r="R18">
        <v>327</v>
      </c>
      <c r="S18" t="s">
        <v>13</v>
      </c>
      <c r="T18">
        <v>0</v>
      </c>
      <c r="U18">
        <v>5.8929999999999998</v>
      </c>
      <c r="V18" s="3">
        <v>148612</v>
      </c>
      <c r="W18">
        <v>36.527000000000001</v>
      </c>
      <c r="X18" t="s">
        <v>14</v>
      </c>
      <c r="Y18" t="s">
        <v>14</v>
      </c>
      <c r="Z18" t="s">
        <v>14</v>
      </c>
      <c r="AA18" t="s">
        <v>14</v>
      </c>
      <c r="AC18">
        <v>54</v>
      </c>
      <c r="AD18" t="s">
        <v>44</v>
      </c>
      <c r="AE18" s="2">
        <v>45804.812141203707</v>
      </c>
      <c r="AF18">
        <v>327</v>
      </c>
      <c r="AG18" t="s">
        <v>13</v>
      </c>
      <c r="AH18">
        <v>0</v>
      </c>
      <c r="AI18">
        <v>12.115</v>
      </c>
      <c r="AJ18" s="3">
        <v>46127</v>
      </c>
      <c r="AK18">
        <v>9.9930000000000003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0">
        <v>54</v>
      </c>
      <c r="AT18" s="15">
        <f t="shared" si="0"/>
        <v>36788.850760843845</v>
      </c>
      <c r="AU18" s="16">
        <f t="shared" si="1"/>
        <v>10471.47072463002</v>
      </c>
      <c r="AW18" s="6">
        <f t="shared" si="2"/>
        <v>36520.807695577278</v>
      </c>
      <c r="AX18" s="7">
        <f t="shared" si="3"/>
        <v>9376.45199270792</v>
      </c>
      <c r="AZ18" s="11">
        <f t="shared" si="4"/>
        <v>36645.267469120001</v>
      </c>
      <c r="BA18" s="12">
        <f t="shared" si="5"/>
        <v>9561.6349647239003</v>
      </c>
      <c r="BC18" s="13">
        <f t="shared" si="6"/>
        <v>39786.233877136001</v>
      </c>
      <c r="BD18" s="14">
        <f t="shared" si="7"/>
        <v>8914.17146590013</v>
      </c>
      <c r="BF18" s="15">
        <f t="shared" si="8"/>
        <v>36788.850760843845</v>
      </c>
      <c r="BG18" s="16">
        <f t="shared" si="9"/>
        <v>10471.47072463002</v>
      </c>
      <c r="BI18">
        <v>54</v>
      </c>
      <c r="BJ18" t="s">
        <v>44</v>
      </c>
      <c r="BK18" s="2">
        <v>45804.812141203707</v>
      </c>
      <c r="BL18">
        <v>327</v>
      </c>
      <c r="BM18" t="s">
        <v>13</v>
      </c>
      <c r="BN18">
        <v>0</v>
      </c>
      <c r="BO18">
        <v>2.8460000000000001</v>
      </c>
      <c r="BP18" s="3">
        <v>833631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55</v>
      </c>
      <c r="B19" t="s">
        <v>45</v>
      </c>
      <c r="C19" s="2">
        <v>45804.833356481482</v>
      </c>
      <c r="D19">
        <v>384</v>
      </c>
      <c r="E19" t="s">
        <v>13</v>
      </c>
      <c r="F19">
        <v>0</v>
      </c>
      <c r="G19">
        <v>6.0129999999999999</v>
      </c>
      <c r="H19" s="3">
        <v>3292</v>
      </c>
      <c r="I19">
        <v>8.0000000000000002E-3</v>
      </c>
      <c r="J19" t="s">
        <v>14</v>
      </c>
      <c r="K19" t="s">
        <v>14</v>
      </c>
      <c r="L19" t="s">
        <v>14</v>
      </c>
      <c r="M19" t="s">
        <v>14</v>
      </c>
      <c r="O19">
        <v>55</v>
      </c>
      <c r="P19" t="s">
        <v>45</v>
      </c>
      <c r="Q19" s="2">
        <v>45804.833356481482</v>
      </c>
      <c r="R19">
        <v>384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55</v>
      </c>
      <c r="AD19" t="s">
        <v>45</v>
      </c>
      <c r="AE19" s="2">
        <v>45804.833356481482</v>
      </c>
      <c r="AF19">
        <v>384</v>
      </c>
      <c r="AG19" t="s">
        <v>13</v>
      </c>
      <c r="AH19">
        <v>0</v>
      </c>
      <c r="AI19">
        <v>12.063000000000001</v>
      </c>
      <c r="AJ19" s="3">
        <v>102316</v>
      </c>
      <c r="AK19">
        <v>22.190999999999999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0">
        <v>55</v>
      </c>
      <c r="AT19" s="15">
        <f t="shared" si="0"/>
        <v>8.2857848831519991</v>
      </c>
      <c r="AU19" s="16">
        <f t="shared" si="1"/>
        <v>22446.66905184928</v>
      </c>
      <c r="AW19" s="6">
        <f t="shared" si="2"/>
        <v>2.5181452592000007</v>
      </c>
      <c r="AX19" s="7">
        <f t="shared" si="3"/>
        <v>20777.859450394877</v>
      </c>
      <c r="AZ19" s="11">
        <f t="shared" si="4"/>
        <v>2.8857425600000006</v>
      </c>
      <c r="BA19" s="12">
        <f t="shared" si="5"/>
        <v>23138.5089382896</v>
      </c>
      <c r="BC19" s="13">
        <f t="shared" si="6"/>
        <v>4.8835172649599983</v>
      </c>
      <c r="BD19" s="14">
        <f t="shared" si="7"/>
        <v>20305.531210540321</v>
      </c>
      <c r="BF19" s="15">
        <f t="shared" si="8"/>
        <v>8.2857848831519991</v>
      </c>
      <c r="BG19" s="16">
        <f t="shared" si="9"/>
        <v>22446.66905184928</v>
      </c>
      <c r="BI19">
        <v>55</v>
      </c>
      <c r="BJ19" t="s">
        <v>45</v>
      </c>
      <c r="BK19" s="2">
        <v>45804.833356481482</v>
      </c>
      <c r="BL19">
        <v>384</v>
      </c>
      <c r="BM19" t="s">
        <v>13</v>
      </c>
      <c r="BN19">
        <v>0</v>
      </c>
      <c r="BO19">
        <v>2.8410000000000002</v>
      </c>
      <c r="BP19" s="3">
        <v>1006405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56</v>
      </c>
      <c r="B20" t="s">
        <v>46</v>
      </c>
      <c r="C20" s="2">
        <v>45804.854548611111</v>
      </c>
      <c r="D20">
        <v>140</v>
      </c>
      <c r="E20" t="s">
        <v>13</v>
      </c>
      <c r="F20">
        <v>0</v>
      </c>
      <c r="G20">
        <v>6.0019999999999998</v>
      </c>
      <c r="H20" s="3">
        <v>3791</v>
      </c>
      <c r="I20">
        <v>8.9999999999999993E-3</v>
      </c>
      <c r="J20" t="s">
        <v>14</v>
      </c>
      <c r="K20" t="s">
        <v>14</v>
      </c>
      <c r="L20" t="s">
        <v>14</v>
      </c>
      <c r="M20" t="s">
        <v>14</v>
      </c>
      <c r="O20">
        <v>56</v>
      </c>
      <c r="P20" t="s">
        <v>46</v>
      </c>
      <c r="Q20" s="2">
        <v>45804.854548611111</v>
      </c>
      <c r="R20">
        <v>140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56</v>
      </c>
      <c r="AD20" t="s">
        <v>46</v>
      </c>
      <c r="AE20" s="2">
        <v>45804.854548611111</v>
      </c>
      <c r="AF20">
        <v>140</v>
      </c>
      <c r="AG20" t="s">
        <v>13</v>
      </c>
      <c r="AH20">
        <v>0</v>
      </c>
      <c r="AI20">
        <v>11.859</v>
      </c>
      <c r="AJ20" s="3">
        <v>250044</v>
      </c>
      <c r="AK20">
        <v>53.798000000000002</v>
      </c>
      <c r="AL20" t="s">
        <v>14</v>
      </c>
      <c r="AM20" t="s">
        <v>14</v>
      </c>
      <c r="AN20" t="s">
        <v>14</v>
      </c>
      <c r="AO20" t="s">
        <v>14</v>
      </c>
      <c r="AQ20">
        <v>2</v>
      </c>
      <c r="AR20" t="s">
        <v>65</v>
      </c>
      <c r="AS20" s="10">
        <v>56</v>
      </c>
      <c r="AT20" s="15">
        <f t="shared" si="0"/>
        <v>10.053320686732999</v>
      </c>
      <c r="AU20" s="16">
        <f t="shared" si="1"/>
        <v>53611.063139439677</v>
      </c>
      <c r="AW20" s="6">
        <f t="shared" si="2"/>
        <v>3.4483111493000003</v>
      </c>
      <c r="AX20" s="7">
        <f t="shared" si="3"/>
        <v>49984.833310593283</v>
      </c>
      <c r="AZ20" s="11">
        <f t="shared" si="4"/>
        <v>2.4165927400000005</v>
      </c>
      <c r="BA20" s="12">
        <f t="shared" si="5"/>
        <v>57601.748920817605</v>
      </c>
      <c r="BC20" s="13">
        <f t="shared" si="6"/>
        <v>6.3095208523399986</v>
      </c>
      <c r="BD20" s="14">
        <f t="shared" si="7"/>
        <v>49530.973493477926</v>
      </c>
      <c r="BF20" s="15">
        <f t="shared" si="8"/>
        <v>10.053320686732999</v>
      </c>
      <c r="BG20" s="16">
        <f t="shared" si="9"/>
        <v>53611.063139439677</v>
      </c>
      <c r="BI20">
        <v>56</v>
      </c>
      <c r="BJ20" t="s">
        <v>46</v>
      </c>
      <c r="BK20" s="2">
        <v>45804.854548611111</v>
      </c>
      <c r="BL20">
        <v>140</v>
      </c>
      <c r="BM20" t="s">
        <v>13</v>
      </c>
      <c r="BN20">
        <v>0</v>
      </c>
      <c r="BO20">
        <v>2.8420000000000001</v>
      </c>
      <c r="BP20" s="3">
        <v>930509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57</v>
      </c>
      <c r="B21" t="s">
        <v>47</v>
      </c>
      <c r="C21" s="2">
        <v>45804.875740740739</v>
      </c>
      <c r="D21">
        <v>362</v>
      </c>
      <c r="E21" t="s">
        <v>13</v>
      </c>
      <c r="F21">
        <v>0</v>
      </c>
      <c r="G21">
        <v>5.9960000000000004</v>
      </c>
      <c r="H21" s="3">
        <v>13040</v>
      </c>
      <c r="I21">
        <v>0.03</v>
      </c>
      <c r="J21" t="s">
        <v>14</v>
      </c>
      <c r="K21" t="s">
        <v>14</v>
      </c>
      <c r="L21" t="s">
        <v>14</v>
      </c>
      <c r="M21" t="s">
        <v>14</v>
      </c>
      <c r="O21">
        <v>57</v>
      </c>
      <c r="P21" t="s">
        <v>47</v>
      </c>
      <c r="Q21" s="2">
        <v>45804.875740740739</v>
      </c>
      <c r="R21">
        <v>362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57</v>
      </c>
      <c r="AD21" t="s">
        <v>47</v>
      </c>
      <c r="AE21" s="2">
        <v>45804.875740740739</v>
      </c>
      <c r="AF21">
        <v>362</v>
      </c>
      <c r="AG21" t="s">
        <v>13</v>
      </c>
      <c r="AH21">
        <v>0</v>
      </c>
      <c r="AI21">
        <v>11.984</v>
      </c>
      <c r="AJ21">
        <v>107</v>
      </c>
      <c r="AK21">
        <v>-7.2999999999999995E-2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0">
        <v>57</v>
      </c>
      <c r="AT21" s="15">
        <f t="shared" si="0"/>
        <v>38.1075590592</v>
      </c>
      <c r="AU21" s="16">
        <f t="shared" si="1"/>
        <v>-109.63666180243</v>
      </c>
      <c r="AW21" s="6">
        <f t="shared" si="2"/>
        <v>28.134224849536</v>
      </c>
      <c r="AX21" s="7">
        <f t="shared" si="3"/>
        <v>-81.583392178479997</v>
      </c>
      <c r="AZ21" s="11">
        <f t="shared" si="4"/>
        <v>28.992564396799999</v>
      </c>
      <c r="BA21" s="12">
        <f t="shared" si="5"/>
        <v>4.3827781111000021</v>
      </c>
      <c r="BC21" s="13">
        <f t="shared" si="6"/>
        <v>33.432851985920003</v>
      </c>
      <c r="BD21" s="14">
        <f t="shared" si="7"/>
        <v>56.034315349799996</v>
      </c>
      <c r="BF21" s="15">
        <f t="shared" si="8"/>
        <v>38.1075590592</v>
      </c>
      <c r="BG21" s="16">
        <f t="shared" si="9"/>
        <v>-109.63666180243</v>
      </c>
      <c r="BI21">
        <v>57</v>
      </c>
      <c r="BJ21" t="s">
        <v>47</v>
      </c>
      <c r="BK21" s="2">
        <v>45804.875740740739</v>
      </c>
      <c r="BL21">
        <v>362</v>
      </c>
      <c r="BM21" t="s">
        <v>13</v>
      </c>
      <c r="BN21">
        <v>0</v>
      </c>
      <c r="BO21">
        <v>2.8420000000000001</v>
      </c>
      <c r="BP21" s="3">
        <v>987815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58</v>
      </c>
      <c r="B22" t="s">
        <v>48</v>
      </c>
      <c r="C22" s="2">
        <v>45804.896956018521</v>
      </c>
      <c r="D22">
        <v>309</v>
      </c>
      <c r="E22" t="s">
        <v>13</v>
      </c>
      <c r="F22">
        <v>0</v>
      </c>
      <c r="G22">
        <v>5.9580000000000002</v>
      </c>
      <c r="H22" s="3">
        <v>11818319</v>
      </c>
      <c r="I22">
        <v>27.442</v>
      </c>
      <c r="J22" t="s">
        <v>14</v>
      </c>
      <c r="K22" t="s">
        <v>14</v>
      </c>
      <c r="L22" t="s">
        <v>14</v>
      </c>
      <c r="M22" t="s">
        <v>14</v>
      </c>
      <c r="O22">
        <v>58</v>
      </c>
      <c r="P22" t="s">
        <v>48</v>
      </c>
      <c r="Q22" s="2">
        <v>45804.896956018521</v>
      </c>
      <c r="R22">
        <v>309</v>
      </c>
      <c r="S22" t="s">
        <v>13</v>
      </c>
      <c r="T22">
        <v>0</v>
      </c>
      <c r="U22">
        <v>5.9109999999999996</v>
      </c>
      <c r="V22" s="3">
        <v>91457</v>
      </c>
      <c r="W22">
        <v>22.593</v>
      </c>
      <c r="X22" t="s">
        <v>14</v>
      </c>
      <c r="Y22" t="s">
        <v>14</v>
      </c>
      <c r="Z22" t="s">
        <v>14</v>
      </c>
      <c r="AA22" t="s">
        <v>14</v>
      </c>
      <c r="AC22">
        <v>58</v>
      </c>
      <c r="AD22" t="s">
        <v>48</v>
      </c>
      <c r="AE22" s="2">
        <v>45804.896956018521</v>
      </c>
      <c r="AF22">
        <v>309</v>
      </c>
      <c r="AG22" t="s">
        <v>13</v>
      </c>
      <c r="AH22">
        <v>0</v>
      </c>
      <c r="AI22">
        <v>12.079000000000001</v>
      </c>
      <c r="AJ22" s="3">
        <v>62395</v>
      </c>
      <c r="AK22">
        <v>13.535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0">
        <v>58</v>
      </c>
      <c r="AT22" s="15">
        <f t="shared" si="0"/>
        <v>23125.050657911139</v>
      </c>
      <c r="AU22" s="16">
        <f t="shared" si="1"/>
        <v>13945.461395414501</v>
      </c>
      <c r="AW22" s="6">
        <f t="shared" si="2"/>
        <v>22663.722960386378</v>
      </c>
      <c r="AX22" s="7">
        <f t="shared" si="3"/>
        <v>12693.993668642001</v>
      </c>
      <c r="AZ22" s="11">
        <f t="shared" si="4"/>
        <v>22259.43284302</v>
      </c>
      <c r="BA22" s="12">
        <f t="shared" si="5"/>
        <v>13519.012236577501</v>
      </c>
      <c r="BC22" s="13">
        <f t="shared" si="6"/>
        <v>24373.938831681</v>
      </c>
      <c r="BD22" s="14">
        <f t="shared" si="7"/>
        <v>12227.836441319248</v>
      </c>
      <c r="BF22" s="15">
        <f t="shared" si="8"/>
        <v>23125.050657911139</v>
      </c>
      <c r="BG22" s="16">
        <f t="shared" si="9"/>
        <v>13945.461395414501</v>
      </c>
      <c r="BI22">
        <v>58</v>
      </c>
      <c r="BJ22" t="s">
        <v>48</v>
      </c>
      <c r="BK22" s="2">
        <v>45804.896956018521</v>
      </c>
      <c r="BL22">
        <v>309</v>
      </c>
      <c r="BM22" t="s">
        <v>13</v>
      </c>
      <c r="BN22">
        <v>0</v>
      </c>
      <c r="BO22">
        <v>2.8359999999999999</v>
      </c>
      <c r="BP22" s="3">
        <v>1019493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59</v>
      </c>
      <c r="B23" t="s">
        <v>49</v>
      </c>
      <c r="C23" s="2">
        <v>45804.918206018519</v>
      </c>
      <c r="D23">
        <v>213</v>
      </c>
      <c r="E23" t="s">
        <v>13</v>
      </c>
      <c r="F23">
        <v>0</v>
      </c>
      <c r="G23">
        <v>5.9980000000000002</v>
      </c>
      <c r="H23" s="3">
        <v>4656</v>
      </c>
      <c r="I23">
        <v>1.0999999999999999E-2</v>
      </c>
      <c r="J23" t="s">
        <v>14</v>
      </c>
      <c r="K23" t="s">
        <v>14</v>
      </c>
      <c r="L23" t="s">
        <v>14</v>
      </c>
      <c r="M23" t="s">
        <v>14</v>
      </c>
      <c r="O23">
        <v>59</v>
      </c>
      <c r="P23" t="s">
        <v>49</v>
      </c>
      <c r="Q23" s="2">
        <v>45804.918206018519</v>
      </c>
      <c r="R23">
        <v>213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59</v>
      </c>
      <c r="AD23" t="s">
        <v>49</v>
      </c>
      <c r="AE23" s="2">
        <v>45804.918206018519</v>
      </c>
      <c r="AF23">
        <v>213</v>
      </c>
      <c r="AG23" t="s">
        <v>13</v>
      </c>
      <c r="AH23">
        <v>0</v>
      </c>
      <c r="AI23">
        <v>12.095000000000001</v>
      </c>
      <c r="AJ23" s="3">
        <v>52833</v>
      </c>
      <c r="AK23">
        <v>11.454000000000001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0">
        <v>59</v>
      </c>
      <c r="AT23" s="15">
        <f t="shared" si="0"/>
        <v>13.127306107647998</v>
      </c>
      <c r="AU23" s="16">
        <f t="shared" si="1"/>
        <v>11904.201219058821</v>
      </c>
      <c r="AW23" s="6">
        <f t="shared" si="2"/>
        <v>5.2321566208000005</v>
      </c>
      <c r="AX23" s="7">
        <f t="shared" si="3"/>
        <v>10745.646463312718</v>
      </c>
      <c r="AZ23" s="11">
        <f t="shared" si="4"/>
        <v>2.2404614400000025</v>
      </c>
      <c r="BA23" s="12">
        <f t="shared" si="5"/>
        <v>11195.5688711399</v>
      </c>
      <c r="BC23" s="13">
        <f t="shared" si="6"/>
        <v>8.8488681190400005</v>
      </c>
      <c r="BD23" s="14">
        <f t="shared" si="7"/>
        <v>10281.672338887331</v>
      </c>
      <c r="BF23" s="15">
        <f t="shared" si="8"/>
        <v>13.127306107647998</v>
      </c>
      <c r="BG23" s="16">
        <f t="shared" si="9"/>
        <v>11904.201219058821</v>
      </c>
      <c r="BI23">
        <v>59</v>
      </c>
      <c r="BJ23" t="s">
        <v>49</v>
      </c>
      <c r="BK23" s="2">
        <v>45804.918206018519</v>
      </c>
      <c r="BL23">
        <v>213</v>
      </c>
      <c r="BM23" t="s">
        <v>13</v>
      </c>
      <c r="BN23">
        <v>0</v>
      </c>
      <c r="BO23">
        <v>2.8460000000000001</v>
      </c>
      <c r="BP23" s="3">
        <v>890642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60</v>
      </c>
      <c r="B24" t="s">
        <v>50</v>
      </c>
      <c r="C24" s="2">
        <v>45804.939421296294</v>
      </c>
      <c r="D24">
        <v>129</v>
      </c>
      <c r="E24" t="s">
        <v>13</v>
      </c>
      <c r="F24">
        <v>0</v>
      </c>
      <c r="G24">
        <v>6.0019999999999998</v>
      </c>
      <c r="H24" s="3">
        <v>2642</v>
      </c>
      <c r="I24">
        <v>6.0000000000000001E-3</v>
      </c>
      <c r="J24" t="s">
        <v>14</v>
      </c>
      <c r="K24" t="s">
        <v>14</v>
      </c>
      <c r="L24" t="s">
        <v>14</v>
      </c>
      <c r="M24" t="s">
        <v>14</v>
      </c>
      <c r="O24">
        <v>60</v>
      </c>
      <c r="P24" t="s">
        <v>50</v>
      </c>
      <c r="Q24" s="2">
        <v>45804.939421296294</v>
      </c>
      <c r="R24">
        <v>129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60</v>
      </c>
      <c r="AD24" t="s">
        <v>50</v>
      </c>
      <c r="AE24" s="2">
        <v>45804.939421296294</v>
      </c>
      <c r="AF24">
        <v>129</v>
      </c>
      <c r="AG24" t="s">
        <v>13</v>
      </c>
      <c r="AH24">
        <v>0</v>
      </c>
      <c r="AI24">
        <v>12.016999999999999</v>
      </c>
      <c r="AJ24" s="3">
        <v>101661</v>
      </c>
      <c r="AK24">
        <v>22.05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0">
        <v>60</v>
      </c>
      <c r="AT24" s="15">
        <f t="shared" si="0"/>
        <v>5.989726532852</v>
      </c>
      <c r="AU24" s="16">
        <f t="shared" si="1"/>
        <v>22307.459436258978</v>
      </c>
      <c r="AW24" s="6">
        <f t="shared" si="2"/>
        <v>1.4150236292</v>
      </c>
      <c r="AX24" s="7">
        <f t="shared" si="3"/>
        <v>20645.880548336077</v>
      </c>
      <c r="AZ24" s="11">
        <f t="shared" si="4"/>
        <v>3.9001585599999995</v>
      </c>
      <c r="BA24" s="12">
        <f t="shared" si="5"/>
        <v>22981.729880131101</v>
      </c>
      <c r="BC24" s="13">
        <f t="shared" si="6"/>
        <v>3.0686725709599996</v>
      </c>
      <c r="BD24" s="14">
        <f t="shared" si="7"/>
        <v>20173.615237128368</v>
      </c>
      <c r="BF24" s="15">
        <f t="shared" si="8"/>
        <v>5.989726532852</v>
      </c>
      <c r="BG24" s="16">
        <f t="shared" si="9"/>
        <v>22307.459436258978</v>
      </c>
      <c r="BI24">
        <v>60</v>
      </c>
      <c r="BJ24" t="s">
        <v>50</v>
      </c>
      <c r="BK24" s="2">
        <v>45804.939421296294</v>
      </c>
      <c r="BL24">
        <v>129</v>
      </c>
      <c r="BM24" t="s">
        <v>13</v>
      </c>
      <c r="BN24">
        <v>0</v>
      </c>
      <c r="BO24">
        <v>2.84</v>
      </c>
      <c r="BP24" s="3">
        <v>1018655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61</v>
      </c>
      <c r="B25" t="s">
        <v>51</v>
      </c>
      <c r="C25" s="2">
        <v>45804.960648148146</v>
      </c>
      <c r="D25">
        <v>245</v>
      </c>
      <c r="E25" t="s">
        <v>13</v>
      </c>
      <c r="F25">
        <v>0</v>
      </c>
      <c r="G25">
        <v>5.9930000000000003</v>
      </c>
      <c r="H25" s="3">
        <v>8433</v>
      </c>
      <c r="I25">
        <v>1.9E-2</v>
      </c>
      <c r="J25" t="s">
        <v>14</v>
      </c>
      <c r="K25" t="s">
        <v>14</v>
      </c>
      <c r="L25" t="s">
        <v>14</v>
      </c>
      <c r="M25" t="s">
        <v>14</v>
      </c>
      <c r="O25">
        <v>61</v>
      </c>
      <c r="P25" t="s">
        <v>51</v>
      </c>
      <c r="Q25" s="2">
        <v>45804.960648148146</v>
      </c>
      <c r="R25">
        <v>245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61</v>
      </c>
      <c r="AD25" t="s">
        <v>51</v>
      </c>
      <c r="AE25" s="2">
        <v>45804.960648148146</v>
      </c>
      <c r="AF25">
        <v>245</v>
      </c>
      <c r="AG25" t="s">
        <v>13</v>
      </c>
      <c r="AH25">
        <v>0</v>
      </c>
      <c r="AI25">
        <v>12.156000000000001</v>
      </c>
      <c r="AJ25">
        <v>121</v>
      </c>
      <c r="AK25">
        <v>-7.0000000000000007E-2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0">
        <v>61</v>
      </c>
      <c r="AT25" s="15">
        <f t="shared" si="0"/>
        <v>26.698689848077002</v>
      </c>
      <c r="AU25" s="16">
        <f t="shared" si="1"/>
        <v>-106.44901843386999</v>
      </c>
      <c r="AW25" s="6">
        <f t="shared" si="2"/>
        <v>15.5687922517</v>
      </c>
      <c r="AX25" s="7">
        <f t="shared" si="3"/>
        <v>-78.689673638320002</v>
      </c>
      <c r="AZ25" s="11">
        <f t="shared" si="4"/>
        <v>10.939119060000005</v>
      </c>
      <c r="BA25" s="12">
        <f t="shared" si="5"/>
        <v>7.7973222399000015</v>
      </c>
      <c r="BC25" s="13">
        <f t="shared" si="6"/>
        <v>20.938688041460001</v>
      </c>
      <c r="BD25" s="14">
        <f t="shared" si="7"/>
        <v>58.904124468200003</v>
      </c>
      <c r="BF25" s="15">
        <f t="shared" si="8"/>
        <v>26.698689848077002</v>
      </c>
      <c r="BG25" s="16">
        <f t="shared" si="9"/>
        <v>-106.44901843386999</v>
      </c>
      <c r="BI25">
        <v>61</v>
      </c>
      <c r="BJ25" t="s">
        <v>51</v>
      </c>
      <c r="BK25" s="2">
        <v>45804.960648148146</v>
      </c>
      <c r="BL25">
        <v>245</v>
      </c>
      <c r="BM25" t="s">
        <v>13</v>
      </c>
      <c r="BN25">
        <v>0</v>
      </c>
      <c r="BO25">
        <v>2.8410000000000002</v>
      </c>
      <c r="BP25" s="3">
        <v>997404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62</v>
      </c>
      <c r="B26" t="s">
        <v>52</v>
      </c>
      <c r="C26" s="2">
        <v>45804.981851851851</v>
      </c>
      <c r="D26">
        <v>261</v>
      </c>
      <c r="E26" t="s">
        <v>13</v>
      </c>
      <c r="F26">
        <v>0</v>
      </c>
      <c r="G26">
        <v>6.01</v>
      </c>
      <c r="H26" s="3">
        <v>2387</v>
      </c>
      <c r="I26">
        <v>6.0000000000000001E-3</v>
      </c>
      <c r="J26" t="s">
        <v>14</v>
      </c>
      <c r="K26" t="s">
        <v>14</v>
      </c>
      <c r="L26" t="s">
        <v>14</v>
      </c>
      <c r="M26" t="s">
        <v>14</v>
      </c>
      <c r="O26">
        <v>62</v>
      </c>
      <c r="P26" t="s">
        <v>52</v>
      </c>
      <c r="Q26" s="2">
        <v>45804.981851851851</v>
      </c>
      <c r="R26">
        <v>261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62</v>
      </c>
      <c r="AD26" t="s">
        <v>52</v>
      </c>
      <c r="AE26" s="2">
        <v>45804.981851851851</v>
      </c>
      <c r="AF26">
        <v>261</v>
      </c>
      <c r="AG26" t="s">
        <v>13</v>
      </c>
      <c r="AH26">
        <v>0</v>
      </c>
      <c r="AI26">
        <v>12.16</v>
      </c>
      <c r="AJ26" s="3">
        <v>6586</v>
      </c>
      <c r="AK26">
        <v>1.3480000000000001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0">
        <v>62</v>
      </c>
      <c r="AT26" s="15">
        <f t="shared" si="0"/>
        <v>5.0909251521170003</v>
      </c>
      <c r="AU26" s="16">
        <f t="shared" si="1"/>
        <v>1363.5037693182801</v>
      </c>
      <c r="AW26" s="6">
        <f t="shared" si="2"/>
        <v>1.0157921357000002</v>
      </c>
      <c r="AX26" s="7">
        <f t="shared" si="3"/>
        <v>1256.5192598940798</v>
      </c>
      <c r="AZ26" s="11">
        <f t="shared" si="4"/>
        <v>4.4227402599999994</v>
      </c>
      <c r="BA26" s="12">
        <f t="shared" si="5"/>
        <v>1565.4804818844</v>
      </c>
      <c r="BC26" s="13">
        <f t="shared" si="6"/>
        <v>2.3698815206599999</v>
      </c>
      <c r="BD26" s="14">
        <f t="shared" si="7"/>
        <v>1381.6361513191998</v>
      </c>
      <c r="BF26" s="15">
        <f t="shared" si="8"/>
        <v>5.0909251521170003</v>
      </c>
      <c r="BG26" s="16">
        <f t="shared" si="9"/>
        <v>1363.5037693182801</v>
      </c>
      <c r="BI26">
        <v>62</v>
      </c>
      <c r="BJ26" t="s">
        <v>52</v>
      </c>
      <c r="BK26" s="2">
        <v>45804.981851851851</v>
      </c>
      <c r="BL26">
        <v>261</v>
      </c>
      <c r="BM26" t="s">
        <v>13</v>
      </c>
      <c r="BN26">
        <v>0</v>
      </c>
      <c r="BO26">
        <v>2.851</v>
      </c>
      <c r="BP26" s="3">
        <v>947317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63</v>
      </c>
      <c r="B27" t="s">
        <v>53</v>
      </c>
      <c r="C27" s="2">
        <v>45805.003078703703</v>
      </c>
      <c r="D27">
        <v>314</v>
      </c>
      <c r="E27" t="s">
        <v>13</v>
      </c>
      <c r="F27">
        <v>0</v>
      </c>
      <c r="G27">
        <v>5.9980000000000002</v>
      </c>
      <c r="H27" s="3">
        <v>2443</v>
      </c>
      <c r="I27">
        <v>6.0000000000000001E-3</v>
      </c>
      <c r="J27" t="s">
        <v>14</v>
      </c>
      <c r="K27" t="s">
        <v>14</v>
      </c>
      <c r="L27" t="s">
        <v>14</v>
      </c>
      <c r="M27" t="s">
        <v>14</v>
      </c>
      <c r="O27">
        <v>63</v>
      </c>
      <c r="P27" t="s">
        <v>53</v>
      </c>
      <c r="Q27" s="2">
        <v>45805.003078703703</v>
      </c>
      <c r="R27">
        <v>314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63</v>
      </c>
      <c r="AD27" t="s">
        <v>53</v>
      </c>
      <c r="AE27" s="2">
        <v>45805.003078703703</v>
      </c>
      <c r="AF27">
        <v>314</v>
      </c>
      <c r="AG27" t="s">
        <v>13</v>
      </c>
      <c r="AH27">
        <v>0</v>
      </c>
      <c r="AI27">
        <v>12.042999999999999</v>
      </c>
      <c r="AJ27" s="3">
        <v>101135</v>
      </c>
      <c r="AK27">
        <v>21.936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0">
        <v>63</v>
      </c>
      <c r="AT27" s="15">
        <f t="shared" si="0"/>
        <v>5.2882143387569993</v>
      </c>
      <c r="AU27" s="16">
        <f t="shared" si="1"/>
        <v>22195.660079050496</v>
      </c>
      <c r="AW27" s="6">
        <f t="shared" si="2"/>
        <v>1.1018472797000001</v>
      </c>
      <c r="AX27" s="7">
        <f t="shared" si="3"/>
        <v>20539.878584498001</v>
      </c>
      <c r="AZ27" s="11">
        <f t="shared" si="4"/>
        <v>4.3019594600000008</v>
      </c>
      <c r="BA27" s="12">
        <f t="shared" si="5"/>
        <v>22855.8025115975</v>
      </c>
      <c r="BC27" s="13">
        <f t="shared" si="6"/>
        <v>2.5227047478599998</v>
      </c>
      <c r="BD27" s="14">
        <f t="shared" si="7"/>
        <v>20067.66473395325</v>
      </c>
      <c r="BF27" s="15">
        <f t="shared" si="8"/>
        <v>5.2882143387569993</v>
      </c>
      <c r="BG27" s="16">
        <f t="shared" si="9"/>
        <v>22195.660079050496</v>
      </c>
      <c r="BI27">
        <v>63</v>
      </c>
      <c r="BJ27" t="s">
        <v>53</v>
      </c>
      <c r="BK27" s="2">
        <v>45805.003078703703</v>
      </c>
      <c r="BL27">
        <v>314</v>
      </c>
      <c r="BM27" t="s">
        <v>13</v>
      </c>
      <c r="BN27">
        <v>0</v>
      </c>
      <c r="BO27">
        <v>2.8380000000000001</v>
      </c>
      <c r="BP27" s="3">
        <v>1051601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64</v>
      </c>
      <c r="B28" t="s">
        <v>54</v>
      </c>
      <c r="C28" s="2">
        <v>45805.024305555555</v>
      </c>
      <c r="D28">
        <v>300</v>
      </c>
      <c r="E28" t="s">
        <v>13</v>
      </c>
      <c r="F28">
        <v>0</v>
      </c>
      <c r="G28">
        <v>5.9939999999999998</v>
      </c>
      <c r="H28" s="3">
        <v>8295</v>
      </c>
      <c r="I28">
        <v>1.9E-2</v>
      </c>
      <c r="J28" t="s">
        <v>14</v>
      </c>
      <c r="K28" t="s">
        <v>14</v>
      </c>
      <c r="L28" t="s">
        <v>14</v>
      </c>
      <c r="M28" t="s">
        <v>14</v>
      </c>
      <c r="O28">
        <v>64</v>
      </c>
      <c r="P28" t="s">
        <v>54</v>
      </c>
      <c r="Q28" s="2">
        <v>45805.024305555555</v>
      </c>
      <c r="R28">
        <v>300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64</v>
      </c>
      <c r="AD28" t="s">
        <v>54</v>
      </c>
      <c r="AE28" s="2">
        <v>45805.024305555555</v>
      </c>
      <c r="AF28">
        <v>300</v>
      </c>
      <c r="AG28" t="s">
        <v>13</v>
      </c>
      <c r="AH28">
        <v>0</v>
      </c>
      <c r="AI28">
        <v>12.145</v>
      </c>
      <c r="AJ28" s="3">
        <v>6187</v>
      </c>
      <c r="AK28">
        <v>1.2609999999999999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0">
        <v>64</v>
      </c>
      <c r="AT28" s="15">
        <f t="shared" si="0"/>
        <v>26.198568063324998</v>
      </c>
      <c r="AU28" s="16">
        <f t="shared" si="1"/>
        <v>1272.9015509911701</v>
      </c>
      <c r="AW28" s="6">
        <f t="shared" si="2"/>
        <v>15.118156232499999</v>
      </c>
      <c r="AX28" s="7">
        <f t="shared" si="3"/>
        <v>1174.1760207111199</v>
      </c>
      <c r="AZ28" s="11">
        <f t="shared" si="4"/>
        <v>10.350118500000002</v>
      </c>
      <c r="BA28" s="12">
        <f t="shared" si="5"/>
        <v>1470.4489622391</v>
      </c>
      <c r="BC28" s="13">
        <f t="shared" si="6"/>
        <v>20.468268408500002</v>
      </c>
      <c r="BD28" s="14">
        <f t="shared" si="7"/>
        <v>1300.1459176537999</v>
      </c>
      <c r="BF28" s="15">
        <f t="shared" si="8"/>
        <v>26.198568063324998</v>
      </c>
      <c r="BG28" s="16">
        <f t="shared" si="9"/>
        <v>1272.9015509911701</v>
      </c>
      <c r="BI28">
        <v>64</v>
      </c>
      <c r="BJ28" t="s">
        <v>54</v>
      </c>
      <c r="BK28" s="2">
        <v>45805.024305555555</v>
      </c>
      <c r="BL28">
        <v>300</v>
      </c>
      <c r="BM28" t="s">
        <v>13</v>
      </c>
      <c r="BN28">
        <v>0</v>
      </c>
      <c r="BO28">
        <v>2.835</v>
      </c>
      <c r="BP28" s="3">
        <v>1108514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65</v>
      </c>
      <c r="B29" t="s">
        <v>55</v>
      </c>
      <c r="C29" s="2">
        <v>45805.045520833337</v>
      </c>
      <c r="D29">
        <v>410</v>
      </c>
      <c r="E29" t="s">
        <v>13</v>
      </c>
      <c r="F29">
        <v>0</v>
      </c>
      <c r="G29">
        <v>5.99</v>
      </c>
      <c r="H29" s="3">
        <v>77578</v>
      </c>
      <c r="I29">
        <v>0.17499999999999999</v>
      </c>
      <c r="J29" t="s">
        <v>14</v>
      </c>
      <c r="K29" t="s">
        <v>14</v>
      </c>
      <c r="L29" t="s">
        <v>14</v>
      </c>
      <c r="M29" t="s">
        <v>14</v>
      </c>
      <c r="O29">
        <v>65</v>
      </c>
      <c r="P29" t="s">
        <v>55</v>
      </c>
      <c r="Q29" s="2">
        <v>45805.045520833337</v>
      </c>
      <c r="R29">
        <v>410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65</v>
      </c>
      <c r="AD29" t="s">
        <v>55</v>
      </c>
      <c r="AE29" s="2">
        <v>45805.045520833337</v>
      </c>
      <c r="AF29">
        <v>410</v>
      </c>
      <c r="AG29" t="s">
        <v>13</v>
      </c>
      <c r="AH29">
        <v>0</v>
      </c>
      <c r="AI29">
        <v>12.074</v>
      </c>
      <c r="AJ29" s="3">
        <v>76230</v>
      </c>
      <c r="AK29">
        <v>16.541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0">
        <v>65</v>
      </c>
      <c r="AT29" s="15">
        <f t="shared" si="0"/>
        <v>209.66037097990798</v>
      </c>
      <c r="AU29" s="16">
        <f t="shared" si="1"/>
        <v>16895.468043001998</v>
      </c>
      <c r="AW29" s="6">
        <f t="shared" si="2"/>
        <v>179.19842640639465</v>
      </c>
      <c r="AX29" s="7">
        <f t="shared" si="3"/>
        <v>15504.743950791999</v>
      </c>
      <c r="AZ29" s="11">
        <f t="shared" si="4"/>
        <v>216.15892222553202</v>
      </c>
      <c r="BA29" s="12">
        <f t="shared" si="5"/>
        <v>16867.500572389999</v>
      </c>
      <c r="BC29" s="13">
        <f t="shared" si="6"/>
        <v>218.83952365094083</v>
      </c>
      <c r="BD29" s="14">
        <f t="shared" si="7"/>
        <v>15035.910360013</v>
      </c>
      <c r="BF29" s="15">
        <f t="shared" si="8"/>
        <v>209.66037097990798</v>
      </c>
      <c r="BG29" s="16">
        <f t="shared" si="9"/>
        <v>16895.468043001998</v>
      </c>
      <c r="BI29">
        <v>65</v>
      </c>
      <c r="BJ29" t="s">
        <v>55</v>
      </c>
      <c r="BK29" s="2">
        <v>45805.045520833337</v>
      </c>
      <c r="BL29">
        <v>410</v>
      </c>
      <c r="BM29" t="s">
        <v>13</v>
      </c>
      <c r="BN29">
        <v>0</v>
      </c>
      <c r="BO29">
        <v>2.8359999999999999</v>
      </c>
      <c r="BP29" s="3">
        <v>1073585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66</v>
      </c>
      <c r="B30" t="s">
        <v>56</v>
      </c>
      <c r="C30" s="2">
        <v>45805.066712962966</v>
      </c>
      <c r="D30">
        <v>39</v>
      </c>
      <c r="E30" t="s">
        <v>13</v>
      </c>
      <c r="F30">
        <v>0</v>
      </c>
      <c r="G30">
        <v>5.9950000000000001</v>
      </c>
      <c r="H30" s="3">
        <v>7593</v>
      </c>
      <c r="I30">
        <v>1.7999999999999999E-2</v>
      </c>
      <c r="J30" t="s">
        <v>14</v>
      </c>
      <c r="K30" t="s">
        <v>14</v>
      </c>
      <c r="L30" t="s">
        <v>14</v>
      </c>
      <c r="M30" t="s">
        <v>14</v>
      </c>
      <c r="O30">
        <v>66</v>
      </c>
      <c r="P30" t="s">
        <v>56</v>
      </c>
      <c r="Q30" s="2">
        <v>45805.066712962966</v>
      </c>
      <c r="R30">
        <v>39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66</v>
      </c>
      <c r="AD30" t="s">
        <v>56</v>
      </c>
      <c r="AE30" s="2">
        <v>45805.066712962966</v>
      </c>
      <c r="AF30">
        <v>39</v>
      </c>
      <c r="AG30" t="s">
        <v>13</v>
      </c>
      <c r="AH30">
        <v>0</v>
      </c>
      <c r="AI30">
        <v>12.148</v>
      </c>
      <c r="AJ30" s="3">
        <v>5430</v>
      </c>
      <c r="AK30">
        <v>1.095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0">
        <v>66</v>
      </c>
      <c r="AT30" s="15">
        <f t="shared" si="0"/>
        <v>23.659478440956995</v>
      </c>
      <c r="AU30" s="16">
        <f t="shared" si="1"/>
        <v>1100.964175957</v>
      </c>
      <c r="AW30" s="6">
        <f t="shared" si="2"/>
        <v>12.911470899699999</v>
      </c>
      <c r="AX30" s="7">
        <f t="shared" si="3"/>
        <v>1017.9285453520001</v>
      </c>
      <c r="AZ30" s="11">
        <f t="shared" si="4"/>
        <v>7.672325460000005</v>
      </c>
      <c r="BA30" s="12">
        <f t="shared" si="5"/>
        <v>1289.75193711</v>
      </c>
      <c r="BC30" s="13">
        <f t="shared" si="6"/>
        <v>18.108958503860002</v>
      </c>
      <c r="BD30" s="14">
        <f t="shared" si="7"/>
        <v>1145.4868029799998</v>
      </c>
      <c r="BF30" s="15">
        <f t="shared" si="8"/>
        <v>23.659478440956995</v>
      </c>
      <c r="BG30" s="16">
        <f t="shared" si="9"/>
        <v>1100.964175957</v>
      </c>
      <c r="BI30">
        <v>66</v>
      </c>
      <c r="BJ30" t="s">
        <v>56</v>
      </c>
      <c r="BK30" s="2">
        <v>45805.066712962966</v>
      </c>
      <c r="BL30">
        <v>39</v>
      </c>
      <c r="BM30" t="s">
        <v>13</v>
      </c>
      <c r="BN30">
        <v>0</v>
      </c>
      <c r="BO30">
        <v>2.839</v>
      </c>
      <c r="BP30" s="3">
        <v>1030860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67</v>
      </c>
      <c r="B31" t="s">
        <v>57</v>
      </c>
      <c r="C31" s="2">
        <v>45805.087939814817</v>
      </c>
      <c r="D31">
        <v>298</v>
      </c>
      <c r="E31" t="s">
        <v>13</v>
      </c>
      <c r="F31">
        <v>0</v>
      </c>
      <c r="G31">
        <v>6.0030000000000001</v>
      </c>
      <c r="H31" s="3">
        <v>3853</v>
      </c>
      <c r="I31">
        <v>8.9999999999999993E-3</v>
      </c>
      <c r="J31" t="s">
        <v>14</v>
      </c>
      <c r="K31" t="s">
        <v>14</v>
      </c>
      <c r="L31" t="s">
        <v>14</v>
      </c>
      <c r="M31" t="s">
        <v>14</v>
      </c>
      <c r="O31">
        <v>67</v>
      </c>
      <c r="P31" t="s">
        <v>57</v>
      </c>
      <c r="Q31" s="2">
        <v>45805.087939814817</v>
      </c>
      <c r="R31">
        <v>298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67</v>
      </c>
      <c r="AD31" t="s">
        <v>57</v>
      </c>
      <c r="AE31" s="2">
        <v>45805.087939814817</v>
      </c>
      <c r="AF31">
        <v>298</v>
      </c>
      <c r="AG31" t="s">
        <v>13</v>
      </c>
      <c r="AH31">
        <v>0</v>
      </c>
      <c r="AI31">
        <v>12.141999999999999</v>
      </c>
      <c r="AJ31" s="3">
        <v>25026</v>
      </c>
      <c r="AK31">
        <v>5.3860000000000001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0">
        <v>67</v>
      </c>
      <c r="AT31" s="15">
        <f t="shared" si="0"/>
        <v>10.273229757236999</v>
      </c>
      <c r="AU31" s="16">
        <f t="shared" si="1"/>
        <v>5533.6876258286802</v>
      </c>
      <c r="AW31" s="6">
        <f t="shared" si="2"/>
        <v>3.5689366876999999</v>
      </c>
      <c r="AX31" s="7">
        <f t="shared" si="3"/>
        <v>5053.1910067484805</v>
      </c>
      <c r="AZ31" s="11">
        <f t="shared" si="4"/>
        <v>2.3770838600000008</v>
      </c>
      <c r="BA31" s="12">
        <f t="shared" si="5"/>
        <v>5798.9682616763994</v>
      </c>
      <c r="BC31" s="13">
        <f t="shared" si="6"/>
        <v>6.4886870982599998</v>
      </c>
      <c r="BD31" s="14">
        <f t="shared" si="7"/>
        <v>5126.9772195752003</v>
      </c>
      <c r="BF31" s="15">
        <f t="shared" si="8"/>
        <v>10.273229757236999</v>
      </c>
      <c r="BG31" s="16">
        <f t="shared" si="9"/>
        <v>5533.6876258286802</v>
      </c>
      <c r="BI31">
        <v>67</v>
      </c>
      <c r="BJ31" t="s">
        <v>57</v>
      </c>
      <c r="BK31" s="2">
        <v>45805.087939814817</v>
      </c>
      <c r="BL31">
        <v>298</v>
      </c>
      <c r="BM31" t="s">
        <v>13</v>
      </c>
      <c r="BN31">
        <v>0</v>
      </c>
      <c r="BO31">
        <v>2.851</v>
      </c>
      <c r="BP31" s="3">
        <v>952455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68</v>
      </c>
      <c r="B32" t="s">
        <v>58</v>
      </c>
      <c r="C32" s="2">
        <v>45805.109166666669</v>
      </c>
      <c r="D32">
        <v>29</v>
      </c>
      <c r="E32" t="s">
        <v>13</v>
      </c>
      <c r="F32">
        <v>0</v>
      </c>
      <c r="G32">
        <v>5.9980000000000002</v>
      </c>
      <c r="H32" s="3">
        <v>69896</v>
      </c>
      <c r="I32">
        <v>0.158</v>
      </c>
      <c r="J32" t="s">
        <v>14</v>
      </c>
      <c r="K32" t="s">
        <v>14</v>
      </c>
      <c r="L32" t="s">
        <v>14</v>
      </c>
      <c r="M32" t="s">
        <v>14</v>
      </c>
      <c r="O32">
        <v>68</v>
      </c>
      <c r="P32" t="s">
        <v>58</v>
      </c>
      <c r="Q32" s="2">
        <v>45805.109166666669</v>
      </c>
      <c r="R32">
        <v>29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68</v>
      </c>
      <c r="AD32" t="s">
        <v>58</v>
      </c>
      <c r="AE32" s="2">
        <v>45805.109166666669</v>
      </c>
      <c r="AF32">
        <v>29</v>
      </c>
      <c r="AG32" t="s">
        <v>13</v>
      </c>
      <c r="AH32">
        <v>0</v>
      </c>
      <c r="AI32">
        <v>12.097</v>
      </c>
      <c r="AJ32" s="3">
        <v>69869</v>
      </c>
      <c r="AK32">
        <v>15.159000000000001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0">
        <v>68</v>
      </c>
      <c r="AT32" s="15">
        <f t="shared" si="0"/>
        <v>189.355198435392</v>
      </c>
      <c r="AU32" s="16">
        <f t="shared" si="1"/>
        <v>15539.63088855018</v>
      </c>
      <c r="AW32" s="6">
        <f t="shared" si="2"/>
        <v>161.25233379127934</v>
      </c>
      <c r="AX32" s="7">
        <f t="shared" si="3"/>
        <v>14213.64189885128</v>
      </c>
      <c r="AZ32" s="11">
        <f t="shared" si="4"/>
        <v>194.56917206316803</v>
      </c>
      <c r="BA32" s="12">
        <f t="shared" si="5"/>
        <v>15329.8907041151</v>
      </c>
      <c r="BC32" s="13">
        <f t="shared" si="6"/>
        <v>196.89658580433922</v>
      </c>
      <c r="BD32" s="14">
        <f t="shared" si="7"/>
        <v>13745.96799782117</v>
      </c>
      <c r="BF32" s="15">
        <f t="shared" si="8"/>
        <v>189.355198435392</v>
      </c>
      <c r="BG32" s="16">
        <f t="shared" si="9"/>
        <v>15539.63088855018</v>
      </c>
      <c r="BI32">
        <v>68</v>
      </c>
      <c r="BJ32" t="s">
        <v>58</v>
      </c>
      <c r="BK32" s="2">
        <v>45805.109166666669</v>
      </c>
      <c r="BL32">
        <v>29</v>
      </c>
      <c r="BM32" t="s">
        <v>13</v>
      </c>
      <c r="BN32">
        <v>0</v>
      </c>
      <c r="BO32">
        <v>2.8530000000000002</v>
      </c>
      <c r="BP32" s="3">
        <v>913477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69</v>
      </c>
      <c r="B33" t="s">
        <v>59</v>
      </c>
      <c r="C33" s="2">
        <v>45805.13040509259</v>
      </c>
      <c r="D33">
        <v>21</v>
      </c>
      <c r="E33" t="s">
        <v>13</v>
      </c>
      <c r="F33">
        <v>0</v>
      </c>
      <c r="G33">
        <v>5.992</v>
      </c>
      <c r="H33" s="3">
        <v>14336</v>
      </c>
      <c r="I33">
        <v>3.3000000000000002E-2</v>
      </c>
      <c r="J33" t="s">
        <v>14</v>
      </c>
      <c r="K33" t="s">
        <v>14</v>
      </c>
      <c r="L33" t="s">
        <v>14</v>
      </c>
      <c r="M33" t="s">
        <v>14</v>
      </c>
      <c r="O33">
        <v>69</v>
      </c>
      <c r="P33" t="s">
        <v>59</v>
      </c>
      <c r="Q33" s="2">
        <v>45805.13040509259</v>
      </c>
      <c r="R33">
        <v>21</v>
      </c>
      <c r="S33" t="s">
        <v>13</v>
      </c>
      <c r="T33">
        <v>0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69</v>
      </c>
      <c r="AD33" t="s">
        <v>59</v>
      </c>
      <c r="AE33" s="2">
        <v>45805.13040509259</v>
      </c>
      <c r="AF33">
        <v>21</v>
      </c>
      <c r="AG33" t="s">
        <v>13</v>
      </c>
      <c r="AH33">
        <v>0</v>
      </c>
      <c r="AI33">
        <v>12.178000000000001</v>
      </c>
      <c r="AJ33">
        <v>198</v>
      </c>
      <c r="AK33">
        <v>-5.2999999999999999E-2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0">
        <v>69</v>
      </c>
      <c r="AT33" s="15">
        <f t="shared" si="0"/>
        <v>41.574100004351997</v>
      </c>
      <c r="AU33" s="16">
        <f t="shared" si="1"/>
        <v>-88.917323740279997</v>
      </c>
      <c r="AW33" s="6">
        <f t="shared" si="2"/>
        <v>31.174375347036161</v>
      </c>
      <c r="AX33" s="7">
        <f t="shared" si="3"/>
        <v>-62.774400486080005</v>
      </c>
      <c r="AZ33" s="11">
        <f t="shared" si="4"/>
        <v>32.880341547008001</v>
      </c>
      <c r="BA33" s="12">
        <f t="shared" si="5"/>
        <v>26.574119055600001</v>
      </c>
      <c r="BC33" s="13">
        <f t="shared" si="6"/>
        <v>37.179709565235207</v>
      </c>
      <c r="BD33" s="14">
        <f t="shared" si="7"/>
        <v>74.687655600799999</v>
      </c>
      <c r="BF33" s="15">
        <f t="shared" si="8"/>
        <v>41.574100004351997</v>
      </c>
      <c r="BG33" s="16">
        <f t="shared" si="9"/>
        <v>-88.917323740279997</v>
      </c>
      <c r="BI33">
        <v>69</v>
      </c>
      <c r="BJ33" t="s">
        <v>59</v>
      </c>
      <c r="BK33" s="2">
        <v>45805.13040509259</v>
      </c>
      <c r="BL33">
        <v>21</v>
      </c>
      <c r="BM33" t="s">
        <v>13</v>
      </c>
      <c r="BN33">
        <v>0</v>
      </c>
      <c r="BO33">
        <v>2.8370000000000002</v>
      </c>
      <c r="BP33" s="3">
        <v>1062292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70</v>
      </c>
      <c r="B34" t="s">
        <v>60</v>
      </c>
      <c r="C34" s="2">
        <v>45805.151631944442</v>
      </c>
      <c r="D34">
        <v>194</v>
      </c>
      <c r="E34" t="s">
        <v>13</v>
      </c>
      <c r="F34">
        <v>0</v>
      </c>
      <c r="G34">
        <v>5.9950000000000001</v>
      </c>
      <c r="H34" s="3">
        <v>2730</v>
      </c>
      <c r="I34">
        <v>7.0000000000000001E-3</v>
      </c>
      <c r="J34" t="s">
        <v>14</v>
      </c>
      <c r="K34" t="s">
        <v>14</v>
      </c>
      <c r="L34" t="s">
        <v>14</v>
      </c>
      <c r="M34" t="s">
        <v>14</v>
      </c>
      <c r="O34">
        <v>70</v>
      </c>
      <c r="P34" t="s">
        <v>60</v>
      </c>
      <c r="Q34" s="2">
        <v>45805.151631944442</v>
      </c>
      <c r="R34">
        <v>194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70</v>
      </c>
      <c r="AD34" t="s">
        <v>60</v>
      </c>
      <c r="AE34" s="2">
        <v>45805.151631944442</v>
      </c>
      <c r="AF34">
        <v>194</v>
      </c>
      <c r="AG34" t="s">
        <v>13</v>
      </c>
      <c r="AH34">
        <v>0</v>
      </c>
      <c r="AI34">
        <v>12.058999999999999</v>
      </c>
      <c r="AJ34" s="3">
        <v>94919</v>
      </c>
      <c r="AK34">
        <v>20.591000000000001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0">
        <v>70</v>
      </c>
      <c r="AT34" s="15">
        <f t="shared" si="0"/>
        <v>6.3001574796999993</v>
      </c>
      <c r="AU34" s="16">
        <f t="shared" si="1"/>
        <v>20874.02717212218</v>
      </c>
      <c r="AW34" s="6">
        <f t="shared" si="2"/>
        <v>1.5571833700000004</v>
      </c>
      <c r="AX34" s="7">
        <f t="shared" si="3"/>
        <v>19286.13188536328</v>
      </c>
      <c r="AZ34" s="11">
        <f t="shared" si="4"/>
        <v>3.7361160000000009</v>
      </c>
      <c r="BA34" s="12">
        <f t="shared" si="5"/>
        <v>21365.942982655102</v>
      </c>
      <c r="BC34" s="13">
        <f t="shared" si="6"/>
        <v>3.3115487059999991</v>
      </c>
      <c r="BD34" s="14">
        <f t="shared" si="7"/>
        <v>18814.58861403917</v>
      </c>
      <c r="BF34" s="15">
        <f t="shared" si="8"/>
        <v>6.3001574796999993</v>
      </c>
      <c r="BG34" s="16">
        <f t="shared" si="9"/>
        <v>20874.02717212218</v>
      </c>
      <c r="BI34">
        <v>70</v>
      </c>
      <c r="BJ34" t="s">
        <v>60</v>
      </c>
      <c r="BK34" s="2">
        <v>45805.151631944442</v>
      </c>
      <c r="BL34">
        <v>194</v>
      </c>
      <c r="BM34" t="s">
        <v>13</v>
      </c>
      <c r="BN34">
        <v>0</v>
      </c>
      <c r="BO34">
        <v>2.8330000000000002</v>
      </c>
      <c r="BP34" s="3">
        <v>1132816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71</v>
      </c>
      <c r="B35" t="s">
        <v>61</v>
      </c>
      <c r="C35" s="2">
        <v>45805.17287037037</v>
      </c>
      <c r="D35">
        <v>205</v>
      </c>
      <c r="E35" t="s">
        <v>13</v>
      </c>
      <c r="F35">
        <v>0</v>
      </c>
      <c r="G35">
        <v>5.9930000000000003</v>
      </c>
      <c r="H35" s="3">
        <v>15225</v>
      </c>
      <c r="I35">
        <v>3.5000000000000003E-2</v>
      </c>
      <c r="J35" t="s">
        <v>14</v>
      </c>
      <c r="K35" t="s">
        <v>14</v>
      </c>
      <c r="L35" t="s">
        <v>14</v>
      </c>
      <c r="M35" t="s">
        <v>14</v>
      </c>
      <c r="O35">
        <v>71</v>
      </c>
      <c r="P35" t="s">
        <v>61</v>
      </c>
      <c r="Q35" s="2">
        <v>45805.17287037037</v>
      </c>
      <c r="R35">
        <v>205</v>
      </c>
      <c r="S35" t="s">
        <v>13</v>
      </c>
      <c r="T35">
        <v>0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71</v>
      </c>
      <c r="AD35" t="s">
        <v>61</v>
      </c>
      <c r="AE35" s="2">
        <v>45805.17287037037</v>
      </c>
      <c r="AF35">
        <v>205</v>
      </c>
      <c r="AG35" t="s">
        <v>13</v>
      </c>
      <c r="AH35">
        <v>0</v>
      </c>
      <c r="AI35" t="s">
        <v>14</v>
      </c>
      <c r="AJ35" t="s">
        <v>14</v>
      </c>
      <c r="AK35" t="s">
        <v>14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R35" t="s">
        <v>64</v>
      </c>
      <c r="AS35" s="10">
        <v>71</v>
      </c>
      <c r="AT35" s="15">
        <f t="shared" si="0"/>
        <v>43.951486435625</v>
      </c>
      <c r="AU35" s="16" t="e">
        <f t="shared" si="1"/>
        <v>#VALUE!</v>
      </c>
      <c r="AW35" s="6">
        <f t="shared" si="2"/>
        <v>33.259630777662501</v>
      </c>
      <c r="AX35" s="7" t="e">
        <f t="shared" si="3"/>
        <v>#VALUE!</v>
      </c>
      <c r="AZ35" s="11">
        <f t="shared" si="4"/>
        <v>35.544125414375003</v>
      </c>
      <c r="BA35" s="12" t="e">
        <f t="shared" si="5"/>
        <v>#VALUE!</v>
      </c>
      <c r="BC35" s="13">
        <f t="shared" si="6"/>
        <v>39.749330979500002</v>
      </c>
      <c r="BD35" s="14" t="e">
        <f t="shared" si="7"/>
        <v>#VALUE!</v>
      </c>
      <c r="BF35" s="15">
        <f t="shared" si="8"/>
        <v>43.951486435625</v>
      </c>
      <c r="BG35" s="16" t="e">
        <f t="shared" si="9"/>
        <v>#VALUE!</v>
      </c>
      <c r="BI35">
        <v>71</v>
      </c>
      <c r="BJ35" t="s">
        <v>61</v>
      </c>
      <c r="BK35" s="2">
        <v>45805.17287037037</v>
      </c>
      <c r="BL35">
        <v>205</v>
      </c>
      <c r="BM35" t="s">
        <v>13</v>
      </c>
      <c r="BN35">
        <v>0</v>
      </c>
      <c r="BO35">
        <v>2.8370000000000002</v>
      </c>
      <c r="BP35" s="3">
        <v>1079872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72</v>
      </c>
      <c r="B36" t="s">
        <v>62</v>
      </c>
      <c r="C36" s="2">
        <v>45805.194074074076</v>
      </c>
      <c r="D36">
        <v>375</v>
      </c>
      <c r="E36" t="s">
        <v>13</v>
      </c>
      <c r="F36">
        <v>0</v>
      </c>
      <c r="G36">
        <v>6.0049999999999999</v>
      </c>
      <c r="H36" s="3">
        <v>2620</v>
      </c>
      <c r="I36">
        <v>6.0000000000000001E-3</v>
      </c>
      <c r="J36" t="s">
        <v>14</v>
      </c>
      <c r="K36" t="s">
        <v>14</v>
      </c>
      <c r="L36" t="s">
        <v>14</v>
      </c>
      <c r="M36" t="s">
        <v>14</v>
      </c>
      <c r="O36">
        <v>72</v>
      </c>
      <c r="P36" t="s">
        <v>62</v>
      </c>
      <c r="Q36" s="2">
        <v>45805.194074074076</v>
      </c>
      <c r="R36">
        <v>375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72</v>
      </c>
      <c r="AD36" t="s">
        <v>62</v>
      </c>
      <c r="AE36" s="2">
        <v>45805.194074074076</v>
      </c>
      <c r="AF36">
        <v>375</v>
      </c>
      <c r="AG36" t="s">
        <v>13</v>
      </c>
      <c r="AH36">
        <v>0</v>
      </c>
      <c r="AI36">
        <v>12.052</v>
      </c>
      <c r="AJ36" s="3">
        <v>102586</v>
      </c>
      <c r="AK36">
        <v>22.25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0">
        <v>72</v>
      </c>
      <c r="AT36" s="15">
        <f t="shared" si="0"/>
        <v>5.9121393492000003</v>
      </c>
      <c r="AU36" s="16">
        <f t="shared" si="1"/>
        <v>22504.050515854477</v>
      </c>
      <c r="AW36" s="6">
        <f t="shared" si="2"/>
        <v>1.37983532</v>
      </c>
      <c r="AX36" s="7">
        <f t="shared" si="3"/>
        <v>20832.256593654078</v>
      </c>
      <c r="AZ36" s="11">
        <f t="shared" si="4"/>
        <v>3.9424759999999992</v>
      </c>
      <c r="BA36" s="12">
        <f t="shared" si="5"/>
        <v>23203.125205503602</v>
      </c>
      <c r="BC36" s="13">
        <f t="shared" si="6"/>
        <v>3.0080918159999994</v>
      </c>
      <c r="BD36" s="14">
        <f t="shared" si="7"/>
        <v>20359.902785874117</v>
      </c>
      <c r="BF36" s="15">
        <f t="shared" si="8"/>
        <v>5.9121393492000003</v>
      </c>
      <c r="BG36" s="16">
        <f t="shared" si="9"/>
        <v>22504.050515854477</v>
      </c>
      <c r="BI36">
        <v>72</v>
      </c>
      <c r="BJ36" t="s">
        <v>62</v>
      </c>
      <c r="BK36" s="2">
        <v>45805.194074074076</v>
      </c>
      <c r="BL36">
        <v>375</v>
      </c>
      <c r="BM36" t="s">
        <v>13</v>
      </c>
      <c r="BN36">
        <v>0</v>
      </c>
      <c r="BO36">
        <v>2.8340000000000001</v>
      </c>
      <c r="BP36" s="3">
        <v>1114097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73</v>
      </c>
      <c r="B37" t="s">
        <v>63</v>
      </c>
      <c r="C37" s="2">
        <v>45805.215300925927</v>
      </c>
      <c r="D37">
        <v>372</v>
      </c>
      <c r="E37" t="s">
        <v>13</v>
      </c>
      <c r="F37">
        <v>0</v>
      </c>
      <c r="G37">
        <v>6.0049999999999999</v>
      </c>
      <c r="H37" s="3">
        <v>2966</v>
      </c>
      <c r="I37">
        <v>7.0000000000000001E-3</v>
      </c>
      <c r="J37" t="s">
        <v>14</v>
      </c>
      <c r="K37" t="s">
        <v>14</v>
      </c>
      <c r="L37" t="s">
        <v>14</v>
      </c>
      <c r="M37" t="s">
        <v>14</v>
      </c>
      <c r="O37">
        <v>73</v>
      </c>
      <c r="P37" t="s">
        <v>63</v>
      </c>
      <c r="Q37" s="2">
        <v>45805.215300925927</v>
      </c>
      <c r="R37">
        <v>372</v>
      </c>
      <c r="S37" t="s">
        <v>13</v>
      </c>
      <c r="T37">
        <v>0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73</v>
      </c>
      <c r="AD37" t="s">
        <v>63</v>
      </c>
      <c r="AE37" s="2">
        <v>45805.215300925927</v>
      </c>
      <c r="AF37">
        <v>372</v>
      </c>
      <c r="AG37" t="s">
        <v>13</v>
      </c>
      <c r="AH37">
        <v>0</v>
      </c>
      <c r="AI37">
        <v>12.068</v>
      </c>
      <c r="AJ37" s="3">
        <v>91126</v>
      </c>
      <c r="AK37">
        <v>19.77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0">
        <v>73</v>
      </c>
      <c r="AT37" s="15">
        <f t="shared" si="0"/>
        <v>7.133326245908</v>
      </c>
      <c r="AU37" s="16">
        <f t="shared" si="1"/>
        <v>20067.164273556878</v>
      </c>
      <c r="AW37" s="6">
        <f t="shared" si="2"/>
        <v>1.9495401668000001</v>
      </c>
      <c r="AX37" s="7">
        <f t="shared" si="3"/>
        <v>18520.12745020448</v>
      </c>
      <c r="AZ37" s="11">
        <f t="shared" si="4"/>
        <v>3.3374742400000006</v>
      </c>
      <c r="BA37" s="12">
        <f t="shared" si="5"/>
        <v>20455.278731871604</v>
      </c>
      <c r="BC37" s="13">
        <f t="shared" si="6"/>
        <v>3.9672674938399997</v>
      </c>
      <c r="BD37" s="14">
        <f t="shared" si="7"/>
        <v>18049.049932539718</v>
      </c>
      <c r="BF37" s="15">
        <f t="shared" si="8"/>
        <v>7.133326245908</v>
      </c>
      <c r="BG37" s="16">
        <f t="shared" si="9"/>
        <v>20067.164273556878</v>
      </c>
      <c r="BI37">
        <v>73</v>
      </c>
      <c r="BJ37" t="s">
        <v>63</v>
      </c>
      <c r="BK37" s="2">
        <v>45805.215300925927</v>
      </c>
      <c r="BL37">
        <v>372</v>
      </c>
      <c r="BM37" t="s">
        <v>13</v>
      </c>
      <c r="BN37">
        <v>0</v>
      </c>
      <c r="BO37">
        <v>2.8359999999999999</v>
      </c>
      <c r="BP37" s="3">
        <v>1081358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Iannucci, Frances</cp:lastModifiedBy>
  <dcterms:created xsi:type="dcterms:W3CDTF">2020-10-28T13:32:09Z</dcterms:created>
  <dcterms:modified xsi:type="dcterms:W3CDTF">2025-05-30T16:04:57Z</dcterms:modified>
</cp:coreProperties>
</file>