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4 season misc analyses\GC 2024\"/>
    </mc:Choice>
  </mc:AlternateContent>
  <xr:revisionPtr revIDLastSave="0" documentId="8_{EC0FDEC1-6FC7-46EF-A254-A6604036F0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</calcChain>
</file>

<file path=xl/sharedStrings.xml><?xml version="1.0" encoding="utf-8"?>
<sst xmlns="http://schemas.openxmlformats.org/spreadsheetml/2006/main" count="659" uniqueCount="59">
  <si>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</si>
  <si>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</si>
  <si>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</si>
  <si>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</si>
  <si>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</si>
  <si>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</si>
  <si>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</si>
  <si>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</si>
  <si>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</si>
  <si>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</si>
  <si>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</si>
  <si>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</si>
  <si>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</si>
  <si>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</si>
  <si>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</si>
  <si>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</si>
  <si>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</si>
  <si>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</si>
  <si>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</si>
  <si>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</si>
  <si>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</si>
  <si>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</si>
  <si>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</si>
  <si>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</si>
  <si>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</si>
  <si>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</si>
  <si>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</si>
  <si>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</si>
  <si>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</si>
  <si>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</si>
  <si>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</si>
  <si>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</si>
  <si>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</si>
  <si>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</si>
  <si>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2024 CAL Measured headspace CO2 in ppm from GC in ppm</t>
  </si>
  <si>
    <t>FMI20240813_001.gcd</t>
  </si>
  <si>
    <t>FMI20240813_002.gcd</t>
  </si>
  <si>
    <t>FMI20240813_003.gcd</t>
  </si>
  <si>
    <t>FMI20240813_004.gcd</t>
  </si>
  <si>
    <t>old +100</t>
  </si>
  <si>
    <t>FMI20240813_005.gcd</t>
  </si>
  <si>
    <t>FMI20240813_006.gcd</t>
  </si>
  <si>
    <t>FMI20240813_007.gcd</t>
  </si>
  <si>
    <t>FMI20240813_008.gcd</t>
  </si>
  <si>
    <t>FMI20240813_009.gcd</t>
  </si>
  <si>
    <t>FMI20240813_010.gcd</t>
  </si>
  <si>
    <t>FMI20240813_011.gcd</t>
  </si>
  <si>
    <t>FMI20240813_012.gcd</t>
  </si>
  <si>
    <t>FMI20240813_013.gcd</t>
  </si>
  <si>
    <t>FMI20240813_014.gcd</t>
  </si>
  <si>
    <t>FMI20240813_015.gcd</t>
  </si>
  <si>
    <t>FMI20240813_016.gcd</t>
  </si>
  <si>
    <t>FMI20240813_017.gcd</t>
  </si>
  <si>
    <t>FMI20240813_018.gcd</t>
  </si>
  <si>
    <t>FMI20240813_019.gcd</t>
  </si>
  <si>
    <t>FMI20240813_020.gcd</t>
  </si>
  <si>
    <t>FMI20240813_021.gcd</t>
  </si>
  <si>
    <t>FMI20240813_022.gcd</t>
  </si>
  <si>
    <t>air bubble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</si>
</sst>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0"/>
  <sheetViews>
    <sheetView tabSelected="1" workbookViewId="0">
      <selection activeCell="AR14" sqref="AR14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34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35</v>
      </c>
      <c r="C9" s="2">
        <v>45517.479351851849</v>
      </c>
      <c r="D9" t="s">
        <v>33</v>
      </c>
      <c r="E9" t="s">
        <v>13</v>
      </c>
      <c r="F9">
        <v>0</v>
      </c>
      <c r="G9">
        <v>6.0679999999999996</v>
      </c>
      <c r="H9" s="3">
        <v>2481</v>
      </c>
      <c r="I9">
        <v>3.0000000000000001E-3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35</v>
      </c>
      <c r="Q9" s="2">
        <v>45517.479351851849</v>
      </c>
      <c r="R9" t="s">
        <v>33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35</v>
      </c>
      <c r="AE9" s="2">
        <v>45517.479351851849</v>
      </c>
      <c r="AF9" t="s">
        <v>33</v>
      </c>
      <c r="AG9" t="s">
        <v>13</v>
      </c>
      <c r="AH9">
        <v>0</v>
      </c>
      <c r="AI9">
        <v>12.233000000000001</v>
      </c>
      <c r="AJ9" s="3">
        <v>1672</v>
      </c>
      <c r="AK9">
        <v>0.33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48</v>
      </c>
      <c r="AT9" s="15">
        <f t="shared" ref="AT9:AT30" si="0">IF(H9&lt;10000,((H9^2*0.00000005714)+(H9*0.002453)+(-3.811)),(IF(H9&lt;200000,((H9^2*-0.0000000002888)+(H9*0.002899)+(-4.321)),(IF(H9&lt;8000000,((H9^2*-0.0000000000062)+(H9*0.002143)+(157)),((V9^2*-0.000000031)+(V9*0.2771)+(-709.5)))))))</f>
        <v>2.6266103275399999</v>
      </c>
      <c r="AU9" s="16">
        <f t="shared" ref="AU9:AU30" si="1">IF(AJ9&lt;45000,((-0.0000000598*AJ9^2)+(0.205*AJ9)+(34.1)),((-0.00000002403*AJ9^2)+(0.2063*AJ9)+(-550.7)))</f>
        <v>376.69282407680004</v>
      </c>
      <c r="AW9" s="13">
        <f t="shared" ref="AW9:AW30" si="2">IF(H9&lt;10000,((-0.00000005795*H9^2)+(0.003823*H9)+(-6.715)),(IF(H9&lt;700000,((-0.0000000001209*H9^2)+(0.002635*H9)+(-0.4111)), ((-0.00000002007*V9^2)+(0.2564*V9)+(286.1)))))</f>
        <v>2.4131598300500006</v>
      </c>
      <c r="AX9" s="14">
        <f t="shared" ref="AX9:AX30" si="3">(-0.00000001626*AJ9^2)+(0.1912*AJ9)+(-3.858)</f>
        <v>315.78294380415997</v>
      </c>
      <c r="AZ9" s="6">
        <f t="shared" ref="AZ9:AZ30" si="4">IF(H9&lt;10000,((0.0000001453*H9^2)+(0.0008349*H9)+(-1.805)),(IF(H9&lt;700000,((-0.00000000008054*H9^2)+(0.002348*H9)+(-2.47)), ((-0.00000001938*V9^2)+(0.2471*V9)+(226.8)))))</f>
        <v>1.1607608533</v>
      </c>
      <c r="BA9" s="7">
        <f t="shared" ref="BA9:BA30" si="5">(-0.00000002552*AJ9^2)+(0.2067*AJ9)+(-103.7)</f>
        <v>241.83105669631999</v>
      </c>
      <c r="BC9" s="11">
        <f t="shared" ref="BC9:BC30" si="6">IF(H9&lt;10000,((H9^2*0.00000054)+(H9*-0.004765)+(12.72)),(IF(H9&lt;200000,((H9^2*-0.000000001577)+(H9*0.003043)+(-10.42)),(IF(H9&lt;8000000,((H9^2*-0.0000000000186)+(H9*0.00194)+(154.1)),((V9^2*-0.00000002)+(V9*0.2565)+(-1032)))))))</f>
        <v>4.2219299400000008</v>
      </c>
      <c r="BD9" s="12">
        <f t="shared" ref="BD9:BD30" si="7">IF(AJ9&lt;45000,((-0.0000004561*AJ9^2)+(0.244*AJ9)+(-21.72)),((-0.0000000409*AJ9^2)+(0.2477*AJ9)+(-1777)))</f>
        <v>384.97293413759996</v>
      </c>
      <c r="BF9" s="15">
        <f t="shared" ref="BF9:BF30" si="8">IF(H9&lt;10000,((H9^2*0.00000005714)+(H9*0.002453)+(-3.811)),(IF(H9&lt;200000,((H9^2*-0.0000000002888)+(H9*0.002899)+(-4.321)),(IF(H9&lt;8000000,((H9^2*-0.0000000000062)+(H9*0.002143)+(157)),((V9^2*-0.000000031)+(V9*0.2771)+(-709.5)))))))</f>
        <v>2.6266103275399999</v>
      </c>
      <c r="BG9" s="16">
        <f t="shared" ref="BG9:BG30" si="9">IF(AJ9&lt;45000,((-0.0000000598*AJ9^2)+(0.205*AJ9)+(34.1)),((-0.00000002403*AJ9^2)+(0.2063*AJ9)+(-550.7)))</f>
        <v>376.69282407680004</v>
      </c>
      <c r="BI9">
        <v>48</v>
      </c>
      <c r="BJ9" t="s">
        <v>35</v>
      </c>
      <c r="BK9" s="2">
        <v>45517.479351851849</v>
      </c>
      <c r="BL9" t="s">
        <v>33</v>
      </c>
      <c r="BM9" t="s">
        <v>13</v>
      </c>
      <c r="BN9">
        <v>0</v>
      </c>
      <c r="BO9">
        <v>2.7130000000000001</v>
      </c>
      <c r="BP9" s="3">
        <v>4787580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36</v>
      </c>
      <c r="C10" s="2">
        <v>45517.500567129631</v>
      </c>
      <c r="D10" t="s">
        <v>32</v>
      </c>
      <c r="E10" t="s">
        <v>13</v>
      </c>
      <c r="F10">
        <v>0</v>
      </c>
      <c r="G10">
        <v>5.9989999999999997</v>
      </c>
      <c r="H10" s="3">
        <v>1154328</v>
      </c>
      <c r="I10">
        <v>2.911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36</v>
      </c>
      <c r="Q10" s="2">
        <v>45517.500567129631</v>
      </c>
      <c r="R10" t="s">
        <v>32</v>
      </c>
      <c r="S10" t="s">
        <v>13</v>
      </c>
      <c r="T10">
        <v>0</v>
      </c>
      <c r="U10">
        <v>5.95</v>
      </c>
      <c r="V10" s="3">
        <v>9034</v>
      </c>
      <c r="W10">
        <v>2.69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36</v>
      </c>
      <c r="AE10" s="2">
        <v>45517.500567129631</v>
      </c>
      <c r="AF10" t="s">
        <v>32</v>
      </c>
      <c r="AG10" t="s">
        <v>13</v>
      </c>
      <c r="AH10">
        <v>0</v>
      </c>
      <c r="AI10">
        <v>12.19</v>
      </c>
      <c r="AJ10" s="3">
        <v>10115</v>
      </c>
      <c r="AK10">
        <v>2.1859999999999999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49</v>
      </c>
      <c r="AT10" s="15">
        <f t="shared" si="0"/>
        <v>2622.4635705841793</v>
      </c>
      <c r="AU10" s="16">
        <f t="shared" si="1"/>
        <v>2101.5566691449999</v>
      </c>
      <c r="AW10" s="13">
        <f t="shared" si="2"/>
        <v>2600.7796239590803</v>
      </c>
      <c r="AX10" s="14">
        <f t="shared" si="3"/>
        <v>1928.4663869615001</v>
      </c>
      <c r="AZ10" s="6">
        <f t="shared" si="4"/>
        <v>2457.51973703672</v>
      </c>
      <c r="BA10" s="7">
        <f t="shared" si="5"/>
        <v>1984.4594664980002</v>
      </c>
      <c r="BC10" s="11">
        <f t="shared" si="6"/>
        <v>2368.712319752538</v>
      </c>
      <c r="BD10" s="12">
        <f t="shared" si="7"/>
        <v>2399.6749380775</v>
      </c>
      <c r="BF10" s="15">
        <f t="shared" si="8"/>
        <v>2622.4635705841793</v>
      </c>
      <c r="BG10" s="16">
        <f t="shared" si="9"/>
        <v>2101.5566691449999</v>
      </c>
      <c r="BI10">
        <v>49</v>
      </c>
      <c r="BJ10" t="s">
        <v>36</v>
      </c>
      <c r="BK10" s="2">
        <v>45517.500567129631</v>
      </c>
      <c r="BL10" t="s">
        <v>32</v>
      </c>
      <c r="BM10" t="s">
        <v>13</v>
      </c>
      <c r="BN10">
        <v>0</v>
      </c>
      <c r="BO10">
        <v>2.702</v>
      </c>
      <c r="BP10" s="3">
        <v>5061717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37</v>
      </c>
      <c r="C11" s="2">
        <v>45517.521782407406</v>
      </c>
      <c r="D11" t="s">
        <v>31</v>
      </c>
      <c r="E11" t="s">
        <v>13</v>
      </c>
      <c r="F11">
        <v>0</v>
      </c>
      <c r="G11">
        <v>6.0339999999999998</v>
      </c>
      <c r="H11" s="3">
        <v>4090</v>
      </c>
      <c r="I11">
        <v>7.0000000000000001E-3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37</v>
      </c>
      <c r="Q11" s="2">
        <v>45517.521782407406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37</v>
      </c>
      <c r="AE11" s="2">
        <v>45517.521782407406</v>
      </c>
      <c r="AF11" t="s">
        <v>31</v>
      </c>
      <c r="AG11" t="s">
        <v>13</v>
      </c>
      <c r="AH11">
        <v>0</v>
      </c>
      <c r="AI11">
        <v>12.205</v>
      </c>
      <c r="AJ11" s="3">
        <v>1378</v>
      </c>
      <c r="AK11">
        <v>0.26500000000000001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50</v>
      </c>
      <c r="AT11" s="15">
        <f t="shared" si="0"/>
        <v>7.1776136340000001</v>
      </c>
      <c r="AU11" s="16">
        <f t="shared" si="1"/>
        <v>316.47644673680003</v>
      </c>
      <c r="AW11" s="13">
        <f t="shared" si="2"/>
        <v>7.9516766049999994</v>
      </c>
      <c r="AX11" s="14">
        <f t="shared" si="3"/>
        <v>259.58472414616006</v>
      </c>
      <c r="AZ11" s="6">
        <f t="shared" si="4"/>
        <v>4.0403339300000001</v>
      </c>
      <c r="BA11" s="7">
        <f t="shared" si="5"/>
        <v>181.08414048032</v>
      </c>
      <c r="BC11" s="11">
        <f t="shared" si="6"/>
        <v>2.264324000000002</v>
      </c>
      <c r="BD11" s="12">
        <f t="shared" si="7"/>
        <v>313.64591900760001</v>
      </c>
      <c r="BF11" s="15">
        <f t="shared" si="8"/>
        <v>7.1776136340000001</v>
      </c>
      <c r="BG11" s="16">
        <f t="shared" si="9"/>
        <v>316.47644673680003</v>
      </c>
      <c r="BI11">
        <v>50</v>
      </c>
      <c r="BJ11" t="s">
        <v>37</v>
      </c>
      <c r="BK11" s="2">
        <v>45517.521782407406</v>
      </c>
      <c r="BL11" t="s">
        <v>31</v>
      </c>
      <c r="BM11" t="s">
        <v>13</v>
      </c>
      <c r="BN11">
        <v>0</v>
      </c>
      <c r="BO11">
        <v>2.7029999999999998</v>
      </c>
      <c r="BP11" s="3">
        <v>5085305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38</v>
      </c>
      <c r="C12" s="2">
        <v>45517.542997685188</v>
      </c>
      <c r="D12" t="s">
        <v>39</v>
      </c>
      <c r="E12" t="s">
        <v>13</v>
      </c>
      <c r="F12">
        <v>0</v>
      </c>
      <c r="G12">
        <v>6.0039999999999996</v>
      </c>
      <c r="H12" s="3">
        <v>1066165</v>
      </c>
      <c r="I12">
        <v>2.6880000000000002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38</v>
      </c>
      <c r="Q12" s="2">
        <v>45517.542997685188</v>
      </c>
      <c r="R12" t="s">
        <v>39</v>
      </c>
      <c r="S12" t="s">
        <v>13</v>
      </c>
      <c r="T12">
        <v>0</v>
      </c>
      <c r="U12">
        <v>5.9580000000000002</v>
      </c>
      <c r="V12" s="3">
        <v>7878</v>
      </c>
      <c r="W12">
        <v>2.351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38</v>
      </c>
      <c r="AE12" s="2">
        <v>45517.542997685188</v>
      </c>
      <c r="AF12" t="s">
        <v>39</v>
      </c>
      <c r="AG12" t="s">
        <v>13</v>
      </c>
      <c r="AH12">
        <v>0</v>
      </c>
      <c r="AI12">
        <v>12.196</v>
      </c>
      <c r="AJ12" s="3">
        <v>7555</v>
      </c>
      <c r="AK12">
        <v>1.625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51</v>
      </c>
      <c r="AT12" s="15">
        <f t="shared" si="0"/>
        <v>2434.7440065952051</v>
      </c>
      <c r="AU12" s="16">
        <f t="shared" si="1"/>
        <v>1579.4617341049998</v>
      </c>
      <c r="AW12" s="13">
        <f t="shared" si="2"/>
        <v>2304.7735979181202</v>
      </c>
      <c r="AX12" s="14">
        <f t="shared" si="3"/>
        <v>1439.7299113135002</v>
      </c>
      <c r="AZ12" s="6">
        <f t="shared" si="4"/>
        <v>2172.25102130808</v>
      </c>
      <c r="BA12" s="7">
        <f t="shared" si="5"/>
        <v>1456.461868802</v>
      </c>
      <c r="BC12" s="11">
        <f t="shared" si="6"/>
        <v>2201.3173347856155</v>
      </c>
      <c r="BD12" s="12">
        <f t="shared" si="7"/>
        <v>1795.6667127974999</v>
      </c>
      <c r="BF12" s="15">
        <f t="shared" si="8"/>
        <v>2434.7440065952051</v>
      </c>
      <c r="BG12" s="16">
        <f t="shared" si="9"/>
        <v>1579.4617341049998</v>
      </c>
      <c r="BI12">
        <v>51</v>
      </c>
      <c r="BJ12" t="s">
        <v>38</v>
      </c>
      <c r="BK12" s="2">
        <v>45517.542997685188</v>
      </c>
      <c r="BL12" t="s">
        <v>39</v>
      </c>
      <c r="BM12" t="s">
        <v>13</v>
      </c>
      <c r="BN12">
        <v>0</v>
      </c>
      <c r="BO12">
        <v>2.7109999999999999</v>
      </c>
      <c r="BP12" s="3">
        <v>4902132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40</v>
      </c>
      <c r="C13" s="2">
        <v>45517.564212962963</v>
      </c>
      <c r="D13">
        <v>24</v>
      </c>
      <c r="E13" t="s">
        <v>13</v>
      </c>
      <c r="F13">
        <v>0</v>
      </c>
      <c r="G13">
        <v>6.0049999999999999</v>
      </c>
      <c r="H13" s="3">
        <v>21982</v>
      </c>
      <c r="I13">
        <v>5.1999999999999998E-2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40</v>
      </c>
      <c r="Q13" s="2">
        <v>45517.564212962963</v>
      </c>
      <c r="R13">
        <v>24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40</v>
      </c>
      <c r="AE13" s="2">
        <v>45517.564212962963</v>
      </c>
      <c r="AF13">
        <v>24</v>
      </c>
      <c r="AG13" t="s">
        <v>13</v>
      </c>
      <c r="AH13">
        <v>0</v>
      </c>
      <c r="AI13">
        <v>12.162000000000001</v>
      </c>
      <c r="AJ13" s="3">
        <v>5125</v>
      </c>
      <c r="AK13">
        <v>1.091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R13" t="s">
        <v>58</v>
      </c>
      <c r="AS13" s="10">
        <v>52</v>
      </c>
      <c r="AT13" s="15">
        <f t="shared" si="0"/>
        <v>59.265267436028807</v>
      </c>
      <c r="AU13" s="16">
        <f t="shared" si="1"/>
        <v>1083.154315625</v>
      </c>
      <c r="AW13" s="13">
        <f t="shared" si="2"/>
        <v>57.453050113628407</v>
      </c>
      <c r="AX13" s="14">
        <f t="shared" si="3"/>
        <v>975.61492093750019</v>
      </c>
      <c r="AZ13" s="6">
        <f t="shared" si="4"/>
        <v>49.104818401585035</v>
      </c>
      <c r="BA13" s="7">
        <f t="shared" si="5"/>
        <v>954.96720124999979</v>
      </c>
      <c r="BC13" s="11">
        <f t="shared" si="6"/>
        <v>55.709206473052006</v>
      </c>
      <c r="BD13" s="12">
        <f t="shared" si="7"/>
        <v>1216.8002484374999</v>
      </c>
      <c r="BF13" s="15">
        <f t="shared" si="8"/>
        <v>59.265267436028807</v>
      </c>
      <c r="BG13" s="16">
        <f t="shared" si="9"/>
        <v>1083.154315625</v>
      </c>
      <c r="BI13">
        <v>52</v>
      </c>
      <c r="BJ13" t="s">
        <v>40</v>
      </c>
      <c r="BK13" s="2">
        <v>45517.564212962963</v>
      </c>
      <c r="BL13">
        <v>24</v>
      </c>
      <c r="BM13" t="s">
        <v>13</v>
      </c>
      <c r="BN13">
        <v>0</v>
      </c>
      <c r="BO13">
        <v>2.8490000000000002</v>
      </c>
      <c r="BP13" s="3">
        <v>931460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41</v>
      </c>
      <c r="C14" s="2">
        <v>45517.585462962961</v>
      </c>
      <c r="D14">
        <v>128</v>
      </c>
      <c r="E14" t="s">
        <v>13</v>
      </c>
      <c r="F14">
        <v>0</v>
      </c>
      <c r="G14">
        <v>6.0030000000000001</v>
      </c>
      <c r="H14" s="3">
        <v>32610</v>
      </c>
      <c r="I14">
        <v>7.9000000000000001E-2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41</v>
      </c>
      <c r="Q14" s="2">
        <v>45517.585462962961</v>
      </c>
      <c r="R14">
        <v>128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41</v>
      </c>
      <c r="AE14" s="2">
        <v>45517.585462962961</v>
      </c>
      <c r="AF14">
        <v>128</v>
      </c>
      <c r="AG14" t="s">
        <v>13</v>
      </c>
      <c r="AH14">
        <v>0</v>
      </c>
      <c r="AI14">
        <v>12.173</v>
      </c>
      <c r="AJ14" s="3">
        <v>8172</v>
      </c>
      <c r="AK14">
        <v>1.76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53</v>
      </c>
      <c r="AT14" s="15">
        <f t="shared" si="0"/>
        <v>89.908276585519999</v>
      </c>
      <c r="AU14" s="16">
        <f t="shared" si="1"/>
        <v>1705.3664612768</v>
      </c>
      <c r="AW14" s="13">
        <f t="shared" si="2"/>
        <v>85.387683477110002</v>
      </c>
      <c r="AX14" s="14">
        <f t="shared" si="3"/>
        <v>1557.54253144416</v>
      </c>
      <c r="AZ14" s="6">
        <f t="shared" si="4"/>
        <v>74.012632789465997</v>
      </c>
      <c r="BA14" s="7">
        <f t="shared" si="5"/>
        <v>1583.7481339763199</v>
      </c>
      <c r="BC14" s="11">
        <f t="shared" si="6"/>
        <v>87.135229118300003</v>
      </c>
      <c r="BD14" s="12">
        <f t="shared" si="7"/>
        <v>1941.7889195375999</v>
      </c>
      <c r="BF14" s="15">
        <f t="shared" si="8"/>
        <v>89.908276585519999</v>
      </c>
      <c r="BG14" s="16">
        <f t="shared" si="9"/>
        <v>1705.3664612768</v>
      </c>
      <c r="BI14">
        <v>53</v>
      </c>
      <c r="BJ14" t="s">
        <v>41</v>
      </c>
      <c r="BK14" s="2">
        <v>45517.585462962961</v>
      </c>
      <c r="BL14">
        <v>128</v>
      </c>
      <c r="BM14" t="s">
        <v>13</v>
      </c>
      <c r="BN14">
        <v>0</v>
      </c>
      <c r="BO14">
        <v>2.8570000000000002</v>
      </c>
      <c r="BP14" s="3">
        <v>791679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42</v>
      </c>
      <c r="C15" s="2">
        <v>45517.60670138889</v>
      </c>
      <c r="D15">
        <v>319</v>
      </c>
      <c r="E15" t="s">
        <v>13</v>
      </c>
      <c r="F15">
        <v>0</v>
      </c>
      <c r="G15">
        <v>6</v>
      </c>
      <c r="H15" s="3">
        <v>133253</v>
      </c>
      <c r="I15">
        <v>0.33200000000000002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42</v>
      </c>
      <c r="Q15" s="2">
        <v>45517.60670138889</v>
      </c>
      <c r="R15">
        <v>319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42</v>
      </c>
      <c r="AE15" s="2">
        <v>45517.60670138889</v>
      </c>
      <c r="AF15">
        <v>319</v>
      </c>
      <c r="AG15" t="s">
        <v>13</v>
      </c>
      <c r="AH15">
        <v>0</v>
      </c>
      <c r="AI15">
        <v>12.092000000000001</v>
      </c>
      <c r="AJ15" s="3">
        <v>83782</v>
      </c>
      <c r="AK15">
        <v>17.995000000000001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54</v>
      </c>
      <c r="AT15" s="15">
        <f t="shared" si="0"/>
        <v>376.85140965180079</v>
      </c>
      <c r="AU15" s="16">
        <f t="shared" si="1"/>
        <v>16564.849852718282</v>
      </c>
      <c r="AW15" s="13">
        <f t="shared" si="2"/>
        <v>348.56381083311197</v>
      </c>
      <c r="AX15" s="14">
        <f t="shared" si="3"/>
        <v>15901.124573499761</v>
      </c>
      <c r="AZ15" s="6">
        <f t="shared" si="4"/>
        <v>308.97794660379509</v>
      </c>
      <c r="BA15" s="7">
        <f t="shared" si="5"/>
        <v>17034.903711667517</v>
      </c>
      <c r="BC15" s="11">
        <f t="shared" si="6"/>
        <v>367.06709611180696</v>
      </c>
      <c r="BD15" s="12">
        <f t="shared" si="7"/>
        <v>18688.706977868402</v>
      </c>
      <c r="BF15" s="15">
        <f t="shared" si="8"/>
        <v>376.85140965180079</v>
      </c>
      <c r="BG15" s="16">
        <f t="shared" si="9"/>
        <v>16564.849852718282</v>
      </c>
      <c r="BI15">
        <v>54</v>
      </c>
      <c r="BJ15" t="s">
        <v>42</v>
      </c>
      <c r="BK15" s="2">
        <v>45517.60670138889</v>
      </c>
      <c r="BL15">
        <v>319</v>
      </c>
      <c r="BM15" t="s">
        <v>13</v>
      </c>
      <c r="BN15">
        <v>0</v>
      </c>
      <c r="BO15">
        <v>2.8620000000000001</v>
      </c>
      <c r="BP15" s="3">
        <v>684331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43</v>
      </c>
      <c r="C16" s="2">
        <v>45517.627905092595</v>
      </c>
      <c r="D16">
        <v>27</v>
      </c>
      <c r="E16" t="s">
        <v>13</v>
      </c>
      <c r="F16">
        <v>0</v>
      </c>
      <c r="G16">
        <v>6.008</v>
      </c>
      <c r="H16" s="3">
        <v>23488</v>
      </c>
      <c r="I16">
        <v>5.6000000000000001E-2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43</v>
      </c>
      <c r="Q16" s="2">
        <v>45517.627905092595</v>
      </c>
      <c r="R16">
        <v>27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43</v>
      </c>
      <c r="AE16" s="2">
        <v>45517.627905092595</v>
      </c>
      <c r="AF16">
        <v>27</v>
      </c>
      <c r="AG16" t="s">
        <v>13</v>
      </c>
      <c r="AH16">
        <v>0</v>
      </c>
      <c r="AI16">
        <v>12.138999999999999</v>
      </c>
      <c r="AJ16" s="3">
        <v>6645</v>
      </c>
      <c r="AK16">
        <v>1.425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55</v>
      </c>
      <c r="AT16" s="15">
        <f t="shared" si="0"/>
        <v>63.611385041612806</v>
      </c>
      <c r="AU16" s="16">
        <f t="shared" si="1"/>
        <v>1393.6844697049999</v>
      </c>
      <c r="AW16" s="13">
        <f t="shared" si="2"/>
        <v>61.413081145190404</v>
      </c>
      <c r="AX16" s="14">
        <f t="shared" si="3"/>
        <v>1265.9480230335002</v>
      </c>
      <c r="AZ16" s="6">
        <f t="shared" si="4"/>
        <v>52.635391197962235</v>
      </c>
      <c r="BA16" s="7">
        <f t="shared" si="5"/>
        <v>1268.6946382420001</v>
      </c>
      <c r="BC16" s="11">
        <f t="shared" si="6"/>
        <v>60.183974950912003</v>
      </c>
      <c r="BD16" s="12">
        <f t="shared" si="7"/>
        <v>1579.5204369974999</v>
      </c>
      <c r="BF16" s="15">
        <f t="shared" si="8"/>
        <v>63.611385041612806</v>
      </c>
      <c r="BG16" s="16">
        <f t="shared" si="9"/>
        <v>1393.6844697049999</v>
      </c>
      <c r="BI16">
        <v>55</v>
      </c>
      <c r="BJ16" t="s">
        <v>43</v>
      </c>
      <c r="BK16" s="2">
        <v>45517.627905092595</v>
      </c>
      <c r="BL16">
        <v>27</v>
      </c>
      <c r="BM16" t="s">
        <v>13</v>
      </c>
      <c r="BN16">
        <v>0</v>
      </c>
      <c r="BO16">
        <v>2.859</v>
      </c>
      <c r="BP16" s="3">
        <v>828435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44</v>
      </c>
      <c r="C17" s="2">
        <v>45517.649108796293</v>
      </c>
      <c r="D17">
        <v>39</v>
      </c>
      <c r="E17" t="s">
        <v>13</v>
      </c>
      <c r="F17">
        <v>0</v>
      </c>
      <c r="G17">
        <v>6.0439999999999996</v>
      </c>
      <c r="H17" s="3">
        <v>2160</v>
      </c>
      <c r="I17">
        <v>2E-3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44</v>
      </c>
      <c r="Q17" s="2">
        <v>45517.649108796293</v>
      </c>
      <c r="R17">
        <v>39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44</v>
      </c>
      <c r="AE17" s="2">
        <v>45517.649108796293</v>
      </c>
      <c r="AF17">
        <v>39</v>
      </c>
      <c r="AG17" t="s">
        <v>13</v>
      </c>
      <c r="AH17">
        <v>0</v>
      </c>
      <c r="AI17">
        <v>11.997</v>
      </c>
      <c r="AJ17" s="3">
        <v>189835</v>
      </c>
      <c r="AK17">
        <v>39.655000000000001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56</v>
      </c>
      <c r="AT17" s="15">
        <f t="shared" si="0"/>
        <v>1.7540723839999997</v>
      </c>
      <c r="AU17" s="16">
        <f t="shared" si="1"/>
        <v>37746.283526783256</v>
      </c>
      <c r="AW17" s="13">
        <f t="shared" si="2"/>
        <v>1.2723084800000004</v>
      </c>
      <c r="AX17" s="14">
        <f t="shared" si="3"/>
        <v>35706.627059321501</v>
      </c>
      <c r="AZ17" s="6">
        <f t="shared" si="4"/>
        <v>0.67629567999999973</v>
      </c>
      <c r="BA17" s="7">
        <f t="shared" si="5"/>
        <v>38215.521909218005</v>
      </c>
      <c r="BC17" s="11">
        <f t="shared" si="6"/>
        <v>4.9470239999999999</v>
      </c>
      <c r="BD17" s="12">
        <f t="shared" si="7"/>
        <v>43771.202816497505</v>
      </c>
      <c r="BF17" s="15">
        <f t="shared" si="8"/>
        <v>1.7540723839999997</v>
      </c>
      <c r="BG17" s="16">
        <f t="shared" si="9"/>
        <v>37746.283526783256</v>
      </c>
      <c r="BI17">
        <v>56</v>
      </c>
      <c r="BJ17" t="s">
        <v>44</v>
      </c>
      <c r="BK17" s="2">
        <v>45517.649108796293</v>
      </c>
      <c r="BL17">
        <v>39</v>
      </c>
      <c r="BM17" t="s">
        <v>13</v>
      </c>
      <c r="BN17">
        <v>0</v>
      </c>
      <c r="BO17">
        <v>2.855</v>
      </c>
      <c r="BP17" s="3">
        <v>825713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45</v>
      </c>
      <c r="C18" s="2">
        <v>45517.670335648145</v>
      </c>
      <c r="D18">
        <v>38</v>
      </c>
      <c r="E18" t="s">
        <v>13</v>
      </c>
      <c r="F18">
        <v>0</v>
      </c>
      <c r="G18">
        <v>6.0039999999999996</v>
      </c>
      <c r="H18" s="3">
        <v>20695</v>
      </c>
      <c r="I18">
        <v>4.9000000000000002E-2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45</v>
      </c>
      <c r="Q18" s="2">
        <v>45517.670335648145</v>
      </c>
      <c r="R18">
        <v>38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45</v>
      </c>
      <c r="AE18" s="2">
        <v>45517.670335648145</v>
      </c>
      <c r="AF18">
        <v>38</v>
      </c>
      <c r="AG18" t="s">
        <v>13</v>
      </c>
      <c r="AH18">
        <v>0</v>
      </c>
      <c r="AI18">
        <v>12.176</v>
      </c>
      <c r="AJ18" s="3">
        <v>6165</v>
      </c>
      <c r="AK18">
        <v>1.319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57</v>
      </c>
      <c r="AT18" s="15">
        <f t="shared" si="0"/>
        <v>55.550116862380001</v>
      </c>
      <c r="AU18" s="16">
        <f t="shared" si="1"/>
        <v>1295.6521679449997</v>
      </c>
      <c r="AW18" s="13">
        <f t="shared" si="2"/>
        <v>54.068445582277505</v>
      </c>
      <c r="AX18" s="14">
        <f t="shared" si="3"/>
        <v>1174.2720025215001</v>
      </c>
      <c r="AZ18" s="6">
        <f t="shared" si="4"/>
        <v>46.087366085166501</v>
      </c>
      <c r="BA18" s="7">
        <f t="shared" si="5"/>
        <v>1169.6355556179999</v>
      </c>
      <c r="BC18" s="11">
        <f t="shared" si="6"/>
        <v>51.879482669574998</v>
      </c>
      <c r="BD18" s="12">
        <f t="shared" si="7"/>
        <v>1465.2049046775001</v>
      </c>
      <c r="BF18" s="15">
        <f t="shared" si="8"/>
        <v>55.550116862380001</v>
      </c>
      <c r="BG18" s="16">
        <f t="shared" si="9"/>
        <v>1295.6521679449997</v>
      </c>
      <c r="BI18">
        <v>57</v>
      </c>
      <c r="BJ18" t="s">
        <v>45</v>
      </c>
      <c r="BK18" s="2">
        <v>45517.670335648145</v>
      </c>
      <c r="BL18">
        <v>38</v>
      </c>
      <c r="BM18" t="s">
        <v>13</v>
      </c>
      <c r="BN18">
        <v>0</v>
      </c>
      <c r="BO18">
        <v>2.8530000000000002</v>
      </c>
      <c r="BP18" s="3">
        <v>849881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46</v>
      </c>
      <c r="C19" s="2">
        <v>45517.69158564815</v>
      </c>
      <c r="D19">
        <v>303</v>
      </c>
      <c r="E19" t="s">
        <v>13</v>
      </c>
      <c r="F19">
        <v>0</v>
      </c>
      <c r="G19">
        <v>6.0039999999999996</v>
      </c>
      <c r="H19" s="3">
        <v>19944</v>
      </c>
      <c r="I19">
        <v>4.7E-2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46</v>
      </c>
      <c r="Q19" s="2">
        <v>45517.69158564815</v>
      </c>
      <c r="R19">
        <v>303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46</v>
      </c>
      <c r="AE19" s="2">
        <v>45517.69158564815</v>
      </c>
      <c r="AF19">
        <v>303</v>
      </c>
      <c r="AG19" t="s">
        <v>13</v>
      </c>
      <c r="AH19">
        <v>0</v>
      </c>
      <c r="AI19">
        <v>12.175000000000001</v>
      </c>
      <c r="AJ19" s="3">
        <v>5428</v>
      </c>
      <c r="AK19">
        <v>1.157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58</v>
      </c>
      <c r="AT19" s="15">
        <f t="shared" si="0"/>
        <v>53.381782006323199</v>
      </c>
      <c r="AU19" s="16">
        <f t="shared" si="1"/>
        <v>1145.0781015968</v>
      </c>
      <c r="AW19" s="13">
        <f t="shared" si="2"/>
        <v>52.093250436857609</v>
      </c>
      <c r="AX19" s="14">
        <f t="shared" si="3"/>
        <v>1033.4965286281601</v>
      </c>
      <c r="AZ19" s="6">
        <f t="shared" si="4"/>
        <v>44.326476157026555</v>
      </c>
      <c r="BA19" s="7">
        <f t="shared" si="5"/>
        <v>1017.5156995443199</v>
      </c>
      <c r="BC19" s="11">
        <f t="shared" si="6"/>
        <v>49.642319534528006</v>
      </c>
      <c r="BD19" s="12">
        <f t="shared" si="7"/>
        <v>1289.2738417776</v>
      </c>
      <c r="BF19" s="15">
        <f t="shared" si="8"/>
        <v>53.381782006323199</v>
      </c>
      <c r="BG19" s="16">
        <f t="shared" si="9"/>
        <v>1145.0781015968</v>
      </c>
      <c r="BI19">
        <v>58</v>
      </c>
      <c r="BJ19" t="s">
        <v>46</v>
      </c>
      <c r="BK19" s="2">
        <v>45517.69158564815</v>
      </c>
      <c r="BL19">
        <v>303</v>
      </c>
      <c r="BM19" t="s">
        <v>13</v>
      </c>
      <c r="BN19">
        <v>0</v>
      </c>
      <c r="BO19">
        <v>2.86</v>
      </c>
      <c r="BP19" s="3">
        <v>736111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47</v>
      </c>
      <c r="C20" s="2">
        <v>45517.712812500002</v>
      </c>
      <c r="D20">
        <v>86</v>
      </c>
      <c r="E20" t="s">
        <v>13</v>
      </c>
      <c r="F20">
        <v>0</v>
      </c>
      <c r="G20">
        <v>5.9960000000000004</v>
      </c>
      <c r="H20" s="3">
        <v>498908</v>
      </c>
      <c r="I20">
        <v>1.254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47</v>
      </c>
      <c r="Q20" s="2">
        <v>45517.712812500002</v>
      </c>
      <c r="R20">
        <v>86</v>
      </c>
      <c r="S20" t="s">
        <v>13</v>
      </c>
      <c r="T20">
        <v>0</v>
      </c>
      <c r="U20">
        <v>5.9340000000000002</v>
      </c>
      <c r="V20" s="3">
        <v>4314</v>
      </c>
      <c r="W20">
        <v>1.3049999999999999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47</v>
      </c>
      <c r="AE20" s="2">
        <v>45517.712812500002</v>
      </c>
      <c r="AF20">
        <v>86</v>
      </c>
      <c r="AG20" t="s">
        <v>13</v>
      </c>
      <c r="AH20">
        <v>0</v>
      </c>
      <c r="AI20">
        <v>12.054</v>
      </c>
      <c r="AJ20" s="3">
        <v>127027</v>
      </c>
      <c r="AK20">
        <v>26.974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59</v>
      </c>
      <c r="AT20" s="15">
        <f t="shared" si="0"/>
        <v>1224.6166070067231</v>
      </c>
      <c r="AU20" s="16">
        <f t="shared" si="1"/>
        <v>25267.225414742134</v>
      </c>
      <c r="AW20" s="13">
        <f t="shared" si="2"/>
        <v>1284.1183586311026</v>
      </c>
      <c r="AX20" s="14">
        <f t="shared" si="3"/>
        <v>24021.335337066463</v>
      </c>
      <c r="AZ20" s="6">
        <f t="shared" si="4"/>
        <v>1148.9188376389493</v>
      </c>
      <c r="BA20" s="7">
        <f t="shared" si="5"/>
        <v>25740.993785235918</v>
      </c>
      <c r="BC20" s="11">
        <f t="shared" si="6"/>
        <v>1117.3518090201696</v>
      </c>
      <c r="BD20" s="12">
        <f t="shared" si="7"/>
        <v>29027.631277983899</v>
      </c>
      <c r="BF20" s="15">
        <f t="shared" si="8"/>
        <v>1224.6166070067231</v>
      </c>
      <c r="BG20" s="16">
        <f t="shared" si="9"/>
        <v>25267.225414742134</v>
      </c>
      <c r="BI20">
        <v>59</v>
      </c>
      <c r="BJ20" t="s">
        <v>47</v>
      </c>
      <c r="BK20" s="2">
        <v>45517.712812500002</v>
      </c>
      <c r="BL20">
        <v>86</v>
      </c>
      <c r="BM20" t="s">
        <v>13</v>
      </c>
      <c r="BN20">
        <v>0</v>
      </c>
      <c r="BO20">
        <v>2.863</v>
      </c>
      <c r="BP20" s="3">
        <v>628701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48</v>
      </c>
      <c r="C21" s="2">
        <v>45517.7340625</v>
      </c>
      <c r="D21">
        <v>281</v>
      </c>
      <c r="E21" t="s">
        <v>13</v>
      </c>
      <c r="F21">
        <v>0</v>
      </c>
      <c r="G21">
        <v>6.04</v>
      </c>
      <c r="H21" s="3">
        <v>2903</v>
      </c>
      <c r="I21">
        <v>4.0000000000000001E-3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48</v>
      </c>
      <c r="Q21" s="2">
        <v>45517.7340625</v>
      </c>
      <c r="R21">
        <v>281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48</v>
      </c>
      <c r="AE21" s="2">
        <v>45517.7340625</v>
      </c>
      <c r="AF21">
        <v>281</v>
      </c>
      <c r="AG21" t="s">
        <v>13</v>
      </c>
      <c r="AH21">
        <v>0</v>
      </c>
      <c r="AI21">
        <v>11.993</v>
      </c>
      <c r="AJ21" s="3">
        <v>186565</v>
      </c>
      <c r="AK21">
        <v>39.005000000000003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60</v>
      </c>
      <c r="AT21" s="15">
        <f t="shared" si="0"/>
        <v>3.79160115026</v>
      </c>
      <c r="AU21" s="16">
        <f t="shared" si="1"/>
        <v>37101.25932362325</v>
      </c>
      <c r="AW21" s="13">
        <f t="shared" si="2"/>
        <v>3.8948006484500013</v>
      </c>
      <c r="AX21" s="14">
        <f t="shared" si="3"/>
        <v>35101.416322601501</v>
      </c>
      <c r="AZ21" s="6">
        <f t="shared" si="4"/>
        <v>1.8432172277000001</v>
      </c>
      <c r="BA21" s="7">
        <f t="shared" si="5"/>
        <v>37571.023639778003</v>
      </c>
      <c r="BC21" s="11">
        <f t="shared" si="6"/>
        <v>3.4380058599999987</v>
      </c>
      <c r="BD21" s="12">
        <f t="shared" si="7"/>
        <v>43011.564681697506</v>
      </c>
      <c r="BF21" s="15">
        <f t="shared" si="8"/>
        <v>3.79160115026</v>
      </c>
      <c r="BG21" s="16">
        <f t="shared" si="9"/>
        <v>37101.25932362325</v>
      </c>
      <c r="BI21">
        <v>60</v>
      </c>
      <c r="BJ21" t="s">
        <v>48</v>
      </c>
      <c r="BK21" s="2">
        <v>45517.7340625</v>
      </c>
      <c r="BL21">
        <v>281</v>
      </c>
      <c r="BM21" t="s">
        <v>13</v>
      </c>
      <c r="BN21">
        <v>0</v>
      </c>
      <c r="BO21">
        <v>2.851</v>
      </c>
      <c r="BP21" s="3">
        <v>877529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49</v>
      </c>
      <c r="C22" s="2">
        <v>45517.755277777775</v>
      </c>
      <c r="D22">
        <v>245</v>
      </c>
      <c r="E22" t="s">
        <v>13</v>
      </c>
      <c r="F22">
        <v>0</v>
      </c>
      <c r="G22">
        <v>6.0570000000000004</v>
      </c>
      <c r="H22" s="3">
        <v>2252</v>
      </c>
      <c r="I22">
        <v>2E-3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49</v>
      </c>
      <c r="Q22" s="2">
        <v>45517.755277777775</v>
      </c>
      <c r="R22">
        <v>245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49</v>
      </c>
      <c r="AE22" s="2">
        <v>45517.755277777775</v>
      </c>
      <c r="AF22">
        <v>245</v>
      </c>
      <c r="AG22" t="s">
        <v>13</v>
      </c>
      <c r="AH22">
        <v>0</v>
      </c>
      <c r="AI22">
        <v>12.009</v>
      </c>
      <c r="AJ22" s="3">
        <v>177063</v>
      </c>
      <c r="AK22">
        <v>37.109000000000002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61</v>
      </c>
      <c r="AT22" s="15">
        <f t="shared" si="0"/>
        <v>2.0029417385599997</v>
      </c>
      <c r="AU22" s="16">
        <f t="shared" si="1"/>
        <v>35224.025017564934</v>
      </c>
      <c r="AW22" s="13">
        <f t="shared" si="2"/>
        <v>1.6005023432000005</v>
      </c>
      <c r="AX22" s="14">
        <f t="shared" si="3"/>
        <v>33340.815364944057</v>
      </c>
      <c r="AZ22" s="6">
        <f t="shared" si="4"/>
        <v>0.81208433120000012</v>
      </c>
      <c r="BA22" s="7">
        <f t="shared" si="5"/>
        <v>35695.136771671117</v>
      </c>
      <c r="BC22" s="11">
        <f t="shared" si="6"/>
        <v>4.7278321600000002</v>
      </c>
      <c r="BD22" s="12">
        <f t="shared" si="7"/>
        <v>40799.236685867902</v>
      </c>
      <c r="BF22" s="15">
        <f t="shared" si="8"/>
        <v>2.0029417385599997</v>
      </c>
      <c r="BG22" s="16">
        <f t="shared" si="9"/>
        <v>35224.025017564934</v>
      </c>
      <c r="BI22">
        <v>61</v>
      </c>
      <c r="BJ22" t="s">
        <v>49</v>
      </c>
      <c r="BK22" s="2">
        <v>45517.755277777775</v>
      </c>
      <c r="BL22">
        <v>245</v>
      </c>
      <c r="BM22" t="s">
        <v>13</v>
      </c>
      <c r="BN22">
        <v>0</v>
      </c>
      <c r="BO22">
        <v>2.8570000000000002</v>
      </c>
      <c r="BP22" s="3">
        <v>880214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50</v>
      </c>
      <c r="C23" s="2">
        <v>45517.776504629626</v>
      </c>
      <c r="D23">
        <v>150</v>
      </c>
      <c r="E23" t="s">
        <v>13</v>
      </c>
      <c r="F23">
        <v>0</v>
      </c>
      <c r="G23">
        <v>6.0469999999999997</v>
      </c>
      <c r="H23" s="3">
        <v>2013</v>
      </c>
      <c r="I23">
        <v>2E-3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50</v>
      </c>
      <c r="Q23" s="2">
        <v>45517.776504629626</v>
      </c>
      <c r="R23">
        <v>150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50</v>
      </c>
      <c r="AE23" s="2">
        <v>45517.776504629626</v>
      </c>
      <c r="AF23">
        <v>150</v>
      </c>
      <c r="AG23" t="s">
        <v>13</v>
      </c>
      <c r="AH23">
        <v>0</v>
      </c>
      <c r="AI23">
        <v>11.978</v>
      </c>
      <c r="AJ23" s="3">
        <v>186915</v>
      </c>
      <c r="AK23">
        <v>39.073999999999998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62</v>
      </c>
      <c r="AT23" s="15">
        <f t="shared" si="0"/>
        <v>1.3584299366600003</v>
      </c>
      <c r="AU23" s="16">
        <f t="shared" si="1"/>
        <v>37170.323170083255</v>
      </c>
      <c r="AW23" s="13">
        <f t="shared" si="2"/>
        <v>0.74587580645000084</v>
      </c>
      <c r="AX23" s="14">
        <f t="shared" si="3"/>
        <v>35166.210847921502</v>
      </c>
      <c r="AZ23" s="6">
        <f t="shared" si="4"/>
        <v>0.46443385570000006</v>
      </c>
      <c r="BA23" s="7">
        <f t="shared" si="5"/>
        <v>37640.032716417998</v>
      </c>
      <c r="BC23" s="11">
        <f t="shared" si="6"/>
        <v>5.3162262600000005</v>
      </c>
      <c r="BD23" s="12">
        <f t="shared" si="7"/>
        <v>43092.913315497506</v>
      </c>
      <c r="BF23" s="15">
        <f t="shared" si="8"/>
        <v>1.3584299366600003</v>
      </c>
      <c r="BG23" s="16">
        <f t="shared" si="9"/>
        <v>37170.323170083255</v>
      </c>
      <c r="BI23">
        <v>62</v>
      </c>
      <c r="BJ23" t="s">
        <v>50</v>
      </c>
      <c r="BK23" s="2">
        <v>45517.776504629626</v>
      </c>
      <c r="BL23">
        <v>150</v>
      </c>
      <c r="BM23" t="s">
        <v>13</v>
      </c>
      <c r="BN23">
        <v>0</v>
      </c>
      <c r="BO23">
        <v>2.85</v>
      </c>
      <c r="BP23" s="3">
        <v>882058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51</v>
      </c>
      <c r="C24" s="2">
        <v>45517.797743055555</v>
      </c>
      <c r="D24">
        <v>301</v>
      </c>
      <c r="E24" t="s">
        <v>13</v>
      </c>
      <c r="F24">
        <v>0</v>
      </c>
      <c r="G24">
        <v>6.0339999999999998</v>
      </c>
      <c r="H24" s="3">
        <v>3066</v>
      </c>
      <c r="I24">
        <v>4.0000000000000001E-3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51</v>
      </c>
      <c r="Q24" s="2">
        <v>45517.797743055555</v>
      </c>
      <c r="R24">
        <v>301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51</v>
      </c>
      <c r="AE24" s="2">
        <v>45517.797743055555</v>
      </c>
      <c r="AF24">
        <v>301</v>
      </c>
      <c r="AG24" t="s">
        <v>13</v>
      </c>
      <c r="AH24">
        <v>0</v>
      </c>
      <c r="AI24">
        <v>11.993</v>
      </c>
      <c r="AJ24" s="3">
        <v>180498</v>
      </c>
      <c r="AK24">
        <v>37.795000000000002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63</v>
      </c>
      <c r="AT24" s="15">
        <f t="shared" si="0"/>
        <v>4.2470343418399992</v>
      </c>
      <c r="AU24" s="16">
        <f t="shared" si="1"/>
        <v>35903.151342063888</v>
      </c>
      <c r="AW24" s="13">
        <f t="shared" si="2"/>
        <v>4.4615673698000009</v>
      </c>
      <c r="AX24" s="14">
        <f t="shared" si="3"/>
        <v>33977.616474654962</v>
      </c>
      <c r="AZ24" s="6">
        <f t="shared" si="4"/>
        <v>2.1206751268000001</v>
      </c>
      <c r="BA24" s="7">
        <f t="shared" si="5"/>
        <v>36373.807045337926</v>
      </c>
      <c r="BC24" s="11">
        <f t="shared" si="6"/>
        <v>3.1867022400000007</v>
      </c>
      <c r="BD24" s="12">
        <f t="shared" si="7"/>
        <v>41599.851904636402</v>
      </c>
      <c r="BF24" s="15">
        <f t="shared" si="8"/>
        <v>4.2470343418399992</v>
      </c>
      <c r="BG24" s="16">
        <f t="shared" si="9"/>
        <v>35903.151342063888</v>
      </c>
      <c r="BI24">
        <v>63</v>
      </c>
      <c r="BJ24" t="s">
        <v>51</v>
      </c>
      <c r="BK24" s="2">
        <v>45517.797743055555</v>
      </c>
      <c r="BL24">
        <v>301</v>
      </c>
      <c r="BM24" t="s">
        <v>13</v>
      </c>
      <c r="BN24">
        <v>0</v>
      </c>
      <c r="BO24">
        <v>2.8479999999999999</v>
      </c>
      <c r="BP24" s="3">
        <v>913448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52</v>
      </c>
      <c r="C25" s="2">
        <v>45517.818969907406</v>
      </c>
      <c r="D25">
        <v>258</v>
      </c>
      <c r="E25" t="s">
        <v>13</v>
      </c>
      <c r="F25">
        <v>0</v>
      </c>
      <c r="G25">
        <v>6.0570000000000004</v>
      </c>
      <c r="H25" s="3">
        <v>1864</v>
      </c>
      <c r="I25">
        <v>1E-3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52</v>
      </c>
      <c r="Q25" s="2">
        <v>45517.818969907406</v>
      </c>
      <c r="R25">
        <v>258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52</v>
      </c>
      <c r="AE25" s="2">
        <v>45517.818969907406</v>
      </c>
      <c r="AF25">
        <v>258</v>
      </c>
      <c r="AG25" t="s">
        <v>13</v>
      </c>
      <c r="AH25">
        <v>0</v>
      </c>
      <c r="AI25">
        <v>11.987</v>
      </c>
      <c r="AJ25" s="3">
        <v>196186</v>
      </c>
      <c r="AK25">
        <v>40.914999999999999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64</v>
      </c>
      <c r="AT25" s="15">
        <f t="shared" si="0"/>
        <v>0.95992470144000031</v>
      </c>
      <c r="AU25" s="16">
        <f t="shared" si="1"/>
        <v>38997.582413298129</v>
      </c>
      <c r="AW25" s="13">
        <f t="shared" si="2"/>
        <v>0.2097249567999997</v>
      </c>
      <c r="AX25" s="14">
        <f t="shared" si="3"/>
        <v>36881.074928349044</v>
      </c>
      <c r="AZ25" s="6">
        <f t="shared" si="4"/>
        <v>0.25609786880000018</v>
      </c>
      <c r="BA25" s="7">
        <f t="shared" si="5"/>
        <v>39465.70828287008</v>
      </c>
      <c r="BC25" s="11">
        <f t="shared" si="6"/>
        <v>5.7142678400000015</v>
      </c>
      <c r="BD25" s="12">
        <f t="shared" si="7"/>
        <v>45244.0742842236</v>
      </c>
      <c r="BF25" s="15">
        <f t="shared" si="8"/>
        <v>0.95992470144000031</v>
      </c>
      <c r="BG25" s="16">
        <f t="shared" si="9"/>
        <v>38997.582413298129</v>
      </c>
      <c r="BI25">
        <v>64</v>
      </c>
      <c r="BJ25" t="s">
        <v>52</v>
      </c>
      <c r="BK25" s="2">
        <v>45517.818969907406</v>
      </c>
      <c r="BL25">
        <v>258</v>
      </c>
      <c r="BM25" t="s">
        <v>13</v>
      </c>
      <c r="BN25">
        <v>0</v>
      </c>
      <c r="BO25">
        <v>2.8450000000000002</v>
      </c>
      <c r="BP25" s="3">
        <v>967852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53</v>
      </c>
      <c r="C26" s="2">
        <v>45517.840208333335</v>
      </c>
      <c r="D26">
        <v>397</v>
      </c>
      <c r="E26" t="s">
        <v>13</v>
      </c>
      <c r="F26">
        <v>0</v>
      </c>
      <c r="G26">
        <v>5.9950000000000001</v>
      </c>
      <c r="H26" s="3">
        <v>150225</v>
      </c>
      <c r="I26">
        <v>0.375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53</v>
      </c>
      <c r="Q26" s="2">
        <v>45517.840208333335</v>
      </c>
      <c r="R26">
        <v>397</v>
      </c>
      <c r="S26" t="s">
        <v>13</v>
      </c>
      <c r="T26">
        <v>0</v>
      </c>
      <c r="U26">
        <v>5.9589999999999996</v>
      </c>
      <c r="V26" s="3">
        <v>1107</v>
      </c>
      <c r="W26">
        <v>0.36099999999999999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53</v>
      </c>
      <c r="AE26" s="2">
        <v>45517.840208333335</v>
      </c>
      <c r="AF26">
        <v>397</v>
      </c>
      <c r="AG26" t="s">
        <v>13</v>
      </c>
      <c r="AH26">
        <v>0</v>
      </c>
      <c r="AI26">
        <v>12.087999999999999</v>
      </c>
      <c r="AJ26" s="3">
        <v>80873</v>
      </c>
      <c r="AK26">
        <v>17.382999999999999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65</v>
      </c>
      <c r="AT26" s="15">
        <f t="shared" si="0"/>
        <v>424.66376637949998</v>
      </c>
      <c r="AU26" s="16">
        <f t="shared" si="1"/>
        <v>15976.233075640132</v>
      </c>
      <c r="AW26" s="13">
        <f t="shared" si="2"/>
        <v>392.70335812943756</v>
      </c>
      <c r="AX26" s="14">
        <f t="shared" si="3"/>
        <v>15352.712010982461</v>
      </c>
      <c r="AZ26" s="6">
        <f t="shared" si="4"/>
        <v>348.44070947266249</v>
      </c>
      <c r="BA26" s="7">
        <f t="shared" si="5"/>
        <v>16445.837016867918</v>
      </c>
      <c r="BC26" s="11">
        <f t="shared" si="6"/>
        <v>411.12564766437498</v>
      </c>
      <c r="BD26" s="12">
        <f t="shared" si="7"/>
        <v>17987.7380169239</v>
      </c>
      <c r="BF26" s="15">
        <f t="shared" si="8"/>
        <v>424.66376637949998</v>
      </c>
      <c r="BG26" s="16">
        <f t="shared" si="9"/>
        <v>15976.233075640132</v>
      </c>
      <c r="BI26">
        <v>65</v>
      </c>
      <c r="BJ26" t="s">
        <v>53</v>
      </c>
      <c r="BK26" s="2">
        <v>45517.840208333335</v>
      </c>
      <c r="BL26">
        <v>397</v>
      </c>
      <c r="BM26" t="s">
        <v>13</v>
      </c>
      <c r="BN26">
        <v>0</v>
      </c>
      <c r="BO26">
        <v>2.8559999999999999</v>
      </c>
      <c r="BP26" s="3">
        <v>747535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54</v>
      </c>
      <c r="C27" s="2">
        <v>45517.86142361111</v>
      </c>
      <c r="D27">
        <v>298</v>
      </c>
      <c r="E27" t="s">
        <v>13</v>
      </c>
      <c r="F27">
        <v>0</v>
      </c>
      <c r="G27">
        <v>5.9939999999999998</v>
      </c>
      <c r="H27" s="3">
        <v>303409</v>
      </c>
      <c r="I27">
        <v>0.76100000000000001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54</v>
      </c>
      <c r="Q27" s="2">
        <v>45517.86142361111</v>
      </c>
      <c r="R27">
        <v>298</v>
      </c>
      <c r="S27" t="s">
        <v>13</v>
      </c>
      <c r="T27">
        <v>0</v>
      </c>
      <c r="U27">
        <v>5.9450000000000003</v>
      </c>
      <c r="V27" s="3">
        <v>2411</v>
      </c>
      <c r="W27">
        <v>0.745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54</v>
      </c>
      <c r="AE27" s="2">
        <v>45517.86142361111</v>
      </c>
      <c r="AF27">
        <v>298</v>
      </c>
      <c r="AG27" t="s">
        <v>13</v>
      </c>
      <c r="AH27">
        <v>0</v>
      </c>
      <c r="AI27">
        <v>12.045</v>
      </c>
      <c r="AJ27" s="3">
        <v>119052</v>
      </c>
      <c r="AK27">
        <v>25.334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66</v>
      </c>
      <c r="AT27" s="15">
        <f t="shared" si="0"/>
        <v>806.63473346805779</v>
      </c>
      <c r="AU27" s="16">
        <f t="shared" si="1"/>
        <v>23669.141309742881</v>
      </c>
      <c r="AW27" s="13">
        <f t="shared" si="2"/>
        <v>787.94192112712722</v>
      </c>
      <c r="AX27" s="14">
        <f t="shared" si="3"/>
        <v>22528.425262272962</v>
      </c>
      <c r="AZ27" s="6">
        <f t="shared" si="4"/>
        <v>702.52005950602813</v>
      </c>
      <c r="BA27" s="7">
        <f t="shared" si="5"/>
        <v>24142.64377547392</v>
      </c>
      <c r="BC27" s="11">
        <f t="shared" si="6"/>
        <v>741.00119940417346</v>
      </c>
      <c r="BD27" s="12">
        <f t="shared" si="7"/>
        <v>27132.489211006403</v>
      </c>
      <c r="BF27" s="15">
        <f t="shared" si="8"/>
        <v>806.63473346805779</v>
      </c>
      <c r="BG27" s="16">
        <f t="shared" si="9"/>
        <v>23669.141309742881</v>
      </c>
      <c r="BI27">
        <v>66</v>
      </c>
      <c r="BJ27" t="s">
        <v>54</v>
      </c>
      <c r="BK27" s="2">
        <v>45517.86142361111</v>
      </c>
      <c r="BL27">
        <v>298</v>
      </c>
      <c r="BM27" t="s">
        <v>13</v>
      </c>
      <c r="BN27">
        <v>0</v>
      </c>
      <c r="BO27">
        <v>2.86</v>
      </c>
      <c r="BP27" s="3">
        <v>658572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55</v>
      </c>
      <c r="C28" s="2">
        <v>45517.882650462961</v>
      </c>
      <c r="D28">
        <v>229</v>
      </c>
      <c r="E28" t="s">
        <v>13</v>
      </c>
      <c r="F28">
        <v>0</v>
      </c>
      <c r="G28">
        <v>5.992</v>
      </c>
      <c r="H28" s="3">
        <v>1177020</v>
      </c>
      <c r="I28">
        <v>2.968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55</v>
      </c>
      <c r="Q28" s="2">
        <v>45517.882650462961</v>
      </c>
      <c r="R28">
        <v>229</v>
      </c>
      <c r="S28" t="s">
        <v>13</v>
      </c>
      <c r="T28">
        <v>0</v>
      </c>
      <c r="U28">
        <v>5.9409999999999998</v>
      </c>
      <c r="V28" s="3">
        <v>11260</v>
      </c>
      <c r="W28">
        <v>3.3420000000000001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55</v>
      </c>
      <c r="AE28" s="2">
        <v>45517.882650462961</v>
      </c>
      <c r="AF28">
        <v>229</v>
      </c>
      <c r="AG28" t="s">
        <v>13</v>
      </c>
      <c r="AH28">
        <v>0</v>
      </c>
      <c r="AI28">
        <v>12.079000000000001</v>
      </c>
      <c r="AJ28" s="3">
        <v>91516</v>
      </c>
      <c r="AK28">
        <v>19.616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67</v>
      </c>
      <c r="AT28" s="15">
        <f t="shared" si="0"/>
        <v>2670.7645283015199</v>
      </c>
      <c r="AU28" s="16">
        <f t="shared" si="1"/>
        <v>18127.795266508321</v>
      </c>
      <c r="AW28" s="13">
        <f t="shared" si="2"/>
        <v>3170.619372868</v>
      </c>
      <c r="AX28" s="14">
        <f t="shared" si="3"/>
        <v>17357.820801557442</v>
      </c>
      <c r="AZ28" s="6">
        <f t="shared" si="4"/>
        <v>3006.6888563120001</v>
      </c>
      <c r="BA28" s="7">
        <f t="shared" si="5"/>
        <v>18598.922650906879</v>
      </c>
      <c r="BC28" s="11">
        <f t="shared" si="6"/>
        <v>2411.75080490456</v>
      </c>
      <c r="BD28" s="12">
        <f t="shared" si="7"/>
        <v>20548.968409329602</v>
      </c>
      <c r="BF28" s="15">
        <f t="shared" si="8"/>
        <v>2670.7645283015199</v>
      </c>
      <c r="BG28" s="16">
        <f t="shared" si="9"/>
        <v>18127.795266508321</v>
      </c>
      <c r="BI28">
        <v>67</v>
      </c>
      <c r="BJ28" t="s">
        <v>55</v>
      </c>
      <c r="BK28" s="2">
        <v>45517.882650462961</v>
      </c>
      <c r="BL28">
        <v>229</v>
      </c>
      <c r="BM28" t="s">
        <v>13</v>
      </c>
      <c r="BN28">
        <v>0</v>
      </c>
      <c r="BO28">
        <v>2.8570000000000002</v>
      </c>
      <c r="BP28" s="3">
        <v>694726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56</v>
      </c>
      <c r="C29" s="2">
        <v>45517.903854166667</v>
      </c>
      <c r="D29">
        <v>134</v>
      </c>
      <c r="E29" t="s">
        <v>13</v>
      </c>
      <c r="F29">
        <v>0</v>
      </c>
      <c r="G29">
        <v>5.9930000000000003</v>
      </c>
      <c r="H29" s="3">
        <v>517868</v>
      </c>
      <c r="I29">
        <v>1.302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56</v>
      </c>
      <c r="Q29" s="2">
        <v>45517.903854166667</v>
      </c>
      <c r="R29">
        <v>134</v>
      </c>
      <c r="S29" t="s">
        <v>13</v>
      </c>
      <c r="T29">
        <v>0</v>
      </c>
      <c r="U29">
        <v>5.944</v>
      </c>
      <c r="V29" s="3">
        <v>4649</v>
      </c>
      <c r="W29">
        <v>1.403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56</v>
      </c>
      <c r="AE29" s="2">
        <v>45517.903854166667</v>
      </c>
      <c r="AF29">
        <v>134</v>
      </c>
      <c r="AG29" t="s">
        <v>13</v>
      </c>
      <c r="AH29">
        <v>0</v>
      </c>
      <c r="AI29">
        <v>12.065</v>
      </c>
      <c r="AJ29" s="3">
        <v>75061</v>
      </c>
      <c r="AK29">
        <v>16.158000000000001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68</v>
      </c>
      <c r="AT29" s="15">
        <f t="shared" si="0"/>
        <v>1265.1283629543714</v>
      </c>
      <c r="AU29" s="16">
        <f t="shared" si="1"/>
        <v>14798.995586084369</v>
      </c>
      <c r="AW29" s="13">
        <f t="shared" si="2"/>
        <v>1331.7472396102385</v>
      </c>
      <c r="AX29" s="14">
        <f t="shared" si="3"/>
        <v>14256.19386049654</v>
      </c>
      <c r="AZ29" s="6">
        <f t="shared" si="4"/>
        <v>1191.884261642751</v>
      </c>
      <c r="BA29" s="7">
        <f t="shared" si="5"/>
        <v>15267.625097040078</v>
      </c>
      <c r="BC29" s="11">
        <f t="shared" si="6"/>
        <v>1153.7756368631137</v>
      </c>
      <c r="BD29" s="12">
        <f t="shared" si="7"/>
        <v>16585.172812811103</v>
      </c>
      <c r="BF29" s="15">
        <f t="shared" si="8"/>
        <v>1265.1283629543714</v>
      </c>
      <c r="BG29" s="16">
        <f t="shared" si="9"/>
        <v>14798.995586084369</v>
      </c>
      <c r="BI29">
        <v>68</v>
      </c>
      <c r="BJ29" t="s">
        <v>56</v>
      </c>
      <c r="BK29" s="2">
        <v>45517.903854166667</v>
      </c>
      <c r="BL29">
        <v>134</v>
      </c>
      <c r="BM29" t="s">
        <v>13</v>
      </c>
      <c r="BN29">
        <v>0</v>
      </c>
      <c r="BO29">
        <v>2.8580000000000001</v>
      </c>
      <c r="BP29" s="3">
        <v>684315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57</v>
      </c>
      <c r="C30" s="2">
        <v>45517.925069444442</v>
      </c>
      <c r="D30">
        <v>208</v>
      </c>
      <c r="E30" t="s">
        <v>13</v>
      </c>
      <c r="F30">
        <v>0</v>
      </c>
      <c r="G30">
        <v>5.9960000000000004</v>
      </c>
      <c r="H30" s="3">
        <v>43461</v>
      </c>
      <c r="I30">
        <v>0.106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57</v>
      </c>
      <c r="Q30" s="2">
        <v>45517.925069444442</v>
      </c>
      <c r="R30">
        <v>208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57</v>
      </c>
      <c r="AE30" s="2">
        <v>45517.925069444442</v>
      </c>
      <c r="AF30">
        <v>208</v>
      </c>
      <c r="AG30" t="s">
        <v>13</v>
      </c>
      <c r="AH30">
        <v>0</v>
      </c>
      <c r="AI30">
        <v>12.161</v>
      </c>
      <c r="AJ30" s="3">
        <v>8881</v>
      </c>
      <c r="AK30">
        <v>1.9159999999999999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69</v>
      </c>
      <c r="AT30" s="15">
        <f t="shared" si="0"/>
        <v>121.12693665913521</v>
      </c>
      <c r="AU30" s="16">
        <f t="shared" si="1"/>
        <v>1849.9884447721997</v>
      </c>
      <c r="AW30" s="13">
        <f t="shared" si="2"/>
        <v>113.8802720048111</v>
      </c>
      <c r="AX30" s="14">
        <f t="shared" si="3"/>
        <v>1692.90673866214</v>
      </c>
      <c r="AZ30" s="6">
        <f t="shared" si="4"/>
        <v>99.424299334718654</v>
      </c>
      <c r="BA30" s="7">
        <f t="shared" si="5"/>
        <v>1729.98988245128</v>
      </c>
      <c r="BC30" s="11">
        <f t="shared" si="6"/>
        <v>118.85309311238301</v>
      </c>
      <c r="BD30" s="12">
        <f t="shared" si="7"/>
        <v>2109.2704073679001</v>
      </c>
      <c r="BF30" s="15">
        <f t="shared" si="8"/>
        <v>121.12693665913521</v>
      </c>
      <c r="BG30" s="16">
        <f t="shared" si="9"/>
        <v>1849.9884447721997</v>
      </c>
      <c r="BI30">
        <v>69</v>
      </c>
      <c r="BJ30" t="s">
        <v>57</v>
      </c>
      <c r="BK30" s="2">
        <v>45517.925069444442</v>
      </c>
      <c r="BL30">
        <v>208</v>
      </c>
      <c r="BM30" t="s">
        <v>13</v>
      </c>
      <c r="BN30">
        <v>0</v>
      </c>
      <c r="BO30">
        <v>2.851</v>
      </c>
      <c r="BP30" s="3">
        <v>843340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2024-08-14T18:03:05Z</dcterms:modified>
</cp:coreProperties>
</file>