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h18\Downloads\"/>
    </mc:Choice>
  </mc:AlternateContent>
  <xr:revisionPtr revIDLastSave="0" documentId="13_ncr:1_{7041A189-B115-4520-B7AF-1A51A8B8E11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lculations_Volumetric_Flo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O45" i="1"/>
  <c r="N46" i="1"/>
  <c r="N47" i="1"/>
  <c r="N48" i="1"/>
  <c r="N49" i="1"/>
  <c r="N50" i="1"/>
  <c r="N45" i="1"/>
  <c r="N40" i="1"/>
  <c r="O39" i="1" s="1"/>
  <c r="N41" i="1"/>
  <c r="N42" i="1"/>
  <c r="N43" i="1"/>
  <c r="N44" i="1"/>
  <c r="N39" i="1"/>
  <c r="K34" i="1"/>
  <c r="K35" i="1"/>
  <c r="K36" i="1"/>
  <c r="K37" i="1"/>
  <c r="K38" i="1"/>
  <c r="K26" i="1"/>
  <c r="K27" i="1"/>
  <c r="K28" i="1"/>
  <c r="K29" i="1"/>
  <c r="K30" i="1"/>
  <c r="K31" i="1"/>
  <c r="K32" i="1"/>
  <c r="K3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4" i="1"/>
  <c r="K5" i="1"/>
  <c r="K6" i="1"/>
  <c r="K7" i="1"/>
  <c r="K8" i="1"/>
  <c r="K9" i="1"/>
  <c r="K10" i="1"/>
  <c r="K11" i="1"/>
  <c r="K12" i="1"/>
  <c r="K13" i="1"/>
  <c r="K2" i="1"/>
  <c r="O42" i="1" l="1"/>
  <c r="L9" i="1"/>
  <c r="L23" i="1"/>
  <c r="L2" i="1"/>
  <c r="M2" i="1" s="1"/>
  <c r="O2" i="1" s="1"/>
  <c r="L20" i="1"/>
  <c r="L26" i="1"/>
  <c r="L32" i="1"/>
  <c r="L17" i="1"/>
  <c r="L35" i="1"/>
  <c r="M35" i="1" s="1"/>
  <c r="O35" i="1" s="1"/>
  <c r="L11" i="1"/>
  <c r="L14" i="1"/>
  <c r="L29" i="1"/>
  <c r="L6" i="1"/>
  <c r="M14" i="1" l="1"/>
  <c r="O14" i="1" s="1"/>
  <c r="M6" i="1"/>
  <c r="O6" i="1" s="1"/>
  <c r="M26" i="1"/>
  <c r="O26" i="1" s="1"/>
</calcChain>
</file>

<file path=xl/sharedStrings.xml><?xml version="1.0" encoding="utf-8"?>
<sst xmlns="http://schemas.openxmlformats.org/spreadsheetml/2006/main" count="166" uniqueCount="32">
  <si>
    <t>Date</t>
  </si>
  <si>
    <t>Site</t>
  </si>
  <si>
    <t>Volume_L</t>
  </si>
  <si>
    <t>Time_sec</t>
  </si>
  <si>
    <t>Rep</t>
  </si>
  <si>
    <t>discharge_LperSec</t>
  </si>
  <si>
    <t>discharge_perSite_LperSec</t>
  </si>
  <si>
    <t>Discharge_Final_LperSec</t>
  </si>
  <si>
    <t>Notes</t>
  </si>
  <si>
    <t>TCT</t>
  </si>
  <si>
    <t>TCT_1</t>
  </si>
  <si>
    <t>TCT_2</t>
  </si>
  <si>
    <t>removed one rep from 2nd opening because reported in wrong units</t>
  </si>
  <si>
    <t>TCT_3</t>
  </si>
  <si>
    <t>CCT_6</t>
  </si>
  <si>
    <t>CCT_5</t>
  </si>
  <si>
    <t>CCT_4</t>
  </si>
  <si>
    <t>CCT_3</t>
  </si>
  <si>
    <t>Most flow from one opening, there was a small amount of unmeasurable flow from one opening</t>
  </si>
  <si>
    <t xml:space="preserve">Method </t>
  </si>
  <si>
    <t>V</t>
  </si>
  <si>
    <t>Discharge_Final_cms</t>
  </si>
  <si>
    <t>CCT</t>
  </si>
  <si>
    <t>Width_m</t>
  </si>
  <si>
    <t>Depth_m</t>
  </si>
  <si>
    <t>Length_m</t>
  </si>
  <si>
    <t>Discharge_m_per_s</t>
  </si>
  <si>
    <t>SMB_301</t>
  </si>
  <si>
    <t>Bucket_Volumetric</t>
  </si>
  <si>
    <t>Site_names</t>
  </si>
  <si>
    <t>Reservoir</t>
  </si>
  <si>
    <t>CCR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</si>
</sst>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workbookViewId="0">
      <pane ySplit="1" topLeftCell="A26" activePane="bottomLeft" state="frozen"/>
      <selection pane="bottomLeft" activeCell="B53" sqref="B53"/>
    </sheetView>
  </sheetViews>
  <sheetFormatPr defaultRowHeight="14.4" x14ac:dyDescent="0.3"/>
  <cols>
    <col min="2" max="2" width="15.6640625" bestFit="1" customWidth="1"/>
    <col min="3" max="3" width="15.6640625" style="2" customWidth="1"/>
    <col min="8" max="8" width="9.5546875" bestFit="1" customWidth="1"/>
    <col min="11" max="11" width="17.109375" bestFit="1" customWidth="1"/>
    <col min="12" max="12" width="29" customWidth="1"/>
    <col min="13" max="13" width="22.44140625" bestFit="1" customWidth="1"/>
    <col min="14" max="15" width="22.44140625" customWidth="1"/>
  </cols>
  <sheetData>
    <row r="1" spans="1:17" x14ac:dyDescent="0.3">
      <c r="A1" t="s">
        <v>30</v>
      </c>
      <c r="B1" t="s">
        <v>0</v>
      </c>
      <c r="C1" s="2" t="s">
        <v>1</v>
      </c>
      <c r="D1" t="s">
        <v>29</v>
      </c>
      <c r="E1" t="s">
        <v>23</v>
      </c>
      <c r="F1" t="s">
        <v>24</v>
      </c>
      <c r="G1" t="s">
        <v>25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26</v>
      </c>
      <c r="O1" t="s">
        <v>21</v>
      </c>
      <c r="P1" t="s">
        <v>8</v>
      </c>
      <c r="Q1" t="s">
        <v>19</v>
      </c>
    </row>
    <row r="2" spans="1:17" x14ac:dyDescent="0.3">
      <c r="A2" t="s">
        <v>31</v>
      </c>
      <c r="B2" s="1">
        <v>44048.558333333334</v>
      </c>
      <c r="C2" s="2">
        <v>400</v>
      </c>
      <c r="D2" t="s">
        <v>9</v>
      </c>
      <c r="H2">
        <v>10</v>
      </c>
      <c r="I2">
        <v>3</v>
      </c>
      <c r="J2">
        <v>1</v>
      </c>
      <c r="K2">
        <f>H2/I2</f>
        <v>3.3333333333333335</v>
      </c>
      <c r="L2">
        <f>AVERAGE(K2:K5)</f>
        <v>2.921122041631024</v>
      </c>
      <c r="M2">
        <f>L2</f>
        <v>2.921122041631024</v>
      </c>
      <c r="O2">
        <f>M2/1000</f>
        <v>2.9211220416310241E-3</v>
      </c>
      <c r="Q2" t="s">
        <v>28</v>
      </c>
    </row>
    <row r="3" spans="1:17" x14ac:dyDescent="0.3">
      <c r="A3" t="s">
        <v>31</v>
      </c>
      <c r="B3" s="1">
        <v>44048.558333333334</v>
      </c>
      <c r="C3" s="2">
        <v>400</v>
      </c>
      <c r="D3" t="s">
        <v>9</v>
      </c>
      <c r="H3">
        <v>10</v>
      </c>
      <c r="I3">
        <v>4</v>
      </c>
      <c r="J3">
        <v>2</v>
      </c>
      <c r="K3">
        <f t="shared" ref="K3:K38" si="0">H3/I3</f>
        <v>2.5</v>
      </c>
      <c r="Q3" t="s">
        <v>28</v>
      </c>
    </row>
    <row r="4" spans="1:17" x14ac:dyDescent="0.3">
      <c r="A4" t="s">
        <v>31</v>
      </c>
      <c r="B4" s="1">
        <v>44048.558333333334</v>
      </c>
      <c r="C4" s="2">
        <v>400</v>
      </c>
      <c r="D4" t="s">
        <v>9</v>
      </c>
      <c r="H4">
        <v>10</v>
      </c>
      <c r="I4">
        <v>3.5</v>
      </c>
      <c r="J4">
        <v>3</v>
      </c>
      <c r="K4">
        <f t="shared" si="0"/>
        <v>2.8571428571428572</v>
      </c>
      <c r="Q4" t="s">
        <v>28</v>
      </c>
    </row>
    <row r="5" spans="1:17" x14ac:dyDescent="0.3">
      <c r="A5" t="s">
        <v>31</v>
      </c>
      <c r="B5" s="1">
        <v>44048.558333333334</v>
      </c>
      <c r="C5" s="2">
        <v>400</v>
      </c>
      <c r="D5" t="s">
        <v>9</v>
      </c>
      <c r="H5">
        <v>10</v>
      </c>
      <c r="I5">
        <v>3.34</v>
      </c>
      <c r="J5">
        <v>4</v>
      </c>
      <c r="K5">
        <f t="shared" si="0"/>
        <v>2.9940119760479043</v>
      </c>
      <c r="Q5" t="s">
        <v>28</v>
      </c>
    </row>
    <row r="6" spans="1:17" x14ac:dyDescent="0.3">
      <c r="A6" t="s">
        <v>31</v>
      </c>
      <c r="B6" s="1">
        <v>44062.643750000003</v>
      </c>
      <c r="C6" s="2">
        <v>400</v>
      </c>
      <c r="D6" t="s">
        <v>10</v>
      </c>
      <c r="H6">
        <v>9</v>
      </c>
      <c r="I6">
        <v>12.1</v>
      </c>
      <c r="J6">
        <v>1</v>
      </c>
      <c r="K6">
        <f t="shared" si="0"/>
        <v>0.74380165289256206</v>
      </c>
      <c r="L6">
        <f>AVERAGE(K6:K8)</f>
        <v>0.69016320201714143</v>
      </c>
      <c r="M6">
        <f>L11+L9+L6</f>
        <v>2.8599009793451384</v>
      </c>
      <c r="O6">
        <f>M6/1000</f>
        <v>2.8599009793451383E-3</v>
      </c>
      <c r="Q6" t="s">
        <v>28</v>
      </c>
    </row>
    <row r="7" spans="1:17" x14ac:dyDescent="0.3">
      <c r="A7" t="s">
        <v>31</v>
      </c>
      <c r="B7" s="1">
        <v>44062.643750000003</v>
      </c>
      <c r="C7" s="2">
        <v>400</v>
      </c>
      <c r="D7" t="s">
        <v>10</v>
      </c>
      <c r="H7">
        <v>9</v>
      </c>
      <c r="I7">
        <v>13.17</v>
      </c>
      <c r="J7">
        <v>2</v>
      </c>
      <c r="K7">
        <f t="shared" si="0"/>
        <v>0.68337129840546695</v>
      </c>
      <c r="Q7" t="s">
        <v>28</v>
      </c>
    </row>
    <row r="8" spans="1:17" x14ac:dyDescent="0.3">
      <c r="A8" t="s">
        <v>31</v>
      </c>
      <c r="B8" s="1">
        <v>44062.643750000003</v>
      </c>
      <c r="C8" s="2">
        <v>400</v>
      </c>
      <c r="D8" t="s">
        <v>10</v>
      </c>
      <c r="H8">
        <v>9</v>
      </c>
      <c r="I8">
        <v>13.99</v>
      </c>
      <c r="J8">
        <v>3</v>
      </c>
      <c r="K8">
        <f t="shared" si="0"/>
        <v>0.64331665475339528</v>
      </c>
      <c r="Q8" t="s">
        <v>28</v>
      </c>
    </row>
    <row r="9" spans="1:17" x14ac:dyDescent="0.3">
      <c r="A9" t="s">
        <v>31</v>
      </c>
      <c r="B9" s="1">
        <v>44062.643750000003</v>
      </c>
      <c r="C9" s="2">
        <v>400</v>
      </c>
      <c r="D9" t="s">
        <v>11</v>
      </c>
      <c r="H9">
        <v>10</v>
      </c>
      <c r="I9">
        <v>14.37</v>
      </c>
      <c r="J9">
        <v>1</v>
      </c>
      <c r="K9">
        <f t="shared" si="0"/>
        <v>0.69589422407794022</v>
      </c>
      <c r="L9">
        <f>AVERAGE(K9:K10)</f>
        <v>0.65638867048052862</v>
      </c>
      <c r="P9" t="s">
        <v>12</v>
      </c>
      <c r="Q9" t="s">
        <v>28</v>
      </c>
    </row>
    <row r="10" spans="1:17" x14ac:dyDescent="0.3">
      <c r="A10" t="s">
        <v>31</v>
      </c>
      <c r="B10" s="1">
        <v>44062.643750000003</v>
      </c>
      <c r="C10" s="2">
        <v>400</v>
      </c>
      <c r="D10" t="s">
        <v>11</v>
      </c>
      <c r="H10">
        <v>9.5</v>
      </c>
      <c r="I10">
        <v>15.4</v>
      </c>
      <c r="J10">
        <v>2</v>
      </c>
      <c r="K10">
        <f t="shared" si="0"/>
        <v>0.61688311688311692</v>
      </c>
      <c r="Q10" t="s">
        <v>28</v>
      </c>
    </row>
    <row r="11" spans="1:17" x14ac:dyDescent="0.3">
      <c r="A11" t="s">
        <v>31</v>
      </c>
      <c r="B11" s="1">
        <v>44062.643750000003</v>
      </c>
      <c r="C11" s="2">
        <v>400</v>
      </c>
      <c r="D11" t="s">
        <v>13</v>
      </c>
      <c r="H11">
        <v>9</v>
      </c>
      <c r="I11">
        <v>5.65</v>
      </c>
      <c r="J11">
        <v>1</v>
      </c>
      <c r="K11">
        <f t="shared" si="0"/>
        <v>1.5929203539823007</v>
      </c>
      <c r="L11">
        <f>AVERAGE(K11:K13)</f>
        <v>1.5133491068474683</v>
      </c>
      <c r="Q11" t="s">
        <v>28</v>
      </c>
    </row>
    <row r="12" spans="1:17" x14ac:dyDescent="0.3">
      <c r="A12" t="s">
        <v>31</v>
      </c>
      <c r="B12" s="1">
        <v>44062.643750000003</v>
      </c>
      <c r="C12" s="2">
        <v>400</v>
      </c>
      <c r="D12" t="s">
        <v>13</v>
      </c>
      <c r="H12">
        <v>9</v>
      </c>
      <c r="I12">
        <v>6.23</v>
      </c>
      <c r="J12">
        <v>2</v>
      </c>
      <c r="K12">
        <f t="shared" si="0"/>
        <v>1.4446227929373996</v>
      </c>
      <c r="Q12" t="s">
        <v>28</v>
      </c>
    </row>
    <row r="13" spans="1:17" x14ac:dyDescent="0.3">
      <c r="A13" t="s">
        <v>31</v>
      </c>
      <c r="B13" s="1">
        <v>44062.643750000003</v>
      </c>
      <c r="C13" s="2">
        <v>400</v>
      </c>
      <c r="D13" t="s">
        <v>13</v>
      </c>
      <c r="H13">
        <v>9</v>
      </c>
      <c r="I13">
        <v>5.99</v>
      </c>
      <c r="J13">
        <v>3</v>
      </c>
      <c r="K13">
        <f t="shared" si="0"/>
        <v>1.5025041736227045</v>
      </c>
      <c r="Q13" t="s">
        <v>28</v>
      </c>
    </row>
    <row r="14" spans="1:17" x14ac:dyDescent="0.3">
      <c r="A14" t="s">
        <v>31</v>
      </c>
      <c r="B14" s="1">
        <v>44097.5</v>
      </c>
      <c r="C14" s="2">
        <v>501</v>
      </c>
      <c r="D14" t="s">
        <v>14</v>
      </c>
      <c r="H14">
        <v>8.5</v>
      </c>
      <c r="I14">
        <v>13.53</v>
      </c>
      <c r="J14">
        <v>1</v>
      </c>
      <c r="K14">
        <f t="shared" si="0"/>
        <v>0.62823355506282341</v>
      </c>
      <c r="L14">
        <f>AVERAGE(K14:K16)</f>
        <v>0.62768917982147421</v>
      </c>
      <c r="M14">
        <f>L14+L17+L20+L23</f>
        <v>0.92460209611250044</v>
      </c>
      <c r="O14">
        <f>M14/1000</f>
        <v>9.246020961125004E-4</v>
      </c>
      <c r="Q14" t="s">
        <v>28</v>
      </c>
    </row>
    <row r="15" spans="1:17" x14ac:dyDescent="0.3">
      <c r="A15" t="s">
        <v>31</v>
      </c>
      <c r="B15" s="1">
        <v>44097.5</v>
      </c>
      <c r="C15" s="2">
        <v>501</v>
      </c>
      <c r="D15" t="s">
        <v>14</v>
      </c>
      <c r="H15">
        <v>8.5</v>
      </c>
      <c r="I15">
        <v>13.73</v>
      </c>
      <c r="J15">
        <v>2</v>
      </c>
      <c r="K15">
        <f t="shared" si="0"/>
        <v>0.61908230152949739</v>
      </c>
      <c r="Q15" t="s">
        <v>28</v>
      </c>
    </row>
    <row r="16" spans="1:17" x14ac:dyDescent="0.3">
      <c r="A16" t="s">
        <v>31</v>
      </c>
      <c r="B16" s="1">
        <v>44097.5</v>
      </c>
      <c r="C16" s="2">
        <v>501</v>
      </c>
      <c r="D16" t="s">
        <v>14</v>
      </c>
      <c r="H16">
        <v>8.5</v>
      </c>
      <c r="I16">
        <v>13.37</v>
      </c>
      <c r="J16">
        <v>3</v>
      </c>
      <c r="K16">
        <f t="shared" si="0"/>
        <v>0.63575168287210171</v>
      </c>
      <c r="Q16" t="s">
        <v>28</v>
      </c>
    </row>
    <row r="17" spans="1:17" x14ac:dyDescent="0.3">
      <c r="A17" t="s">
        <v>31</v>
      </c>
      <c r="B17" s="1">
        <v>44097.5</v>
      </c>
      <c r="C17" s="2">
        <v>501</v>
      </c>
      <c r="D17" t="s">
        <v>15</v>
      </c>
      <c r="H17">
        <v>1.3</v>
      </c>
      <c r="I17">
        <v>23.07</v>
      </c>
      <c r="J17">
        <v>1</v>
      </c>
      <c r="K17">
        <f t="shared" si="0"/>
        <v>5.6350238404854792E-2</v>
      </c>
      <c r="L17">
        <f>AVERAGE(K17:K19)</f>
        <v>0.10884065504036496</v>
      </c>
      <c r="Q17" t="s">
        <v>28</v>
      </c>
    </row>
    <row r="18" spans="1:17" x14ac:dyDescent="0.3">
      <c r="A18" t="s">
        <v>31</v>
      </c>
      <c r="B18" s="1">
        <v>44097.5</v>
      </c>
      <c r="C18" s="2">
        <v>501</v>
      </c>
      <c r="D18" t="s">
        <v>15</v>
      </c>
      <c r="H18">
        <v>2.2999999999999998</v>
      </c>
      <c r="I18">
        <v>23.23</v>
      </c>
      <c r="J18">
        <v>2</v>
      </c>
      <c r="K18">
        <f t="shared" si="0"/>
        <v>9.9009900990099001E-2</v>
      </c>
      <c r="Q18" t="s">
        <v>28</v>
      </c>
    </row>
    <row r="19" spans="1:17" x14ac:dyDescent="0.3">
      <c r="A19" t="s">
        <v>31</v>
      </c>
      <c r="B19" s="1">
        <v>44097.5</v>
      </c>
      <c r="C19" s="2">
        <v>501</v>
      </c>
      <c r="D19" t="s">
        <v>15</v>
      </c>
      <c r="H19">
        <v>3.3</v>
      </c>
      <c r="I19">
        <v>19.28</v>
      </c>
      <c r="J19">
        <v>3</v>
      </c>
      <c r="K19">
        <f t="shared" si="0"/>
        <v>0.17116182572614105</v>
      </c>
      <c r="Q19" t="s">
        <v>28</v>
      </c>
    </row>
    <row r="20" spans="1:17" x14ac:dyDescent="0.3">
      <c r="A20" t="s">
        <v>31</v>
      </c>
      <c r="B20" s="1">
        <v>44097.5</v>
      </c>
      <c r="C20" s="2">
        <v>501</v>
      </c>
      <c r="D20" t="s">
        <v>16</v>
      </c>
      <c r="H20">
        <v>1.2</v>
      </c>
      <c r="I20">
        <v>21.12</v>
      </c>
      <c r="J20">
        <v>1</v>
      </c>
      <c r="K20">
        <f t="shared" si="0"/>
        <v>5.6818181818181816E-2</v>
      </c>
      <c r="L20">
        <f>AVERAGE(K20:K22)</f>
        <v>8.7221310879931416E-2</v>
      </c>
      <c r="Q20" t="s">
        <v>28</v>
      </c>
    </row>
    <row r="21" spans="1:17" x14ac:dyDescent="0.3">
      <c r="A21" t="s">
        <v>31</v>
      </c>
      <c r="B21" s="1">
        <v>44097.5</v>
      </c>
      <c r="C21" s="2">
        <v>501</v>
      </c>
      <c r="D21" t="s">
        <v>16</v>
      </c>
      <c r="H21">
        <v>2.2000000000000002</v>
      </c>
      <c r="I21">
        <v>22.17</v>
      </c>
      <c r="J21">
        <v>2</v>
      </c>
      <c r="K21">
        <f t="shared" si="0"/>
        <v>9.9233198015336047E-2</v>
      </c>
      <c r="Q21" t="s">
        <v>28</v>
      </c>
    </row>
    <row r="22" spans="1:17" x14ac:dyDescent="0.3">
      <c r="A22" t="s">
        <v>31</v>
      </c>
      <c r="B22" s="1">
        <v>44097.5</v>
      </c>
      <c r="C22" s="2">
        <v>501</v>
      </c>
      <c r="D22" t="s">
        <v>16</v>
      </c>
      <c r="H22">
        <v>1.75</v>
      </c>
      <c r="I22">
        <v>16.57</v>
      </c>
      <c r="J22">
        <v>3</v>
      </c>
      <c r="K22">
        <f t="shared" si="0"/>
        <v>0.10561255280627641</v>
      </c>
      <c r="Q22" t="s">
        <v>28</v>
      </c>
    </row>
    <row r="23" spans="1:17" x14ac:dyDescent="0.3">
      <c r="A23" t="s">
        <v>31</v>
      </c>
      <c r="B23" s="1">
        <v>44097.5</v>
      </c>
      <c r="C23" s="2">
        <v>501</v>
      </c>
      <c r="D23" t="s">
        <v>17</v>
      </c>
      <c r="H23">
        <v>2</v>
      </c>
      <c r="I23">
        <v>14.74</v>
      </c>
      <c r="J23">
        <v>1</v>
      </c>
      <c r="K23">
        <f t="shared" si="0"/>
        <v>0.13568521031207598</v>
      </c>
      <c r="L23">
        <f>AVERAGE(K23:K25)</f>
        <v>0.10085095037072982</v>
      </c>
      <c r="Q23" t="s">
        <v>28</v>
      </c>
    </row>
    <row r="24" spans="1:17" x14ac:dyDescent="0.3">
      <c r="A24" t="s">
        <v>31</v>
      </c>
      <c r="B24" s="1">
        <v>44097.5</v>
      </c>
      <c r="C24" s="2">
        <v>501</v>
      </c>
      <c r="D24" t="s">
        <v>17</v>
      </c>
      <c r="H24">
        <v>2.25</v>
      </c>
      <c r="I24">
        <v>22.26</v>
      </c>
      <c r="J24">
        <v>2</v>
      </c>
      <c r="K24">
        <f t="shared" si="0"/>
        <v>0.10107816711590296</v>
      </c>
      <c r="Q24" t="s">
        <v>28</v>
      </c>
    </row>
    <row r="25" spans="1:17" x14ac:dyDescent="0.3">
      <c r="A25" t="s">
        <v>31</v>
      </c>
      <c r="B25" s="1">
        <v>44097.5</v>
      </c>
      <c r="C25" s="2">
        <v>501</v>
      </c>
      <c r="D25" t="s">
        <v>17</v>
      </c>
      <c r="H25">
        <v>2</v>
      </c>
      <c r="I25">
        <v>30.4</v>
      </c>
      <c r="J25">
        <v>3</v>
      </c>
      <c r="K25">
        <f t="shared" si="0"/>
        <v>6.5789473684210523E-2</v>
      </c>
      <c r="Q25" t="s">
        <v>28</v>
      </c>
    </row>
    <row r="26" spans="1:17" x14ac:dyDescent="0.3">
      <c r="A26" t="s">
        <v>31</v>
      </c>
      <c r="B26" s="1">
        <v>44097.5</v>
      </c>
      <c r="C26" s="2">
        <v>400</v>
      </c>
      <c r="D26" t="s">
        <v>10</v>
      </c>
      <c r="H26">
        <v>8</v>
      </c>
      <c r="I26">
        <v>5.48</v>
      </c>
      <c r="J26">
        <v>1</v>
      </c>
      <c r="K26">
        <f t="shared" si="0"/>
        <v>1.4598540145985401</v>
      </c>
      <c r="L26">
        <f>AVERAGE(K26:K28)</f>
        <v>1.4863135052995062</v>
      </c>
      <c r="M26">
        <f>L26+L29+L32</f>
        <v>3.8409351973906114</v>
      </c>
      <c r="O26">
        <f>M26/1000</f>
        <v>3.8409351973906114E-3</v>
      </c>
      <c r="Q26" t="s">
        <v>28</v>
      </c>
    </row>
    <row r="27" spans="1:17" x14ac:dyDescent="0.3">
      <c r="A27" t="s">
        <v>31</v>
      </c>
      <c r="B27" s="1">
        <v>44097.5</v>
      </c>
      <c r="C27" s="2">
        <v>400</v>
      </c>
      <c r="D27" t="s">
        <v>10</v>
      </c>
      <c r="H27">
        <v>8</v>
      </c>
      <c r="I27">
        <v>5.35</v>
      </c>
      <c r="J27">
        <v>2</v>
      </c>
      <c r="K27">
        <f t="shared" si="0"/>
        <v>1.4953271028037385</v>
      </c>
      <c r="Q27" t="s">
        <v>28</v>
      </c>
    </row>
    <row r="28" spans="1:17" x14ac:dyDescent="0.3">
      <c r="A28" t="s">
        <v>31</v>
      </c>
      <c r="B28" s="1">
        <v>44097.5</v>
      </c>
      <c r="C28" s="2">
        <v>400</v>
      </c>
      <c r="D28" t="s">
        <v>10</v>
      </c>
      <c r="H28">
        <v>8</v>
      </c>
      <c r="I28">
        <v>5.32</v>
      </c>
      <c r="J28">
        <v>3</v>
      </c>
      <c r="K28">
        <f t="shared" si="0"/>
        <v>1.5037593984962405</v>
      </c>
      <c r="Q28" t="s">
        <v>28</v>
      </c>
    </row>
    <row r="29" spans="1:17" x14ac:dyDescent="0.3">
      <c r="A29" t="s">
        <v>31</v>
      </c>
      <c r="B29" s="1">
        <v>44097.5</v>
      </c>
      <c r="C29" s="2">
        <v>400</v>
      </c>
      <c r="D29" t="s">
        <v>11</v>
      </c>
      <c r="H29">
        <v>7</v>
      </c>
      <c r="I29">
        <v>4.8899999999999997</v>
      </c>
      <c r="J29">
        <v>1</v>
      </c>
      <c r="K29">
        <f t="shared" si="0"/>
        <v>1.4314928425357873</v>
      </c>
      <c r="L29">
        <f>AVERAGE(K29:K31)</f>
        <v>1.5055826363076432</v>
      </c>
      <c r="Q29" t="s">
        <v>28</v>
      </c>
    </row>
    <row r="30" spans="1:17" x14ac:dyDescent="0.3">
      <c r="A30" t="s">
        <v>31</v>
      </c>
      <c r="B30" s="1">
        <v>44097.5</v>
      </c>
      <c r="C30" s="2">
        <v>400</v>
      </c>
      <c r="D30" t="s">
        <v>11</v>
      </c>
      <c r="H30">
        <v>8</v>
      </c>
      <c r="I30">
        <v>5.4</v>
      </c>
      <c r="J30">
        <v>2</v>
      </c>
      <c r="K30">
        <f t="shared" si="0"/>
        <v>1.4814814814814814</v>
      </c>
      <c r="Q30" t="s">
        <v>28</v>
      </c>
    </row>
    <row r="31" spans="1:17" x14ac:dyDescent="0.3">
      <c r="A31" t="s">
        <v>31</v>
      </c>
      <c r="B31" s="1">
        <v>44097.5</v>
      </c>
      <c r="C31" s="2">
        <v>400</v>
      </c>
      <c r="D31" t="s">
        <v>11</v>
      </c>
      <c r="H31">
        <v>8.5</v>
      </c>
      <c r="I31">
        <v>5.3</v>
      </c>
      <c r="J31">
        <v>3</v>
      </c>
      <c r="K31">
        <f t="shared" si="0"/>
        <v>1.6037735849056605</v>
      </c>
      <c r="Q31" t="s">
        <v>28</v>
      </c>
    </row>
    <row r="32" spans="1:17" x14ac:dyDescent="0.3">
      <c r="A32" t="s">
        <v>31</v>
      </c>
      <c r="B32" s="1">
        <v>44097.5</v>
      </c>
      <c r="C32" s="2">
        <v>400</v>
      </c>
      <c r="D32" t="s">
        <v>13</v>
      </c>
      <c r="H32">
        <v>7</v>
      </c>
      <c r="I32">
        <v>7.98</v>
      </c>
      <c r="J32">
        <v>1</v>
      </c>
      <c r="K32">
        <f t="shared" si="0"/>
        <v>0.8771929824561403</v>
      </c>
      <c r="L32">
        <f>AVERAGE(K32:K34)</f>
        <v>0.84903905578346173</v>
      </c>
      <c r="Q32" t="s">
        <v>28</v>
      </c>
    </row>
    <row r="33" spans="1:17" x14ac:dyDescent="0.3">
      <c r="A33" t="s">
        <v>31</v>
      </c>
      <c r="B33" s="1">
        <v>44097.5</v>
      </c>
      <c r="C33" s="2">
        <v>400</v>
      </c>
      <c r="D33" t="s">
        <v>13</v>
      </c>
      <c r="H33">
        <v>8</v>
      </c>
      <c r="I33">
        <v>9.6199999999999992</v>
      </c>
      <c r="J33">
        <v>2</v>
      </c>
      <c r="K33">
        <f t="shared" si="0"/>
        <v>0.83160083160083165</v>
      </c>
      <c r="Q33" t="s">
        <v>28</v>
      </c>
    </row>
    <row r="34" spans="1:17" x14ac:dyDescent="0.3">
      <c r="A34" t="s">
        <v>31</v>
      </c>
      <c r="B34" s="1">
        <v>44097.5</v>
      </c>
      <c r="C34" s="2">
        <v>400</v>
      </c>
      <c r="D34" t="s">
        <v>13</v>
      </c>
      <c r="H34">
        <v>7</v>
      </c>
      <c r="I34">
        <v>8.35</v>
      </c>
      <c r="J34">
        <v>3</v>
      </c>
      <c r="K34">
        <f t="shared" si="0"/>
        <v>0.83832335329341323</v>
      </c>
      <c r="Q34" t="s">
        <v>28</v>
      </c>
    </row>
    <row r="35" spans="1:17" x14ac:dyDescent="0.3">
      <c r="A35" t="s">
        <v>31</v>
      </c>
      <c r="B35" s="1">
        <v>44391.509722222225</v>
      </c>
      <c r="C35" s="2">
        <v>400</v>
      </c>
      <c r="D35" t="s">
        <v>10</v>
      </c>
      <c r="H35">
        <v>10</v>
      </c>
      <c r="I35">
        <v>3.81</v>
      </c>
      <c r="J35">
        <v>1</v>
      </c>
      <c r="K35">
        <f t="shared" si="0"/>
        <v>2.6246719160104988</v>
      </c>
      <c r="L35">
        <f>AVERAGE(K35:K38)</f>
        <v>2.6804338501741247</v>
      </c>
      <c r="M35">
        <f>L35</f>
        <v>2.6804338501741247</v>
      </c>
      <c r="O35">
        <f>M35/1000</f>
        <v>2.6804338501741245E-3</v>
      </c>
      <c r="P35" t="s">
        <v>18</v>
      </c>
      <c r="Q35" t="s">
        <v>28</v>
      </c>
    </row>
    <row r="36" spans="1:17" x14ac:dyDescent="0.3">
      <c r="A36" t="s">
        <v>31</v>
      </c>
      <c r="B36" s="1">
        <v>44391.509722222225</v>
      </c>
      <c r="C36" s="2">
        <v>400</v>
      </c>
      <c r="D36" t="s">
        <v>10</v>
      </c>
      <c r="H36">
        <v>11</v>
      </c>
      <c r="I36">
        <v>3.97</v>
      </c>
      <c r="J36">
        <v>2</v>
      </c>
      <c r="K36">
        <f t="shared" si="0"/>
        <v>2.7707808564231735</v>
      </c>
      <c r="Q36" t="s">
        <v>28</v>
      </c>
    </row>
    <row r="37" spans="1:17" x14ac:dyDescent="0.3">
      <c r="A37" t="s">
        <v>31</v>
      </c>
      <c r="B37" s="1">
        <v>44391.509722222225</v>
      </c>
      <c r="C37" s="2">
        <v>400</v>
      </c>
      <c r="D37" t="s">
        <v>10</v>
      </c>
      <c r="H37">
        <v>10.5</v>
      </c>
      <c r="I37">
        <v>4.04</v>
      </c>
      <c r="J37">
        <v>3</v>
      </c>
      <c r="K37">
        <f t="shared" si="0"/>
        <v>2.5990099009900991</v>
      </c>
      <c r="Q37" t="s">
        <v>28</v>
      </c>
    </row>
    <row r="38" spans="1:17" x14ac:dyDescent="0.3">
      <c r="A38" t="s">
        <v>31</v>
      </c>
      <c r="B38" s="1">
        <v>44391.509722222225</v>
      </c>
      <c r="C38" s="2">
        <v>400</v>
      </c>
      <c r="D38" t="s">
        <v>10</v>
      </c>
      <c r="H38">
        <v>10.5</v>
      </c>
      <c r="I38">
        <v>3.85</v>
      </c>
      <c r="J38">
        <v>4</v>
      </c>
      <c r="K38">
        <f t="shared" si="0"/>
        <v>2.7272727272727271</v>
      </c>
      <c r="Q38" t="s">
        <v>28</v>
      </c>
    </row>
    <row r="39" spans="1:17" x14ac:dyDescent="0.3">
      <c r="A39" t="s">
        <v>31</v>
      </c>
      <c r="B39" s="1">
        <v>44462.763888888891</v>
      </c>
      <c r="C39" s="2">
        <v>301</v>
      </c>
      <c r="D39" t="s">
        <v>27</v>
      </c>
      <c r="E39">
        <v>4</v>
      </c>
      <c r="F39">
        <v>0.39</v>
      </c>
      <c r="G39">
        <v>3</v>
      </c>
      <c r="I39">
        <v>5.35</v>
      </c>
      <c r="J39">
        <v>1</v>
      </c>
      <c r="N39">
        <f>(E39*F39*G39)/I39</f>
        <v>0.87476635514018697</v>
      </c>
      <c r="O39">
        <f>AVERAGE(N39:N41)</f>
        <v>0.89743458620503003</v>
      </c>
      <c r="Q39" t="s">
        <v>20</v>
      </c>
    </row>
    <row r="40" spans="1:17" x14ac:dyDescent="0.3">
      <c r="A40" t="s">
        <v>31</v>
      </c>
      <c r="B40" s="1">
        <v>44462.763888888891</v>
      </c>
      <c r="C40" s="2">
        <v>301</v>
      </c>
      <c r="D40" t="s">
        <v>27</v>
      </c>
      <c r="E40">
        <v>4</v>
      </c>
      <c r="F40">
        <v>0.39</v>
      </c>
      <c r="G40">
        <v>3</v>
      </c>
      <c r="I40">
        <v>5.12</v>
      </c>
      <c r="J40">
        <v>2</v>
      </c>
      <c r="N40">
        <f t="shared" ref="N40:N50" si="1">(E40*F40*G40)/I40</f>
        <v>0.91406249999999989</v>
      </c>
      <c r="Q40" t="s">
        <v>20</v>
      </c>
    </row>
    <row r="41" spans="1:17" x14ac:dyDescent="0.3">
      <c r="A41" t="s">
        <v>31</v>
      </c>
      <c r="B41" s="1">
        <v>44462.763888888891</v>
      </c>
      <c r="C41" s="2">
        <v>301</v>
      </c>
      <c r="D41" t="s">
        <v>27</v>
      </c>
      <c r="E41">
        <v>4</v>
      </c>
      <c r="F41">
        <v>0.39</v>
      </c>
      <c r="G41">
        <v>3</v>
      </c>
      <c r="I41">
        <v>5.18</v>
      </c>
      <c r="J41">
        <v>3</v>
      </c>
      <c r="N41">
        <f t="shared" si="1"/>
        <v>0.90347490347490345</v>
      </c>
      <c r="Q41" t="s">
        <v>20</v>
      </c>
    </row>
    <row r="42" spans="1:17" x14ac:dyDescent="0.3">
      <c r="A42" t="s">
        <v>31</v>
      </c>
      <c r="B42" s="1">
        <v>44462.791666666664</v>
      </c>
      <c r="C42" s="2">
        <v>500</v>
      </c>
      <c r="D42" t="s">
        <v>22</v>
      </c>
      <c r="E42">
        <v>5.2</v>
      </c>
      <c r="F42">
        <v>0.4</v>
      </c>
      <c r="G42">
        <v>4</v>
      </c>
      <c r="I42">
        <v>2.81</v>
      </c>
      <c r="J42">
        <v>1</v>
      </c>
      <c r="N42">
        <f t="shared" si="1"/>
        <v>2.9608540925266906</v>
      </c>
      <c r="O42">
        <f>AVERAGE(N42:N44)</f>
        <v>3.2602135908769436</v>
      </c>
      <c r="Q42" t="s">
        <v>20</v>
      </c>
    </row>
    <row r="43" spans="1:17" x14ac:dyDescent="0.3">
      <c r="A43" t="s">
        <v>31</v>
      </c>
      <c r="B43" s="1">
        <v>44462.791666666664</v>
      </c>
      <c r="C43" s="2">
        <v>500</v>
      </c>
      <c r="D43" t="s">
        <v>22</v>
      </c>
      <c r="E43">
        <v>5.2</v>
      </c>
      <c r="F43">
        <v>0.4</v>
      </c>
      <c r="G43">
        <v>4</v>
      </c>
      <c r="I43">
        <v>2.4300000000000002</v>
      </c>
      <c r="J43">
        <v>2</v>
      </c>
      <c r="N43">
        <f t="shared" si="1"/>
        <v>3.4238683127572016</v>
      </c>
      <c r="Q43" t="s">
        <v>20</v>
      </c>
    </row>
    <row r="44" spans="1:17" x14ac:dyDescent="0.3">
      <c r="A44" t="s">
        <v>31</v>
      </c>
      <c r="B44" s="1">
        <v>44462.791666666664</v>
      </c>
      <c r="C44" s="2">
        <v>500</v>
      </c>
      <c r="D44" t="s">
        <v>22</v>
      </c>
      <c r="E44">
        <v>5.2</v>
      </c>
      <c r="F44">
        <v>0.4</v>
      </c>
      <c r="G44">
        <v>4</v>
      </c>
      <c r="I44">
        <v>2.4500000000000002</v>
      </c>
      <c r="J44">
        <v>3</v>
      </c>
      <c r="N44">
        <f t="shared" si="1"/>
        <v>3.3959183673469386</v>
      </c>
      <c r="Q44" t="s">
        <v>20</v>
      </c>
    </row>
    <row r="45" spans="1:17" x14ac:dyDescent="0.3">
      <c r="A45" t="s">
        <v>31</v>
      </c>
      <c r="B45" s="1">
        <v>44848.517361111109</v>
      </c>
      <c r="C45" s="2">
        <v>400</v>
      </c>
      <c r="D45" t="s">
        <v>9</v>
      </c>
      <c r="E45">
        <v>1.4</v>
      </c>
      <c r="F45">
        <v>0.34</v>
      </c>
      <c r="G45">
        <v>0.9</v>
      </c>
      <c r="I45">
        <v>2.2000000000000002</v>
      </c>
      <c r="J45">
        <v>1</v>
      </c>
      <c r="N45">
        <f t="shared" si="1"/>
        <v>0.19472727272727272</v>
      </c>
      <c r="O45">
        <f>AVERAGE(N45:N47)</f>
        <v>0.184970406405189</v>
      </c>
      <c r="Q45" t="s">
        <v>20</v>
      </c>
    </row>
    <row r="46" spans="1:17" x14ac:dyDescent="0.3">
      <c r="A46" t="s">
        <v>31</v>
      </c>
      <c r="B46" s="1">
        <v>44848.517361111109</v>
      </c>
      <c r="C46" s="2">
        <v>400</v>
      </c>
      <c r="D46" t="s">
        <v>9</v>
      </c>
      <c r="E46">
        <v>1.4</v>
      </c>
      <c r="F46">
        <v>0.34</v>
      </c>
      <c r="G46">
        <v>0.9</v>
      </c>
      <c r="I46">
        <v>2.2999999999999998</v>
      </c>
      <c r="J46">
        <v>2</v>
      </c>
      <c r="N46">
        <f t="shared" si="1"/>
        <v>0.1862608695652174</v>
      </c>
      <c r="Q46" t="s">
        <v>20</v>
      </c>
    </row>
    <row r="47" spans="1:17" x14ac:dyDescent="0.3">
      <c r="A47" t="s">
        <v>31</v>
      </c>
      <c r="B47" s="1">
        <v>44848.517361111109</v>
      </c>
      <c r="C47" s="2">
        <v>400</v>
      </c>
      <c r="D47" t="s">
        <v>9</v>
      </c>
      <c r="E47">
        <v>1.4</v>
      </c>
      <c r="F47">
        <v>0.34</v>
      </c>
      <c r="G47">
        <v>0.95</v>
      </c>
      <c r="I47">
        <v>2.6</v>
      </c>
      <c r="J47">
        <v>3</v>
      </c>
      <c r="N47">
        <f t="shared" si="1"/>
        <v>0.1739230769230769</v>
      </c>
      <c r="Q47" t="s">
        <v>20</v>
      </c>
    </row>
    <row r="48" spans="1:17" x14ac:dyDescent="0.3">
      <c r="A48" t="s">
        <v>31</v>
      </c>
      <c r="B48" s="1">
        <v>44882.479166666664</v>
      </c>
      <c r="C48" s="2">
        <v>400</v>
      </c>
      <c r="D48" t="s">
        <v>9</v>
      </c>
      <c r="E48">
        <v>5</v>
      </c>
      <c r="F48">
        <v>0.65</v>
      </c>
      <c r="G48">
        <v>1</v>
      </c>
      <c r="I48">
        <v>3.5</v>
      </c>
      <c r="J48">
        <v>1</v>
      </c>
      <c r="N48">
        <f t="shared" si="1"/>
        <v>0.9285714285714286</v>
      </c>
      <c r="O48">
        <f>AVERAGE(N48:N50)</f>
        <v>0.94146825396825395</v>
      </c>
      <c r="Q48" t="s">
        <v>20</v>
      </c>
    </row>
    <row r="49" spans="1:17" x14ac:dyDescent="0.3">
      <c r="A49" t="s">
        <v>31</v>
      </c>
      <c r="B49" s="1">
        <v>44882.479166666664</v>
      </c>
      <c r="C49" s="2">
        <v>400</v>
      </c>
      <c r="D49" t="s">
        <v>9</v>
      </c>
      <c r="E49">
        <v>5</v>
      </c>
      <c r="F49">
        <v>0.65</v>
      </c>
      <c r="G49">
        <v>1</v>
      </c>
      <c r="I49">
        <v>4</v>
      </c>
      <c r="J49">
        <v>2</v>
      </c>
      <c r="N49">
        <f t="shared" si="1"/>
        <v>0.8125</v>
      </c>
      <c r="Q49" t="s">
        <v>20</v>
      </c>
    </row>
    <row r="50" spans="1:17" x14ac:dyDescent="0.3">
      <c r="A50" t="s">
        <v>31</v>
      </c>
      <c r="B50" s="1">
        <v>44882.479166666664</v>
      </c>
      <c r="C50" s="2">
        <v>400</v>
      </c>
      <c r="D50" t="s">
        <v>9</v>
      </c>
      <c r="E50">
        <v>5</v>
      </c>
      <c r="F50">
        <v>0.65</v>
      </c>
      <c r="G50">
        <v>1</v>
      </c>
      <c r="I50">
        <v>3</v>
      </c>
      <c r="J50">
        <v>3</v>
      </c>
      <c r="N50">
        <f t="shared" si="1"/>
        <v>1.0833333333333333</v>
      </c>
      <c r="Q50" t="s">
        <v>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Calculations_Volumetric_Float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Howard</cp:lastModifiedBy>
  <dcterms:created xsi:type="dcterms:W3CDTF">2020-08-25T17:27:30Z</dcterms:created>
  <dcterms:modified xsi:type="dcterms:W3CDTF">2023-01-04T20:14:01Z</dcterms:modified>
</cp:coreProperties>
</file>