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9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3 season misc analyses\GC 2023\"/>
    </mc:Choice>
  </mc:AlternateContent>
  <xr:revisionPtr revIDLastSave="0" documentId="13_ncr:1_{4E4CD0BF-7881-4613-B0A9-49F2A600AAFB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serum CH4 CO2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</calcChain>
</file>

<file path=xl/sharedStrings.xml><?xml version="1.0" encoding="utf-8"?>
<sst xmlns="http://schemas.openxmlformats.org/spreadsheetml/2006/main" count="916" uniqueCount="67">
  <si>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</si>
  <si>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</si>
  <si>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</si>
  <si>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</si>
  <si>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</si>
  <si>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</si>
  <si>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</si>
  <si>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</si>
  <si>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</si>
  <si>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</si>
  <si>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</si>
  <si>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</si>
  <si>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</si>
  <si>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</si>
  <si>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</si>
  <si>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</si>
  <si>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</si>
  <si>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</si>
  <si>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</si>
  <si>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</si>
  <si>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Order</t>
  </si>
  <si>
    <t>Season specific CAL Measured headspace CO2 in ppm from GC in ppm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</si>
  <si>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</si>
  <si>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</si>
  <si>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</si>
  <si>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</si>
  <si>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</si>
  <si>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</si>
  <si>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</si>
  <si>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</si>
  <si>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</si>
  <si>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</si>
  <si>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BRN05jul23_001.gcd</t>
  </si>
  <si>
    <t>air new batch</t>
  </si>
  <si>
    <t>BRN05jul23_002.gcd</t>
  </si>
  <si>
    <t>spiked air old batch</t>
  </si>
  <si>
    <t>BRN05jul23_003.gcd</t>
  </si>
  <si>
    <t>yellow</t>
  </si>
  <si>
    <t>BRN05jul23_004.gcd</t>
  </si>
  <si>
    <t>BRN05jul23_005.gcd</t>
  </si>
  <si>
    <t>BRN05jul23_006.gcd</t>
  </si>
  <si>
    <t>BRN05jul23_007.gcd</t>
  </si>
  <si>
    <t>BRN05jul23_008.gcd</t>
  </si>
  <si>
    <t>BRN05jul23_009.gcd</t>
  </si>
  <si>
    <t>BRN05jul23_010.gcd</t>
  </si>
  <si>
    <t>BRN05jul23_011.gcd</t>
  </si>
  <si>
    <t>270 small bubbles</t>
  </si>
  <si>
    <t>BRN05jul23_012.gcd</t>
  </si>
  <si>
    <t>BRN05jul23_013.gcd</t>
  </si>
  <si>
    <t>BRN05jul23_014.gcd</t>
  </si>
  <si>
    <t>BRN05jul23_015.gcd</t>
  </si>
  <si>
    <t>BRN05jul23_016.gcd</t>
  </si>
  <si>
    <t>BRN05jul23_017.gcd</t>
  </si>
  <si>
    <t>BRN05jul23_018.gcd</t>
  </si>
  <si>
    <t>BRN05jul23_019.gcd</t>
  </si>
  <si>
    <t>BRN05jul23_020.gcd</t>
  </si>
  <si>
    <t>BRN05jul23_021.gcd</t>
  </si>
  <si>
    <t>BRN05jul23_022.gcd</t>
  </si>
  <si>
    <t>BRN05jul23_023.gcd</t>
  </si>
  <si>
    <t>BRN05jul23_024.gcd</t>
  </si>
  <si>
    <t>BRN05jul23_025.gcd</t>
  </si>
  <si>
    <t>BRN05jul23_026.gcd</t>
  </si>
  <si>
    <t>BRN05jul23_027.gcd</t>
  </si>
  <si>
    <t>BRN05jul23_028.gcd</t>
  </si>
  <si>
    <t>BRN05jul23_029.gcd</t>
  </si>
  <si>
    <t>BRN05jul23_030.gcd</t>
  </si>
  <si>
    <t>BRN05jul23_031.gcd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</si>
</sst>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3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39"/>
  <sheetViews>
    <sheetView tabSelected="1" topLeftCell="AI1" workbookViewId="0">
      <selection activeCell="M38" sqref="M38"/>
    </sheetView>
  </sheetViews>
  <sheetFormatPr defaultRowHeight="14.5" x14ac:dyDescent="0.35"/>
  <cols>
    <col min="2" max="2" width="23.54296875" customWidth="1"/>
    <col min="3" max="3" width="17.81640625" customWidth="1"/>
    <col min="8" max="8" width="11.26953125" customWidth="1"/>
    <col min="31" max="31" width="21.453125" customWidth="1"/>
    <col min="60" max="60" width="8.7265625" style="10"/>
  </cols>
  <sheetData>
    <row r="7" spans="1:73" x14ac:dyDescent="0.35">
      <c r="A7" t="s">
        <v>15</v>
      </c>
      <c r="O7" t="s">
        <v>16</v>
      </c>
      <c r="AC7" t="s">
        <v>17</v>
      </c>
      <c r="BI7" t="s">
        <v>22</v>
      </c>
    </row>
    <row r="8" spans="1:73" ht="159.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20</v>
      </c>
      <c r="AT8" s="5" t="s">
        <v>25</v>
      </c>
      <c r="AU8" s="5" t="s">
        <v>21</v>
      </c>
      <c r="AV8" s="5"/>
      <c r="AW8" s="5" t="s">
        <v>28</v>
      </c>
      <c r="AX8" s="5" t="s">
        <v>29</v>
      </c>
      <c r="AZ8" s="5" t="s">
        <v>30</v>
      </c>
      <c r="BA8" s="5" t="s">
        <v>31</v>
      </c>
      <c r="BC8" s="5" t="s">
        <v>26</v>
      </c>
      <c r="BD8" s="5" t="s">
        <v>27</v>
      </c>
      <c r="BF8" s="5" t="s">
        <v>23</v>
      </c>
      <c r="BG8" s="5" t="s">
        <v>24</v>
      </c>
      <c r="BH8" s="9"/>
      <c r="BI8" s="9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5">
      <c r="A9">
        <v>49</v>
      </c>
      <c r="B9" t="s">
        <v>32</v>
      </c>
      <c r="C9" s="2">
        <v>45112.441828703704</v>
      </c>
      <c r="D9" t="s">
        <v>33</v>
      </c>
      <c r="E9" t="s">
        <v>13</v>
      </c>
      <c r="F9">
        <v>0</v>
      </c>
      <c r="G9">
        <v>6.077</v>
      </c>
      <c r="H9" s="3">
        <v>1736</v>
      </c>
      <c r="I9">
        <v>-4.0000000000000001E-3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32</v>
      </c>
      <c r="Q9" s="2">
        <v>45112.441828703704</v>
      </c>
      <c r="R9" t="s">
        <v>33</v>
      </c>
      <c r="S9" t="s">
        <v>13</v>
      </c>
      <c r="T9">
        <v>0</v>
      </c>
      <c r="U9" t="s">
        <v>14</v>
      </c>
      <c r="V9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32</v>
      </c>
      <c r="AE9" s="2">
        <v>45112.441828703704</v>
      </c>
      <c r="AF9" t="s">
        <v>33</v>
      </c>
      <c r="AG9" t="s">
        <v>13</v>
      </c>
      <c r="AH9">
        <v>0</v>
      </c>
      <c r="AI9">
        <v>12.214</v>
      </c>
      <c r="AJ9" s="3">
        <v>2679</v>
      </c>
      <c r="AK9">
        <v>0.495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 s="11">
        <v>49</v>
      </c>
      <c r="AT9" s="12">
        <f t="shared" ref="AT9:AT38" si="0">IF(H9&lt;10000,((H9^2*0.00000054)+(H9*-0.004765)+(12.72)),(IF(H9&lt;200000,((H9^2*-0.000000001577)+(H9*0.003043)+(-10.42)),(IF(H9&lt;8000000,((H9^2*-0.0000000000186)+(H9*0.00194)+(154.1)),((V9^2*-0.00000002)+(V9*0.2565)+(-1032)))))))</f>
        <v>6.0753558400000003</v>
      </c>
      <c r="AU9" s="13">
        <f t="shared" ref="AU9:AU38" si="1">IF(AJ9&lt;45000,((-0.0000004561*AJ9^2)+(0.244*AJ9)+(-21.72)),((-0.0000000409*AJ9^2)+(0.2477*AJ9)+(-1777)))</f>
        <v>628.68255159989985</v>
      </c>
      <c r="AW9" s="6">
        <f t="shared" ref="AW9:AW35" si="2">IF(H9&lt;15000,((0.00000002125*H9^2)+(0.002705*H9)+(-4.371)),(IF(H9&lt;700000,((-0.0000000008162*H9^2)+(0.003141*H9)+(0.4702)), ((0.000000003285*V9^2)+(0.1899*V9)+(559.5)))))</f>
        <v>0.38892103999999961</v>
      </c>
      <c r="AX9" s="15">
        <f t="shared" ref="AX9:AX35" si="3">((-0.00000006277*AJ9^2)+(0.1854*AJ9)+(34.83))</f>
        <v>531.06609713643002</v>
      </c>
      <c r="AZ9" s="14">
        <f t="shared" ref="AZ9:AZ35" si="4">IF(H9&lt;10000,((-0.00000005795*H9^2)+(0.003823*H9)+(-6.715)),(IF(H9&lt;700000,((-0.0000000001209*H9^2)+(0.002635*H9)+(-0.4111)), ((-0.00000002007*V9^2)+(0.2564*V9)+(286.1)))))</f>
        <v>-0.25291568320000035</v>
      </c>
      <c r="BA9" s="16">
        <f t="shared" ref="BA9:BA35" si="5">(-0.00000001626*AJ9^2)+(0.1912*AJ9)+(-3.858)</f>
        <v>508.25010131334005</v>
      </c>
      <c r="BC9" s="7">
        <f t="shared" ref="BC9:BC35" si="6">IF(H9&lt;10000,((0.0000001453*H9^2)+(0.0008349*H9)+(-1.805)),(IF(H9&lt;700000,((-0.00000000008054*H9^2)+(0.002348*H9)+(-2.47)), ((-0.00000001938*V9^2)+(0.2471*V9)+(226.8)))))</f>
        <v>8.2276428799999968E-2</v>
      </c>
      <c r="BD9" s="8">
        <f t="shared" ref="BD9:BD35" si="7">(-0.00000002552*AJ9^2)+(0.2067*AJ9)+(-103.7)</f>
        <v>449.86614191368</v>
      </c>
      <c r="BF9" s="12">
        <f t="shared" ref="BF9:BF37" si="8">IF(H9&lt;10000,((H9^2*0.00000054)+(H9*-0.004765)+(12.72)),(IF(H9&lt;200000,((H9^2*-0.000000001577)+(H9*0.003043)+(-10.42)),(IF(H9&lt;8000000,((H9^2*-0.0000000000186)+(H9*0.00194)+(154.1)),((V9^2*-0.00000002)+(V9*0.2565)+(-1032)))))))</f>
        <v>6.0753558400000003</v>
      </c>
      <c r="BG9" s="13">
        <f t="shared" ref="BG9:BG37" si="9">IF(AJ9&lt;45000,((-0.0000004561*AJ9^2)+(0.244*AJ9)+(-21.72)),((-0.0000000409*AJ9^2)+(0.2477*AJ9)+(-1777)))</f>
        <v>628.68255159989985</v>
      </c>
      <c r="BI9">
        <v>49</v>
      </c>
      <c r="BJ9" t="s">
        <v>32</v>
      </c>
      <c r="BK9" s="2">
        <v>45112.441828703704</v>
      </c>
      <c r="BL9" t="s">
        <v>33</v>
      </c>
      <c r="BM9" t="s">
        <v>13</v>
      </c>
      <c r="BN9">
        <v>0</v>
      </c>
      <c r="BO9">
        <v>2.7</v>
      </c>
      <c r="BP9" s="3">
        <v>5311266</v>
      </c>
      <c r="BQ9">
        <v>0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5">
      <c r="A10">
        <v>50</v>
      </c>
      <c r="B10" t="s">
        <v>34</v>
      </c>
      <c r="C10" s="2">
        <v>45112.463136574072</v>
      </c>
      <c r="D10" t="s">
        <v>35</v>
      </c>
      <c r="E10" t="s">
        <v>13</v>
      </c>
      <c r="F10">
        <v>0</v>
      </c>
      <c r="G10">
        <v>6.0069999999999997</v>
      </c>
      <c r="H10" s="3">
        <v>1164137</v>
      </c>
      <c r="I10">
        <v>2.4940000000000002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34</v>
      </c>
      <c r="Q10" s="2">
        <v>45112.463136574072</v>
      </c>
      <c r="R10" t="s">
        <v>35</v>
      </c>
      <c r="S10" t="s">
        <v>13</v>
      </c>
      <c r="T10">
        <v>0</v>
      </c>
      <c r="U10">
        <v>5.96</v>
      </c>
      <c r="V10" s="3">
        <v>9501</v>
      </c>
      <c r="W10">
        <v>2.411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34</v>
      </c>
      <c r="AE10" s="2">
        <v>45112.463136574072</v>
      </c>
      <c r="AF10" t="s">
        <v>35</v>
      </c>
      <c r="AG10" t="s">
        <v>13</v>
      </c>
      <c r="AH10">
        <v>0</v>
      </c>
      <c r="AI10">
        <v>12.196999999999999</v>
      </c>
      <c r="AJ10" s="3">
        <v>5661</v>
      </c>
      <c r="AK10">
        <v>1.325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 s="11">
        <v>50</v>
      </c>
      <c r="AT10" s="12">
        <f t="shared" si="0"/>
        <v>2387.3187818412966</v>
      </c>
      <c r="AU10" s="13">
        <f t="shared" si="1"/>
        <v>1344.9473993318998</v>
      </c>
      <c r="AW10" s="6">
        <f t="shared" si="2"/>
        <v>2364.0364336682851</v>
      </c>
      <c r="AX10" s="15">
        <f t="shared" si="3"/>
        <v>1082.3678147688299</v>
      </c>
      <c r="AZ10" s="14">
        <f t="shared" si="4"/>
        <v>2720.3447011499297</v>
      </c>
      <c r="BA10" s="16">
        <f t="shared" si="5"/>
        <v>1078.00411706454</v>
      </c>
      <c r="BC10" s="7">
        <f t="shared" si="6"/>
        <v>2572.7476867606201</v>
      </c>
      <c r="BD10" s="8">
        <f t="shared" si="7"/>
        <v>1065.6108625760799</v>
      </c>
      <c r="BF10" s="12">
        <f t="shared" si="8"/>
        <v>2387.3187818412966</v>
      </c>
      <c r="BG10" s="13">
        <f t="shared" si="9"/>
        <v>1344.9473993318998</v>
      </c>
      <c r="BI10">
        <v>50</v>
      </c>
      <c r="BJ10" t="s">
        <v>34</v>
      </c>
      <c r="BK10" s="2">
        <v>45112.463136574072</v>
      </c>
      <c r="BL10" t="s">
        <v>35</v>
      </c>
      <c r="BM10" t="s">
        <v>13</v>
      </c>
      <c r="BN10">
        <v>0</v>
      </c>
      <c r="BO10">
        <v>2.7160000000000002</v>
      </c>
      <c r="BP10" s="3">
        <v>5209922</v>
      </c>
      <c r="BQ10">
        <v>0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5">
      <c r="A11">
        <v>51</v>
      </c>
      <c r="B11" t="s">
        <v>36</v>
      </c>
      <c r="C11" s="2">
        <v>45112.4844212963</v>
      </c>
      <c r="D11" t="s">
        <v>37</v>
      </c>
      <c r="E11" t="s">
        <v>13</v>
      </c>
      <c r="F11">
        <v>0</v>
      </c>
      <c r="G11">
        <v>6.04</v>
      </c>
      <c r="H11" s="3">
        <v>2941</v>
      </c>
      <c r="I11">
        <v>-1E-3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</v>
      </c>
      <c r="Q11" s="2">
        <v>45112.4844212963</v>
      </c>
      <c r="R11" t="s">
        <v>37</v>
      </c>
      <c r="S11" t="s">
        <v>13</v>
      </c>
      <c r="T11">
        <v>0</v>
      </c>
      <c r="U11" t="s">
        <v>14</v>
      </c>
      <c r="V11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</v>
      </c>
      <c r="AE11" s="2">
        <v>45112.4844212963</v>
      </c>
      <c r="AF11" t="s">
        <v>37</v>
      </c>
      <c r="AG11" t="s">
        <v>13</v>
      </c>
      <c r="AH11">
        <v>0</v>
      </c>
      <c r="AI11">
        <v>12.207000000000001</v>
      </c>
      <c r="AJ11" s="3">
        <v>2274</v>
      </c>
      <c r="AK11">
        <v>0.38200000000000001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 s="11">
        <v>51</v>
      </c>
      <c r="AT11" s="12">
        <f t="shared" si="0"/>
        <v>3.3768547400000006</v>
      </c>
      <c r="AU11" s="13">
        <f t="shared" si="1"/>
        <v>530.77747223639994</v>
      </c>
      <c r="AW11" s="6">
        <f t="shared" si="2"/>
        <v>3.7682064712500001</v>
      </c>
      <c r="AX11" s="15">
        <f t="shared" si="3"/>
        <v>456.10501155947998</v>
      </c>
      <c r="AZ11" s="14">
        <f t="shared" si="4"/>
        <v>4.0272055760499992</v>
      </c>
      <c r="BA11" s="16">
        <f t="shared" si="5"/>
        <v>430.84671830424003</v>
      </c>
      <c r="BC11" s="7">
        <f t="shared" si="6"/>
        <v>1.9072104892999999</v>
      </c>
      <c r="BD11" s="8">
        <f t="shared" si="7"/>
        <v>366.20383414048001</v>
      </c>
      <c r="BF11" s="12">
        <f t="shared" si="8"/>
        <v>3.3768547400000006</v>
      </c>
      <c r="BG11" s="13">
        <f t="shared" si="9"/>
        <v>530.77747223639994</v>
      </c>
      <c r="BI11">
        <v>51</v>
      </c>
      <c r="BJ11" t="s">
        <v>36</v>
      </c>
      <c r="BK11" s="2">
        <v>45112.4844212963</v>
      </c>
      <c r="BL11" t="s">
        <v>37</v>
      </c>
      <c r="BM11" t="s">
        <v>13</v>
      </c>
      <c r="BN11">
        <v>0</v>
      </c>
      <c r="BO11">
        <v>2.7189999999999999</v>
      </c>
      <c r="BP11" s="3">
        <v>5104095</v>
      </c>
      <c r="BQ11">
        <v>0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5">
      <c r="A12">
        <v>52</v>
      </c>
      <c r="B12" t="s">
        <v>38</v>
      </c>
      <c r="C12" s="2">
        <v>45112.505694444444</v>
      </c>
      <c r="D12">
        <v>24</v>
      </c>
      <c r="E12" t="s">
        <v>13</v>
      </c>
      <c r="F12">
        <v>0</v>
      </c>
      <c r="G12">
        <v>6.06</v>
      </c>
      <c r="H12" s="3">
        <v>1778</v>
      </c>
      <c r="I12">
        <v>-4.0000000000000001E-3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38</v>
      </c>
      <c r="Q12" s="2">
        <v>45112.505694444444</v>
      </c>
      <c r="R12">
        <v>24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38</v>
      </c>
      <c r="AE12" s="2">
        <v>45112.505694444444</v>
      </c>
      <c r="AF12">
        <v>24</v>
      </c>
      <c r="AG12" t="s">
        <v>13</v>
      </c>
      <c r="AH12">
        <v>0</v>
      </c>
      <c r="AI12">
        <v>12.041</v>
      </c>
      <c r="AJ12" s="3">
        <v>108002</v>
      </c>
      <c r="AK12">
        <v>28.184999999999999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 s="11">
        <v>52</v>
      </c>
      <c r="AT12" s="12">
        <f t="shared" si="0"/>
        <v>5.9549233600000004</v>
      </c>
      <c r="AU12" s="13">
        <f t="shared" si="1"/>
        <v>24498.020131036403</v>
      </c>
      <c r="AW12" s="6">
        <f t="shared" si="2"/>
        <v>0.50566728499999947</v>
      </c>
      <c r="AX12" s="15">
        <f t="shared" si="3"/>
        <v>19326.224403108921</v>
      </c>
      <c r="AZ12" s="14">
        <f t="shared" si="4"/>
        <v>-0.10090240779999959</v>
      </c>
      <c r="BA12" s="16">
        <f t="shared" si="5"/>
        <v>20456.460735614961</v>
      </c>
      <c r="BC12" s="7">
        <f t="shared" si="6"/>
        <v>0.13878676520000011</v>
      </c>
      <c r="BD12" s="8">
        <f t="shared" si="7"/>
        <v>21922.63709525792</v>
      </c>
      <c r="BF12" s="12">
        <f t="shared" si="8"/>
        <v>5.9549233600000004</v>
      </c>
      <c r="BG12" s="13">
        <f t="shared" si="9"/>
        <v>24498.020131036403</v>
      </c>
      <c r="BI12">
        <v>52</v>
      </c>
      <c r="BJ12" t="s">
        <v>38</v>
      </c>
      <c r="BK12" s="2">
        <v>45112.505694444444</v>
      </c>
      <c r="BL12">
        <v>24</v>
      </c>
      <c r="BM12" t="s">
        <v>13</v>
      </c>
      <c r="BN12">
        <v>0</v>
      </c>
      <c r="BO12">
        <v>2.8479999999999999</v>
      </c>
      <c r="BP12" s="3">
        <v>910579</v>
      </c>
      <c r="BQ12">
        <v>0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5">
      <c r="A13">
        <v>53</v>
      </c>
      <c r="B13" t="s">
        <v>39</v>
      </c>
      <c r="C13" s="2">
        <v>45112.527002314811</v>
      </c>
      <c r="D13">
        <v>351</v>
      </c>
      <c r="E13" t="s">
        <v>13</v>
      </c>
      <c r="F13">
        <v>0</v>
      </c>
      <c r="G13">
        <v>6.0819999999999999</v>
      </c>
      <c r="H13" s="3">
        <v>2100</v>
      </c>
      <c r="I13">
        <v>-3.0000000000000001E-3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39</v>
      </c>
      <c r="Q13" s="2">
        <v>45112.527002314811</v>
      </c>
      <c r="R13">
        <v>351</v>
      </c>
      <c r="S13" t="s">
        <v>13</v>
      </c>
      <c r="T13">
        <v>0</v>
      </c>
      <c r="U13" t="s">
        <v>14</v>
      </c>
      <c r="V1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39</v>
      </c>
      <c r="AE13" s="2">
        <v>45112.527002314811</v>
      </c>
      <c r="AF13">
        <v>351</v>
      </c>
      <c r="AG13" t="s">
        <v>13</v>
      </c>
      <c r="AH13">
        <v>0</v>
      </c>
      <c r="AI13">
        <v>12.035</v>
      </c>
      <c r="AJ13" s="3">
        <v>111916</v>
      </c>
      <c r="AK13">
        <v>29.157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 s="11">
        <v>53</v>
      </c>
      <c r="AT13" s="12">
        <f t="shared" si="0"/>
        <v>5.0949</v>
      </c>
      <c r="AU13" s="13">
        <f t="shared" si="1"/>
        <v>25432.312885809599</v>
      </c>
      <c r="AW13" s="6">
        <f t="shared" si="2"/>
        <v>1.4032124999999986</v>
      </c>
      <c r="AX13" s="15">
        <f t="shared" si="3"/>
        <v>19997.850157414883</v>
      </c>
      <c r="AZ13" s="14">
        <f t="shared" si="4"/>
        <v>1.0577404999999995</v>
      </c>
      <c r="BA13" s="16">
        <f t="shared" si="5"/>
        <v>21190.821593429442</v>
      </c>
      <c r="BC13" s="7">
        <f t="shared" si="6"/>
        <v>0.58906300000000011</v>
      </c>
      <c r="BD13" s="8">
        <f t="shared" si="7"/>
        <v>22709.694324250879</v>
      </c>
      <c r="BF13" s="12">
        <f t="shared" si="8"/>
        <v>5.0949</v>
      </c>
      <c r="BG13" s="13">
        <f t="shared" si="9"/>
        <v>25432.312885809599</v>
      </c>
      <c r="BI13">
        <v>53</v>
      </c>
      <c r="BJ13" t="s">
        <v>39</v>
      </c>
      <c r="BK13" s="2">
        <v>45112.527002314811</v>
      </c>
      <c r="BL13">
        <v>351</v>
      </c>
      <c r="BM13" t="s">
        <v>13</v>
      </c>
      <c r="BN13">
        <v>0</v>
      </c>
      <c r="BO13">
        <v>2.85</v>
      </c>
      <c r="BP13" s="3">
        <v>868925</v>
      </c>
      <c r="BQ13">
        <v>0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5">
      <c r="A14">
        <v>54</v>
      </c>
      <c r="B14" t="s">
        <v>40</v>
      </c>
      <c r="C14" s="2">
        <v>45112.548310185186</v>
      </c>
      <c r="D14">
        <v>328</v>
      </c>
      <c r="E14" t="s">
        <v>13</v>
      </c>
      <c r="F14">
        <v>0</v>
      </c>
      <c r="G14">
        <v>6.0229999999999997</v>
      </c>
      <c r="H14" s="3">
        <v>6023</v>
      </c>
      <c r="I14">
        <v>5.0000000000000001E-3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40</v>
      </c>
      <c r="Q14" s="2">
        <v>45112.548310185186</v>
      </c>
      <c r="R14">
        <v>328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40</v>
      </c>
      <c r="AE14" s="2">
        <v>45112.548310185186</v>
      </c>
      <c r="AF14">
        <v>328</v>
      </c>
      <c r="AG14" t="s">
        <v>13</v>
      </c>
      <c r="AH14">
        <v>0</v>
      </c>
      <c r="AI14">
        <v>12.131</v>
      </c>
      <c r="AJ14" s="3">
        <v>38516</v>
      </c>
      <c r="AK14">
        <v>10.278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 s="11">
        <v>54</v>
      </c>
      <c r="AT14" s="12">
        <f t="shared" si="0"/>
        <v>3.6097306599999985</v>
      </c>
      <c r="AU14" s="13">
        <f t="shared" si="1"/>
        <v>8699.5677430384003</v>
      </c>
      <c r="AW14" s="6">
        <f t="shared" si="2"/>
        <v>12.692091241249999</v>
      </c>
      <c r="AX14" s="15">
        <f t="shared" si="3"/>
        <v>7082.5782187908808</v>
      </c>
      <c r="AZ14" s="14">
        <f t="shared" si="4"/>
        <v>14.208704144450003</v>
      </c>
      <c r="BA14" s="16">
        <f t="shared" si="5"/>
        <v>7336.2797785174398</v>
      </c>
      <c r="BC14" s="7">
        <f t="shared" si="6"/>
        <v>8.4945823637000011</v>
      </c>
      <c r="BD14" s="8">
        <f t="shared" si="7"/>
        <v>7819.6987328268806</v>
      </c>
      <c r="BF14" s="12">
        <f t="shared" si="8"/>
        <v>3.6097306599999985</v>
      </c>
      <c r="BG14" s="13">
        <f t="shared" si="9"/>
        <v>8699.5677430384003</v>
      </c>
      <c r="BI14">
        <v>54</v>
      </c>
      <c r="BJ14" t="s">
        <v>40</v>
      </c>
      <c r="BK14" s="2">
        <v>45112.548310185186</v>
      </c>
      <c r="BL14">
        <v>328</v>
      </c>
      <c r="BM14" t="s">
        <v>13</v>
      </c>
      <c r="BN14">
        <v>0</v>
      </c>
      <c r="BO14">
        <v>2.8639999999999999</v>
      </c>
      <c r="BP14" s="3">
        <v>881342</v>
      </c>
      <c r="BQ14">
        <v>0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5">
      <c r="A15">
        <v>55</v>
      </c>
      <c r="B15" t="s">
        <v>41</v>
      </c>
      <c r="C15" s="2">
        <v>45112.569560185184</v>
      </c>
      <c r="D15">
        <v>191</v>
      </c>
      <c r="E15" t="s">
        <v>13</v>
      </c>
      <c r="F15">
        <v>0</v>
      </c>
      <c r="G15">
        <v>6.0780000000000003</v>
      </c>
      <c r="H15" s="3">
        <v>2189</v>
      </c>
      <c r="I15">
        <v>-3.0000000000000001E-3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41</v>
      </c>
      <c r="Q15" s="2">
        <v>45112.569560185184</v>
      </c>
      <c r="R15">
        <v>191</v>
      </c>
      <c r="S15" t="s">
        <v>13</v>
      </c>
      <c r="T15">
        <v>0</v>
      </c>
      <c r="U15" t="s">
        <v>14</v>
      </c>
      <c r="V15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41</v>
      </c>
      <c r="AE15" s="2">
        <v>45112.569560185184</v>
      </c>
      <c r="AF15">
        <v>191</v>
      </c>
      <c r="AG15" t="s">
        <v>13</v>
      </c>
      <c r="AH15">
        <v>0</v>
      </c>
      <c r="AI15">
        <v>12.048</v>
      </c>
      <c r="AJ15" s="3">
        <v>102046</v>
      </c>
      <c r="AK15">
        <v>26.7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 s="11">
        <v>55</v>
      </c>
      <c r="AT15" s="12">
        <f t="shared" si="0"/>
        <v>4.8769443399999997</v>
      </c>
      <c r="AU15" s="13">
        <f t="shared" si="1"/>
        <v>23073.8867078556</v>
      </c>
      <c r="AW15" s="6">
        <f t="shared" si="2"/>
        <v>1.6520690712499997</v>
      </c>
      <c r="AX15" s="15">
        <f t="shared" si="3"/>
        <v>18300.510153498682</v>
      </c>
      <c r="AZ15" s="14">
        <f t="shared" si="4"/>
        <v>1.375866768049999</v>
      </c>
      <c r="BA15" s="16">
        <f t="shared" si="5"/>
        <v>19338.015541753841</v>
      </c>
      <c r="BC15" s="7">
        <f t="shared" si="6"/>
        <v>0.71883316129999986</v>
      </c>
      <c r="BD15" s="8">
        <f t="shared" si="7"/>
        <v>20723.458586319677</v>
      </c>
      <c r="BF15" s="12">
        <f t="shared" si="8"/>
        <v>4.8769443399999997</v>
      </c>
      <c r="BG15" s="13">
        <f t="shared" si="9"/>
        <v>23073.8867078556</v>
      </c>
      <c r="BI15">
        <v>55</v>
      </c>
      <c r="BJ15" t="s">
        <v>41</v>
      </c>
      <c r="BK15" s="2">
        <v>45112.569560185184</v>
      </c>
      <c r="BL15">
        <v>191</v>
      </c>
      <c r="BM15" t="s">
        <v>13</v>
      </c>
      <c r="BN15">
        <v>0</v>
      </c>
      <c r="BO15">
        <v>2.8450000000000002</v>
      </c>
      <c r="BP15" s="3">
        <v>973767</v>
      </c>
      <c r="BQ15">
        <v>0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5">
      <c r="A16">
        <v>56</v>
      </c>
      <c r="B16" t="s">
        <v>42</v>
      </c>
      <c r="C16" s="2">
        <v>45112.590844907405</v>
      </c>
      <c r="D16">
        <v>42</v>
      </c>
      <c r="E16" t="s">
        <v>13</v>
      </c>
      <c r="F16">
        <v>0</v>
      </c>
      <c r="G16">
        <v>6.0119999999999996</v>
      </c>
      <c r="H16" s="3">
        <v>44491</v>
      </c>
      <c r="I16">
        <v>8.7999999999999995E-2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42</v>
      </c>
      <c r="Q16" s="2">
        <v>45112.590844907405</v>
      </c>
      <c r="R16">
        <v>42</v>
      </c>
      <c r="S16" t="s">
        <v>13</v>
      </c>
      <c r="T16">
        <v>0</v>
      </c>
      <c r="U16" t="s">
        <v>14</v>
      </c>
      <c r="V16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42</v>
      </c>
      <c r="AE16" s="2">
        <v>45112.590844907405</v>
      </c>
      <c r="AF16">
        <v>42</v>
      </c>
      <c r="AG16" t="s">
        <v>13</v>
      </c>
      <c r="AH16">
        <v>0</v>
      </c>
      <c r="AI16">
        <v>12.167999999999999</v>
      </c>
      <c r="AJ16" s="3">
        <v>8616</v>
      </c>
      <c r="AK16">
        <v>2.145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 s="11">
        <v>56</v>
      </c>
      <c r="AT16" s="12">
        <f t="shared" si="0"/>
        <v>121.84452179926301</v>
      </c>
      <c r="AU16" s="13">
        <f t="shared" si="1"/>
        <v>2046.7252085184002</v>
      </c>
      <c r="AW16" s="6">
        <f t="shared" si="2"/>
        <v>138.60080466008779</v>
      </c>
      <c r="AX16" s="15">
        <f t="shared" si="3"/>
        <v>1627.57664042688</v>
      </c>
      <c r="AZ16" s="14">
        <f t="shared" si="4"/>
        <v>116.58336960610711</v>
      </c>
      <c r="BA16" s="16">
        <f t="shared" si="5"/>
        <v>1642.3141314854402</v>
      </c>
      <c r="BC16" s="7">
        <f t="shared" si="6"/>
        <v>101.83544317101625</v>
      </c>
      <c r="BD16" s="8">
        <f t="shared" si="7"/>
        <v>1675.3327111628798</v>
      </c>
      <c r="BF16" s="12">
        <f t="shared" si="8"/>
        <v>121.84452179926301</v>
      </c>
      <c r="BG16" s="13">
        <f t="shared" si="9"/>
        <v>2046.7252085184002</v>
      </c>
      <c r="BI16">
        <v>56</v>
      </c>
      <c r="BJ16" t="s">
        <v>42</v>
      </c>
      <c r="BK16" s="2">
        <v>45112.590844907405</v>
      </c>
      <c r="BL16">
        <v>42</v>
      </c>
      <c r="BM16" t="s">
        <v>13</v>
      </c>
      <c r="BN16">
        <v>0</v>
      </c>
      <c r="BO16">
        <v>2.8719999999999999</v>
      </c>
      <c r="BP16" s="3">
        <v>789283</v>
      </c>
      <c r="BQ16">
        <v>0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5">
      <c r="A17">
        <v>57</v>
      </c>
      <c r="B17" t="s">
        <v>43</v>
      </c>
      <c r="C17" s="2">
        <v>45112.61215277778</v>
      </c>
      <c r="D17">
        <v>371</v>
      </c>
      <c r="E17" t="s">
        <v>13</v>
      </c>
      <c r="F17">
        <v>0</v>
      </c>
      <c r="G17">
        <v>6.0119999999999996</v>
      </c>
      <c r="H17" s="3">
        <v>23387</v>
      </c>
      <c r="I17">
        <v>4.2999999999999997E-2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43</v>
      </c>
      <c r="Q17" s="2">
        <v>45112.61215277778</v>
      </c>
      <c r="R17">
        <v>371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43</v>
      </c>
      <c r="AE17" s="2">
        <v>45112.61215277778</v>
      </c>
      <c r="AF17">
        <v>371</v>
      </c>
      <c r="AG17" t="s">
        <v>13</v>
      </c>
      <c r="AH17">
        <v>0</v>
      </c>
      <c r="AI17">
        <v>12.172000000000001</v>
      </c>
      <c r="AJ17" s="3">
        <v>2595</v>
      </c>
      <c r="AK17">
        <v>0.47199999999999998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 s="11">
        <v>57</v>
      </c>
      <c r="AT17" s="12">
        <f t="shared" si="0"/>
        <v>59.884098060287002</v>
      </c>
      <c r="AU17" s="13">
        <f t="shared" si="1"/>
        <v>608.38861119749993</v>
      </c>
      <c r="AW17" s="6">
        <f t="shared" si="2"/>
        <v>73.482344966142207</v>
      </c>
      <c r="AX17" s="15">
        <f t="shared" si="3"/>
        <v>515.52030525074997</v>
      </c>
      <c r="AZ17" s="14">
        <f t="shared" si="4"/>
        <v>61.147518531127908</v>
      </c>
      <c r="BA17" s="16">
        <f t="shared" si="5"/>
        <v>492.19650475350005</v>
      </c>
      <c r="BC17" s="7">
        <f t="shared" si="6"/>
        <v>52.39862450452474</v>
      </c>
      <c r="BD17" s="8">
        <f t="shared" si="7"/>
        <v>432.51464768199997</v>
      </c>
      <c r="BF17" s="12">
        <f t="shared" si="8"/>
        <v>59.884098060287002</v>
      </c>
      <c r="BG17" s="13">
        <f t="shared" si="9"/>
        <v>608.38861119749993</v>
      </c>
      <c r="BI17">
        <v>57</v>
      </c>
      <c r="BJ17" t="s">
        <v>43</v>
      </c>
      <c r="BK17" s="2">
        <v>45112.61215277778</v>
      </c>
      <c r="BL17">
        <v>371</v>
      </c>
      <c r="BM17" t="s">
        <v>13</v>
      </c>
      <c r="BN17">
        <v>0</v>
      </c>
      <c r="BO17">
        <v>2.8650000000000002</v>
      </c>
      <c r="BP17" s="3">
        <v>864253</v>
      </c>
      <c r="BQ17">
        <v>0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5">
      <c r="A18">
        <v>58</v>
      </c>
      <c r="B18" t="s">
        <v>44</v>
      </c>
      <c r="C18" s="2">
        <v>45112.633472222224</v>
      </c>
      <c r="D18">
        <v>332</v>
      </c>
      <c r="E18" t="s">
        <v>13</v>
      </c>
      <c r="F18">
        <v>0</v>
      </c>
      <c r="G18">
        <v>6.0410000000000004</v>
      </c>
      <c r="H18" s="3">
        <v>3790</v>
      </c>
      <c r="I18">
        <v>1E-3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44</v>
      </c>
      <c r="Q18" s="2">
        <v>45112.633472222224</v>
      </c>
      <c r="R18">
        <v>332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44</v>
      </c>
      <c r="AE18" s="2">
        <v>45112.633472222224</v>
      </c>
      <c r="AF18">
        <v>332</v>
      </c>
      <c r="AG18" t="s">
        <v>13</v>
      </c>
      <c r="AH18">
        <v>0</v>
      </c>
      <c r="AI18">
        <v>12.141</v>
      </c>
      <c r="AJ18" s="3">
        <v>32999</v>
      </c>
      <c r="AK18">
        <v>8.798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 s="11">
        <v>58</v>
      </c>
      <c r="AT18" s="12">
        <f t="shared" si="0"/>
        <v>2.4172639999999976</v>
      </c>
      <c r="AU18" s="13">
        <f t="shared" si="1"/>
        <v>7533.3732021438991</v>
      </c>
      <c r="AW18" s="6">
        <f t="shared" si="2"/>
        <v>6.1861871249999982</v>
      </c>
      <c r="AX18" s="15">
        <f t="shared" si="3"/>
        <v>6084.4922127572299</v>
      </c>
      <c r="AZ18" s="14">
        <f t="shared" si="4"/>
        <v>6.9417704049999998</v>
      </c>
      <c r="BA18" s="16">
        <f t="shared" si="5"/>
        <v>6287.8447331437401</v>
      </c>
      <c r="BC18" s="7">
        <f t="shared" si="6"/>
        <v>3.4463747300000005</v>
      </c>
      <c r="BD18" s="8">
        <f t="shared" si="7"/>
        <v>6689.4037042944801</v>
      </c>
      <c r="BF18" s="12">
        <f t="shared" si="8"/>
        <v>2.4172639999999976</v>
      </c>
      <c r="BG18" s="13">
        <f t="shared" si="9"/>
        <v>7533.3732021438991</v>
      </c>
      <c r="BI18">
        <v>58</v>
      </c>
      <c r="BJ18" t="s">
        <v>44</v>
      </c>
      <c r="BK18" s="2">
        <v>45112.633472222224</v>
      </c>
      <c r="BL18">
        <v>332</v>
      </c>
      <c r="BM18" t="s">
        <v>13</v>
      </c>
      <c r="BN18">
        <v>0</v>
      </c>
      <c r="BO18">
        <v>2.87</v>
      </c>
      <c r="BP18" s="3">
        <v>792814</v>
      </c>
      <c r="BQ18">
        <v>0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5">
      <c r="A19">
        <v>59</v>
      </c>
      <c r="B19" t="s">
        <v>45</v>
      </c>
      <c r="C19" s="2">
        <v>45112.654768518521</v>
      </c>
      <c r="D19" t="s">
        <v>46</v>
      </c>
      <c r="E19" t="s">
        <v>13</v>
      </c>
      <c r="F19">
        <v>0</v>
      </c>
      <c r="G19">
        <v>6.0789999999999997</v>
      </c>
      <c r="H19" s="3">
        <v>2029</v>
      </c>
      <c r="I19">
        <v>-3.0000000000000001E-3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45</v>
      </c>
      <c r="Q19" s="2">
        <v>45112.654768518521</v>
      </c>
      <c r="R19" t="s">
        <v>46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45</v>
      </c>
      <c r="AE19" s="2">
        <v>45112.654768518521</v>
      </c>
      <c r="AF19" t="s">
        <v>46</v>
      </c>
      <c r="AG19" t="s">
        <v>13</v>
      </c>
      <c r="AH19">
        <v>0</v>
      </c>
      <c r="AI19">
        <v>12.058999999999999</v>
      </c>
      <c r="AJ19" s="3">
        <v>102615</v>
      </c>
      <c r="AK19">
        <v>26.841999999999999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 s="11">
        <v>59</v>
      </c>
      <c r="AT19" s="12">
        <f t="shared" si="0"/>
        <v>5.2749091400000001</v>
      </c>
      <c r="AU19" s="13">
        <f t="shared" si="1"/>
        <v>23210.0651165975</v>
      </c>
      <c r="AW19" s="6">
        <f t="shared" si="2"/>
        <v>1.2049278712499989</v>
      </c>
      <c r="AX19" s="15">
        <f t="shared" si="3"/>
        <v>18398.693054616753</v>
      </c>
      <c r="AZ19" s="14">
        <f t="shared" si="4"/>
        <v>0.80329606404999954</v>
      </c>
      <c r="BA19" s="16">
        <f t="shared" si="5"/>
        <v>19444.914830461501</v>
      </c>
      <c r="BC19" s="7">
        <f t="shared" si="6"/>
        <v>0.48718909730000015</v>
      </c>
      <c r="BD19" s="8">
        <f t="shared" si="7"/>
        <v>20838.099028497996</v>
      </c>
      <c r="BF19" s="12">
        <f t="shared" si="8"/>
        <v>5.2749091400000001</v>
      </c>
      <c r="BG19" s="13">
        <f t="shared" si="9"/>
        <v>23210.0651165975</v>
      </c>
      <c r="BI19">
        <v>59</v>
      </c>
      <c r="BJ19" t="s">
        <v>45</v>
      </c>
      <c r="BK19" s="2">
        <v>45112.654768518521</v>
      </c>
      <c r="BL19" t="s">
        <v>46</v>
      </c>
      <c r="BM19" t="s">
        <v>13</v>
      </c>
      <c r="BN19">
        <v>0</v>
      </c>
      <c r="BO19">
        <v>2.8660000000000001</v>
      </c>
      <c r="BP19" s="3">
        <v>877030</v>
      </c>
      <c r="BQ19">
        <v>0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5">
      <c r="A20">
        <v>60</v>
      </c>
      <c r="B20" t="s">
        <v>47</v>
      </c>
      <c r="C20" s="2">
        <v>45112.676076388889</v>
      </c>
      <c r="D20">
        <v>227</v>
      </c>
      <c r="E20" t="s">
        <v>13</v>
      </c>
      <c r="F20">
        <v>0</v>
      </c>
      <c r="G20">
        <v>5.9960000000000004</v>
      </c>
      <c r="H20" s="3">
        <v>59917</v>
      </c>
      <c r="I20">
        <v>0.121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47</v>
      </c>
      <c r="Q20" s="2">
        <v>45112.676076388889</v>
      </c>
      <c r="R20">
        <v>227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47</v>
      </c>
      <c r="AE20" s="2">
        <v>45112.676076388889</v>
      </c>
      <c r="AF20">
        <v>227</v>
      </c>
      <c r="AG20" t="s">
        <v>13</v>
      </c>
      <c r="AH20">
        <v>0</v>
      </c>
      <c r="AI20">
        <v>12.148999999999999</v>
      </c>
      <c r="AJ20" s="3">
        <v>10170</v>
      </c>
      <c r="AK20">
        <v>2.5739999999999998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 s="11">
        <v>60</v>
      </c>
      <c r="AT20" s="12">
        <f t="shared" si="0"/>
        <v>166.24592705604704</v>
      </c>
      <c r="AU20" s="13">
        <f t="shared" si="1"/>
        <v>2412.58607871</v>
      </c>
      <c r="AW20" s="6">
        <f t="shared" si="2"/>
        <v>185.73930072919822</v>
      </c>
      <c r="AX20" s="15">
        <f t="shared" si="3"/>
        <v>1913.855767947</v>
      </c>
      <c r="AZ20" s="14">
        <f t="shared" si="4"/>
        <v>157.03615833111991</v>
      </c>
      <c r="BA20" s="16">
        <f t="shared" si="5"/>
        <v>1938.9642460860002</v>
      </c>
      <c r="BC20" s="7">
        <f t="shared" si="6"/>
        <v>137.92597362355994</v>
      </c>
      <c r="BD20" s="8">
        <f t="shared" si="7"/>
        <v>1995.7994944720001</v>
      </c>
      <c r="BF20" s="12">
        <f t="shared" si="8"/>
        <v>166.24592705604704</v>
      </c>
      <c r="BG20" s="13">
        <f t="shared" si="9"/>
        <v>2412.58607871</v>
      </c>
      <c r="BI20">
        <v>60</v>
      </c>
      <c r="BJ20" t="s">
        <v>47</v>
      </c>
      <c r="BK20" s="2">
        <v>45112.676076388889</v>
      </c>
      <c r="BL20">
        <v>227</v>
      </c>
      <c r="BM20" t="s">
        <v>13</v>
      </c>
      <c r="BN20">
        <v>0</v>
      </c>
      <c r="BO20">
        <v>2.8490000000000002</v>
      </c>
      <c r="BP20" s="3">
        <v>911834</v>
      </c>
      <c r="BQ20">
        <v>0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5">
      <c r="A21">
        <v>61</v>
      </c>
      <c r="B21" t="s">
        <v>48</v>
      </c>
      <c r="C21" s="2">
        <v>45112.697384259256</v>
      </c>
      <c r="D21">
        <v>98</v>
      </c>
      <c r="E21" t="s">
        <v>13</v>
      </c>
      <c r="F21">
        <v>0</v>
      </c>
      <c r="G21">
        <v>6.0149999999999997</v>
      </c>
      <c r="H21" s="3">
        <v>24679</v>
      </c>
      <c r="I21">
        <v>4.4999999999999998E-2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48</v>
      </c>
      <c r="Q21" s="2">
        <v>45112.697384259256</v>
      </c>
      <c r="R21">
        <v>98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48</v>
      </c>
      <c r="AE21" s="2">
        <v>45112.697384259256</v>
      </c>
      <c r="AF21">
        <v>98</v>
      </c>
      <c r="AG21" t="s">
        <v>13</v>
      </c>
      <c r="AH21">
        <v>0</v>
      </c>
      <c r="AI21">
        <v>12.179</v>
      </c>
      <c r="AJ21" s="3">
        <v>1741</v>
      </c>
      <c r="AK21">
        <v>0.23400000000000001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 s="11">
        <v>61</v>
      </c>
      <c r="AT21" s="12">
        <f t="shared" si="0"/>
        <v>63.717720354343001</v>
      </c>
      <c r="AU21" s="13">
        <f t="shared" si="1"/>
        <v>401.70152395590003</v>
      </c>
      <c r="AW21" s="6">
        <f t="shared" si="2"/>
        <v>77.4898299079358</v>
      </c>
      <c r="AX21" s="15">
        <f t="shared" si="3"/>
        <v>357.42113904563001</v>
      </c>
      <c r="AZ21" s="14">
        <f t="shared" si="4"/>
        <v>64.544430487343107</v>
      </c>
      <c r="BA21" s="16">
        <f t="shared" si="5"/>
        <v>328.97191462294001</v>
      </c>
      <c r="BC21" s="7">
        <f t="shared" si="6"/>
        <v>55.42723886807785</v>
      </c>
      <c r="BD21" s="8">
        <f t="shared" si="7"/>
        <v>256.08734681287996</v>
      </c>
      <c r="BF21" s="12">
        <f t="shared" si="8"/>
        <v>63.717720354343001</v>
      </c>
      <c r="BG21" s="13">
        <f t="shared" si="9"/>
        <v>401.70152395590003</v>
      </c>
      <c r="BI21">
        <v>61</v>
      </c>
      <c r="BJ21" t="s">
        <v>48</v>
      </c>
      <c r="BK21" s="2">
        <v>45112.697384259256</v>
      </c>
      <c r="BL21">
        <v>98</v>
      </c>
      <c r="BM21" t="s">
        <v>13</v>
      </c>
      <c r="BN21">
        <v>0</v>
      </c>
      <c r="BO21">
        <v>2.87</v>
      </c>
      <c r="BP21" s="3">
        <v>833700</v>
      </c>
      <c r="BQ21">
        <v>0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5">
      <c r="A22">
        <v>62</v>
      </c>
      <c r="B22" t="s">
        <v>49</v>
      </c>
      <c r="C22" s="2">
        <v>45112.718715277777</v>
      </c>
      <c r="D22">
        <v>112</v>
      </c>
      <c r="E22" t="s">
        <v>13</v>
      </c>
      <c r="F22">
        <v>0</v>
      </c>
      <c r="G22">
        <v>5.9630000000000001</v>
      </c>
      <c r="H22" s="3">
        <v>14243708</v>
      </c>
      <c r="I22">
        <v>31.402000000000001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49</v>
      </c>
      <c r="Q22" s="2">
        <v>45112.718715277777</v>
      </c>
      <c r="R22">
        <v>112</v>
      </c>
      <c r="S22" t="s">
        <v>13</v>
      </c>
      <c r="T22">
        <v>0</v>
      </c>
      <c r="U22">
        <v>5.923</v>
      </c>
      <c r="V22" s="3">
        <v>116364</v>
      </c>
      <c r="W22">
        <v>29.547999999999998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49</v>
      </c>
      <c r="AE22" s="2">
        <v>45112.718715277777</v>
      </c>
      <c r="AF22">
        <v>112</v>
      </c>
      <c r="AG22" t="s">
        <v>13</v>
      </c>
      <c r="AH22">
        <v>0</v>
      </c>
      <c r="AI22">
        <v>12.077</v>
      </c>
      <c r="AJ22" s="3">
        <v>87513</v>
      </c>
      <c r="AK22">
        <v>23.038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 s="11">
        <v>62</v>
      </c>
      <c r="AT22" s="12">
        <f t="shared" si="0"/>
        <v>28544.55439008</v>
      </c>
      <c r="AU22" s="13">
        <f t="shared" si="1"/>
        <v>19586.736420587898</v>
      </c>
      <c r="AW22" s="6">
        <f t="shared" si="2"/>
        <v>22701.504406929362</v>
      </c>
      <c r="AX22" s="15">
        <f t="shared" si="3"/>
        <v>15779.014575141869</v>
      </c>
      <c r="AZ22" s="14">
        <f t="shared" si="4"/>
        <v>29850.070149445281</v>
      </c>
      <c r="BA22" s="16">
        <f t="shared" si="5"/>
        <v>16604.09998075206</v>
      </c>
      <c r="BC22" s="7">
        <f t="shared" si="6"/>
        <v>28717.927949987519</v>
      </c>
      <c r="BD22" s="8">
        <f t="shared" si="7"/>
        <v>17789.791537687117</v>
      </c>
      <c r="BF22" s="12">
        <f t="shared" si="8"/>
        <v>28544.55439008</v>
      </c>
      <c r="BG22" s="13">
        <f t="shared" si="9"/>
        <v>19586.736420587898</v>
      </c>
      <c r="BI22">
        <v>62</v>
      </c>
      <c r="BJ22" t="s">
        <v>49</v>
      </c>
      <c r="BK22" s="2">
        <v>45112.718715277777</v>
      </c>
      <c r="BL22">
        <v>112</v>
      </c>
      <c r="BM22" t="s">
        <v>13</v>
      </c>
      <c r="BN22">
        <v>0</v>
      </c>
      <c r="BO22">
        <v>2.8740000000000001</v>
      </c>
      <c r="BP22" s="3">
        <v>685442</v>
      </c>
      <c r="BQ22">
        <v>0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5">
      <c r="A23">
        <v>63</v>
      </c>
      <c r="B23" t="s">
        <v>50</v>
      </c>
      <c r="C23" s="2">
        <v>45112.739965277775</v>
      </c>
      <c r="D23">
        <v>71</v>
      </c>
      <c r="E23" t="s">
        <v>13</v>
      </c>
      <c r="F23">
        <v>0</v>
      </c>
      <c r="G23">
        <v>6.0670000000000002</v>
      </c>
      <c r="H23" s="3">
        <v>2008</v>
      </c>
      <c r="I23">
        <v>-3.0000000000000001E-3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50</v>
      </c>
      <c r="Q23" s="2">
        <v>45112.739965277775</v>
      </c>
      <c r="R23">
        <v>71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50</v>
      </c>
      <c r="AE23" s="2">
        <v>45112.739965277775</v>
      </c>
      <c r="AF23">
        <v>71</v>
      </c>
      <c r="AG23" t="s">
        <v>13</v>
      </c>
      <c r="AH23">
        <v>0</v>
      </c>
      <c r="AI23">
        <v>12.069000000000001</v>
      </c>
      <c r="AJ23" s="3">
        <v>104453</v>
      </c>
      <c r="AK23">
        <v>27.300999999999998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 s="11">
        <v>63</v>
      </c>
      <c r="AT23" s="12">
        <f t="shared" si="0"/>
        <v>5.3291945600000004</v>
      </c>
      <c r="AU23" s="13">
        <f t="shared" si="1"/>
        <v>23649.771545351898</v>
      </c>
      <c r="AW23" s="6">
        <f t="shared" si="2"/>
        <v>1.1463213599999991</v>
      </c>
      <c r="AX23" s="15">
        <f t="shared" si="3"/>
        <v>18715.568558551073</v>
      </c>
      <c r="AZ23" s="14">
        <f t="shared" si="4"/>
        <v>0.72792589119999995</v>
      </c>
      <c r="BA23" s="16">
        <f t="shared" si="5"/>
        <v>19790.152021061658</v>
      </c>
      <c r="BC23" s="7">
        <f t="shared" si="6"/>
        <v>0.45733809920000001</v>
      </c>
      <c r="BD23" s="8">
        <f t="shared" si="7"/>
        <v>21208.300946586318</v>
      </c>
      <c r="BF23" s="12">
        <f t="shared" si="8"/>
        <v>5.3291945600000004</v>
      </c>
      <c r="BG23" s="13">
        <f t="shared" si="9"/>
        <v>23649.771545351898</v>
      </c>
      <c r="BI23">
        <v>63</v>
      </c>
      <c r="BJ23" t="s">
        <v>50</v>
      </c>
      <c r="BK23" s="2">
        <v>45112.739965277775</v>
      </c>
      <c r="BL23">
        <v>71</v>
      </c>
      <c r="BM23" t="s">
        <v>13</v>
      </c>
      <c r="BN23">
        <v>0</v>
      </c>
      <c r="BO23">
        <v>2.8620000000000001</v>
      </c>
      <c r="BP23" s="3">
        <v>956174</v>
      </c>
      <c r="BQ23">
        <v>0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5">
      <c r="A24">
        <v>64</v>
      </c>
      <c r="B24" t="s">
        <v>51</v>
      </c>
      <c r="C24" s="2">
        <v>45112.761307870373</v>
      </c>
      <c r="D24">
        <v>108</v>
      </c>
      <c r="E24" t="s">
        <v>13</v>
      </c>
      <c r="F24">
        <v>0</v>
      </c>
      <c r="G24">
        <v>5.9960000000000004</v>
      </c>
      <c r="H24" s="3">
        <v>46976</v>
      </c>
      <c r="I24">
        <v>9.2999999999999999E-2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51</v>
      </c>
      <c r="Q24" s="2">
        <v>45112.761307870373</v>
      </c>
      <c r="R24">
        <v>108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51</v>
      </c>
      <c r="AE24" s="2">
        <v>45112.761307870373</v>
      </c>
      <c r="AF24">
        <v>108</v>
      </c>
      <c r="AG24" t="s">
        <v>13</v>
      </c>
      <c r="AH24">
        <v>0</v>
      </c>
      <c r="AI24" t="s">
        <v>14</v>
      </c>
      <c r="AJ24" s="3" t="s">
        <v>14</v>
      </c>
      <c r="AK24" t="s">
        <v>14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 s="11">
        <v>64</v>
      </c>
      <c r="AT24" s="12">
        <f t="shared" si="0"/>
        <v>129.04793180364803</v>
      </c>
      <c r="AU24" s="13" t="e">
        <f t="shared" si="1"/>
        <v>#VALUE!</v>
      </c>
      <c r="AW24" s="6">
        <f t="shared" si="2"/>
        <v>146.2206710770688</v>
      </c>
      <c r="AX24" s="15" t="e">
        <f t="shared" si="3"/>
        <v>#VALUE!</v>
      </c>
      <c r="AZ24" s="14">
        <f t="shared" si="4"/>
        <v>123.10386458076159</v>
      </c>
      <c r="BA24" s="16" t="e">
        <f t="shared" si="5"/>
        <v>#VALUE!</v>
      </c>
      <c r="BC24" s="7">
        <f t="shared" si="6"/>
        <v>107.65191679184895</v>
      </c>
      <c r="BD24" s="8" t="e">
        <f t="shared" si="7"/>
        <v>#VALUE!</v>
      </c>
      <c r="BF24" s="12">
        <f t="shared" si="8"/>
        <v>129.04793180364803</v>
      </c>
      <c r="BG24" s="13" t="e">
        <f t="shared" si="9"/>
        <v>#VALUE!</v>
      </c>
      <c r="BI24">
        <v>64</v>
      </c>
      <c r="BJ24" t="s">
        <v>51</v>
      </c>
      <c r="BK24" s="2">
        <v>45112.761307870373</v>
      </c>
      <c r="BL24">
        <v>108</v>
      </c>
      <c r="BM24" t="s">
        <v>13</v>
      </c>
      <c r="BN24">
        <v>0</v>
      </c>
      <c r="BO24">
        <v>2.847</v>
      </c>
      <c r="BP24" s="3">
        <v>958378</v>
      </c>
      <c r="BQ24">
        <v>0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5">
      <c r="A25">
        <v>65</v>
      </c>
      <c r="B25" t="s">
        <v>52</v>
      </c>
      <c r="C25" s="2">
        <v>45112.782604166663</v>
      </c>
      <c r="D25">
        <v>320</v>
      </c>
      <c r="E25" t="s">
        <v>13</v>
      </c>
      <c r="F25">
        <v>0</v>
      </c>
      <c r="G25">
        <v>6.024</v>
      </c>
      <c r="H25" s="3">
        <v>3766</v>
      </c>
      <c r="I25">
        <v>1E-3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52</v>
      </c>
      <c r="Q25" s="2">
        <v>45112.782604166663</v>
      </c>
      <c r="R25">
        <v>320</v>
      </c>
      <c r="S25" t="s">
        <v>13</v>
      </c>
      <c r="T25">
        <v>0</v>
      </c>
      <c r="U25" t="s">
        <v>14</v>
      </c>
      <c r="V25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52</v>
      </c>
      <c r="AE25" s="2">
        <v>45112.782604166663</v>
      </c>
      <c r="AF25">
        <v>320</v>
      </c>
      <c r="AG25" t="s">
        <v>13</v>
      </c>
      <c r="AH25">
        <v>0</v>
      </c>
      <c r="AI25">
        <v>12.115</v>
      </c>
      <c r="AJ25" s="3">
        <v>37591</v>
      </c>
      <c r="AK25">
        <v>10.031000000000001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 s="11">
        <v>65</v>
      </c>
      <c r="AT25" s="12">
        <f t="shared" si="0"/>
        <v>2.43369824</v>
      </c>
      <c r="AU25" s="13">
        <f t="shared" si="1"/>
        <v>8505.9767155359004</v>
      </c>
      <c r="AW25" s="6">
        <f t="shared" si="2"/>
        <v>6.1174135649999997</v>
      </c>
      <c r="AX25" s="15">
        <f t="shared" si="3"/>
        <v>6915.5021624516303</v>
      </c>
      <c r="AZ25" s="14">
        <f t="shared" si="4"/>
        <v>6.8605272898000003</v>
      </c>
      <c r="BA25" s="16">
        <f t="shared" si="5"/>
        <v>7160.5644658509409</v>
      </c>
      <c r="BC25" s="7">
        <f t="shared" si="6"/>
        <v>3.3999878468000002</v>
      </c>
      <c r="BD25" s="8">
        <f t="shared" si="7"/>
        <v>7630.2978146688802</v>
      </c>
      <c r="BF25" s="12">
        <f t="shared" si="8"/>
        <v>2.43369824</v>
      </c>
      <c r="BG25" s="13">
        <f t="shared" si="9"/>
        <v>8505.9767155359004</v>
      </c>
      <c r="BI25">
        <v>65</v>
      </c>
      <c r="BJ25" t="s">
        <v>52</v>
      </c>
      <c r="BK25" s="2">
        <v>45112.782604166663</v>
      </c>
      <c r="BL25">
        <v>320</v>
      </c>
      <c r="BM25" t="s">
        <v>13</v>
      </c>
      <c r="BN25">
        <v>0</v>
      </c>
      <c r="BO25">
        <v>2.8479999999999999</v>
      </c>
      <c r="BP25" s="3">
        <v>900401</v>
      </c>
      <c r="BQ25">
        <v>0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5">
      <c r="A26">
        <v>66</v>
      </c>
      <c r="B26" t="s">
        <v>53</v>
      </c>
      <c r="C26" s="2">
        <v>45112.803900462961</v>
      </c>
      <c r="D26">
        <v>401</v>
      </c>
      <c r="E26" t="s">
        <v>13</v>
      </c>
      <c r="F26">
        <v>0</v>
      </c>
      <c r="G26">
        <v>6.0679999999999996</v>
      </c>
      <c r="H26" s="3">
        <v>1721</v>
      </c>
      <c r="I26">
        <v>-4.0000000000000001E-3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53</v>
      </c>
      <c r="Q26" s="2">
        <v>45112.803900462961</v>
      </c>
      <c r="R26">
        <v>401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53</v>
      </c>
      <c r="AE26" s="2">
        <v>45112.803900462961</v>
      </c>
      <c r="AF26">
        <v>401</v>
      </c>
      <c r="AG26" t="s">
        <v>13</v>
      </c>
      <c r="AH26">
        <v>0</v>
      </c>
      <c r="AI26">
        <v>12.071</v>
      </c>
      <c r="AJ26" s="3">
        <v>102721</v>
      </c>
      <c r="AK26">
        <v>26.867999999999999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 s="11">
        <v>66</v>
      </c>
      <c r="AT26" s="12">
        <f t="shared" si="0"/>
        <v>6.1188291399999999</v>
      </c>
      <c r="AU26" s="13">
        <f t="shared" si="1"/>
        <v>23235.431102903098</v>
      </c>
      <c r="AW26" s="6">
        <f t="shared" si="2"/>
        <v>0.34724412125000015</v>
      </c>
      <c r="AX26" s="15">
        <f t="shared" si="3"/>
        <v>18416.979226900436</v>
      </c>
      <c r="AZ26" s="14">
        <f t="shared" si="4"/>
        <v>-0.30725568594999952</v>
      </c>
      <c r="BA26" s="16">
        <f t="shared" si="5"/>
        <v>19464.828121545339</v>
      </c>
      <c r="BC26" s="7">
        <f t="shared" si="6"/>
        <v>6.2218397300000117E-2</v>
      </c>
      <c r="BD26" s="8">
        <f t="shared" si="7"/>
        <v>20859.453769977681</v>
      </c>
      <c r="BF26" s="12">
        <f t="shared" si="8"/>
        <v>6.1188291399999999</v>
      </c>
      <c r="BG26" s="13">
        <f t="shared" si="9"/>
        <v>23235.431102903098</v>
      </c>
      <c r="BI26">
        <v>66</v>
      </c>
      <c r="BJ26" t="s">
        <v>53</v>
      </c>
      <c r="BK26" s="2">
        <v>45112.803900462961</v>
      </c>
      <c r="BL26">
        <v>401</v>
      </c>
      <c r="BM26" t="s">
        <v>13</v>
      </c>
      <c r="BN26">
        <v>0</v>
      </c>
      <c r="BO26">
        <v>2.8679999999999999</v>
      </c>
      <c r="BP26" s="3">
        <v>914314</v>
      </c>
      <c r="BQ26">
        <v>0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5">
      <c r="A27">
        <v>67</v>
      </c>
      <c r="B27" t="s">
        <v>54</v>
      </c>
      <c r="C27" s="2">
        <v>45112.825196759259</v>
      </c>
      <c r="D27">
        <v>345</v>
      </c>
      <c r="E27" t="s">
        <v>13</v>
      </c>
      <c r="F27">
        <v>0</v>
      </c>
      <c r="G27">
        <v>6.024</v>
      </c>
      <c r="H27" s="3">
        <v>7468</v>
      </c>
      <c r="I27">
        <v>8.9999999999999993E-3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54</v>
      </c>
      <c r="Q27" s="2">
        <v>45112.825196759259</v>
      </c>
      <c r="R27">
        <v>345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54</v>
      </c>
      <c r="AE27" s="2">
        <v>45112.825196759259</v>
      </c>
      <c r="AF27">
        <v>345</v>
      </c>
      <c r="AG27" t="s">
        <v>13</v>
      </c>
      <c r="AH27">
        <v>0</v>
      </c>
      <c r="AI27">
        <v>12.131</v>
      </c>
      <c r="AJ27" s="3">
        <v>42109</v>
      </c>
      <c r="AK27">
        <v>11.237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 s="11">
        <v>67</v>
      </c>
      <c r="AT27" s="12">
        <f t="shared" si="0"/>
        <v>7.2513329600000009</v>
      </c>
      <c r="AU27" s="13">
        <f t="shared" si="1"/>
        <v>9444.1341294759004</v>
      </c>
      <c r="AW27" s="6">
        <f t="shared" si="2"/>
        <v>17.015074259999999</v>
      </c>
      <c r="AX27" s="15">
        <f t="shared" si="3"/>
        <v>7730.5368521096298</v>
      </c>
      <c r="AZ27" s="14">
        <f t="shared" si="4"/>
        <v>18.603233159199998</v>
      </c>
      <c r="BA27" s="16">
        <f t="shared" si="5"/>
        <v>8018.5510902549404</v>
      </c>
      <c r="BC27" s="7">
        <f t="shared" si="6"/>
        <v>12.533562987200002</v>
      </c>
      <c r="BD27" s="8">
        <f t="shared" si="7"/>
        <v>8554.9790556768785</v>
      </c>
      <c r="BF27" s="12">
        <f t="shared" si="8"/>
        <v>7.2513329600000009</v>
      </c>
      <c r="BG27" s="13">
        <f t="shared" si="9"/>
        <v>9444.1341294759004</v>
      </c>
      <c r="BI27">
        <v>67</v>
      </c>
      <c r="BJ27" t="s">
        <v>54</v>
      </c>
      <c r="BK27" s="2">
        <v>45112.825196759259</v>
      </c>
      <c r="BL27">
        <v>345</v>
      </c>
      <c r="BM27" t="s">
        <v>13</v>
      </c>
      <c r="BN27">
        <v>0</v>
      </c>
      <c r="BO27">
        <v>2.867</v>
      </c>
      <c r="BP27" s="3">
        <v>884727</v>
      </c>
      <c r="BQ27">
        <v>0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5">
      <c r="A28">
        <v>68</v>
      </c>
      <c r="B28" t="s">
        <v>55</v>
      </c>
      <c r="C28" s="2">
        <v>45112.846516203703</v>
      </c>
      <c r="D28">
        <v>59</v>
      </c>
      <c r="E28" t="s">
        <v>13</v>
      </c>
      <c r="F28">
        <v>0</v>
      </c>
      <c r="G28">
        <v>6.01</v>
      </c>
      <c r="H28" s="3">
        <v>351118</v>
      </c>
      <c r="I28">
        <v>0.746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55</v>
      </c>
      <c r="Q28" s="2">
        <v>45112.846516203703</v>
      </c>
      <c r="R28">
        <v>59</v>
      </c>
      <c r="S28" t="s">
        <v>13</v>
      </c>
      <c r="T28">
        <v>0</v>
      </c>
      <c r="U28">
        <v>5.968</v>
      </c>
      <c r="V28" s="3">
        <v>3851</v>
      </c>
      <c r="W28">
        <v>0.95799999999999996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55</v>
      </c>
      <c r="AE28" s="2">
        <v>45112.846516203703</v>
      </c>
      <c r="AF28">
        <v>59</v>
      </c>
      <c r="AG28" t="s">
        <v>13</v>
      </c>
      <c r="AH28">
        <v>0</v>
      </c>
      <c r="AI28">
        <v>12.173999999999999</v>
      </c>
      <c r="AJ28" s="3">
        <v>4156</v>
      </c>
      <c r="AK28">
        <v>0.90700000000000003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 s="11">
        <v>68</v>
      </c>
      <c r="AT28" s="12">
        <f t="shared" si="0"/>
        <v>832.97584039141373</v>
      </c>
      <c r="AU28" s="13">
        <f t="shared" si="1"/>
        <v>984.46608755039995</v>
      </c>
      <c r="AW28" s="6">
        <f t="shared" si="2"/>
        <v>1002.7075596920313</v>
      </c>
      <c r="AX28" s="15">
        <f t="shared" si="3"/>
        <v>804.26821546928011</v>
      </c>
      <c r="AZ28" s="14">
        <f t="shared" si="4"/>
        <v>909.87981254418844</v>
      </c>
      <c r="BA28" s="16">
        <f t="shared" si="5"/>
        <v>790.48835181664003</v>
      </c>
      <c r="BC28" s="7">
        <f t="shared" si="6"/>
        <v>812.02578272712094</v>
      </c>
      <c r="BD28" s="8">
        <f t="shared" si="7"/>
        <v>754.90440998527993</v>
      </c>
      <c r="BF28" s="12">
        <f t="shared" si="8"/>
        <v>832.97584039141373</v>
      </c>
      <c r="BG28" s="13">
        <f t="shared" si="9"/>
        <v>984.46608755039995</v>
      </c>
      <c r="BI28">
        <v>68</v>
      </c>
      <c r="BJ28" t="s">
        <v>55</v>
      </c>
      <c r="BK28" s="2">
        <v>45112.846516203703</v>
      </c>
      <c r="BL28">
        <v>59</v>
      </c>
      <c r="BM28" t="s">
        <v>13</v>
      </c>
      <c r="BN28">
        <v>0</v>
      </c>
      <c r="BO28">
        <v>2.8690000000000002</v>
      </c>
      <c r="BP28" s="3">
        <v>838170</v>
      </c>
      <c r="BQ28">
        <v>0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5">
      <c r="A29">
        <v>69</v>
      </c>
      <c r="B29" t="s">
        <v>56</v>
      </c>
      <c r="C29" s="2">
        <v>45112.867812500001</v>
      </c>
      <c r="D29">
        <v>385</v>
      </c>
      <c r="E29" t="s">
        <v>13</v>
      </c>
      <c r="F29">
        <v>0</v>
      </c>
      <c r="G29">
        <v>6.0149999999999997</v>
      </c>
      <c r="H29" s="3">
        <v>23990</v>
      </c>
      <c r="I29">
        <v>4.3999999999999997E-2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56</v>
      </c>
      <c r="Q29" s="2">
        <v>45112.867812500001</v>
      </c>
      <c r="R29">
        <v>385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56</v>
      </c>
      <c r="AE29" s="2">
        <v>45112.867812500001</v>
      </c>
      <c r="AF29">
        <v>385</v>
      </c>
      <c r="AG29" t="s">
        <v>13</v>
      </c>
      <c r="AH29">
        <v>0</v>
      </c>
      <c r="AI29">
        <v>12.172000000000001</v>
      </c>
      <c r="AJ29" s="3">
        <v>2602</v>
      </c>
      <c r="AK29">
        <v>0.47399999999999998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 s="11">
        <v>69</v>
      </c>
      <c r="AT29" s="12">
        <f t="shared" si="0"/>
        <v>61.673974802299995</v>
      </c>
      <c r="AU29" s="13">
        <f t="shared" si="1"/>
        <v>610.08001873559999</v>
      </c>
      <c r="AW29" s="6">
        <f t="shared" si="2"/>
        <v>75.353050494380014</v>
      </c>
      <c r="AX29" s="15">
        <f t="shared" si="3"/>
        <v>516.81582174092011</v>
      </c>
      <c r="AZ29" s="14">
        <f t="shared" si="4"/>
        <v>62.732969619910001</v>
      </c>
      <c r="BA29" s="16">
        <f t="shared" si="5"/>
        <v>493.53431323096004</v>
      </c>
      <c r="BC29" s="7">
        <f t="shared" si="6"/>
        <v>53.812167611146002</v>
      </c>
      <c r="BD29" s="8">
        <f t="shared" si="7"/>
        <v>433.96061928991998</v>
      </c>
      <c r="BF29" s="12">
        <f t="shared" si="8"/>
        <v>61.673974802299995</v>
      </c>
      <c r="BG29" s="13">
        <f t="shared" si="9"/>
        <v>610.08001873559999</v>
      </c>
      <c r="BI29">
        <v>69</v>
      </c>
      <c r="BJ29" t="s">
        <v>56</v>
      </c>
      <c r="BK29" s="2">
        <v>45112.867812500001</v>
      </c>
      <c r="BL29">
        <v>385</v>
      </c>
      <c r="BM29" t="s">
        <v>13</v>
      </c>
      <c r="BN29">
        <v>0</v>
      </c>
      <c r="BO29">
        <v>2.867</v>
      </c>
      <c r="BP29" s="3">
        <v>890641</v>
      </c>
      <c r="BQ29">
        <v>0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5">
      <c r="A30">
        <v>70</v>
      </c>
      <c r="B30" t="s">
        <v>57</v>
      </c>
      <c r="C30" s="2">
        <v>45112.889085648145</v>
      </c>
      <c r="D30">
        <v>232</v>
      </c>
      <c r="E30" t="s">
        <v>13</v>
      </c>
      <c r="F30">
        <v>0</v>
      </c>
      <c r="G30">
        <v>6.0830000000000002</v>
      </c>
      <c r="H30" s="3">
        <v>1873</v>
      </c>
      <c r="I30">
        <v>-3.0000000000000001E-3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57</v>
      </c>
      <c r="Q30" s="2">
        <v>45112.889085648145</v>
      </c>
      <c r="R30">
        <v>232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57</v>
      </c>
      <c r="AE30" s="2">
        <v>45112.889085648145</v>
      </c>
      <c r="AF30">
        <v>232</v>
      </c>
      <c r="AG30" t="s">
        <v>13</v>
      </c>
      <c r="AH30">
        <v>0</v>
      </c>
      <c r="AI30">
        <v>12.071</v>
      </c>
      <c r="AJ30" s="3">
        <v>102683</v>
      </c>
      <c r="AK30">
        <v>26.859000000000002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 s="11">
        <v>70</v>
      </c>
      <c r="AT30" s="12">
        <f t="shared" si="0"/>
        <v>5.689544660000001</v>
      </c>
      <c r="AU30" s="13">
        <f t="shared" si="1"/>
        <v>23226.3377417999</v>
      </c>
      <c r="AW30" s="6">
        <f t="shared" si="2"/>
        <v>0.77001274124999952</v>
      </c>
      <c r="AX30" s="15">
        <f t="shared" si="3"/>
        <v>18410.423968845473</v>
      </c>
      <c r="AZ30" s="14">
        <f t="shared" si="4"/>
        <v>0.24218292444999978</v>
      </c>
      <c r="BA30" s="16">
        <f t="shared" si="5"/>
        <v>19457.68943656886</v>
      </c>
      <c r="BC30" s="7">
        <f t="shared" si="6"/>
        <v>0.26849884369999999</v>
      </c>
      <c r="BD30" s="8">
        <f t="shared" si="7"/>
        <v>20851.798362560719</v>
      </c>
      <c r="BF30" s="12">
        <f t="shared" si="8"/>
        <v>5.689544660000001</v>
      </c>
      <c r="BG30" s="13">
        <f t="shared" si="9"/>
        <v>23226.3377417999</v>
      </c>
      <c r="BI30">
        <v>70</v>
      </c>
      <c r="BJ30" t="s">
        <v>57</v>
      </c>
      <c r="BK30" s="2">
        <v>45112.889085648145</v>
      </c>
      <c r="BL30">
        <v>232</v>
      </c>
      <c r="BM30" t="s">
        <v>13</v>
      </c>
      <c r="BN30">
        <v>0</v>
      </c>
      <c r="BO30">
        <v>2.8620000000000001</v>
      </c>
      <c r="BP30" s="3">
        <v>989267</v>
      </c>
      <c r="BQ30">
        <v>0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5">
      <c r="A31">
        <v>71</v>
      </c>
      <c r="B31" t="s">
        <v>58</v>
      </c>
      <c r="C31" s="2">
        <v>45112.910451388889</v>
      </c>
      <c r="D31">
        <v>269</v>
      </c>
      <c r="E31" t="s">
        <v>13</v>
      </c>
      <c r="F31">
        <v>0</v>
      </c>
      <c r="G31">
        <v>6.0140000000000002</v>
      </c>
      <c r="H31" s="3">
        <v>66145</v>
      </c>
      <c r="I31">
        <v>0.13400000000000001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58</v>
      </c>
      <c r="Q31" s="2">
        <v>45112.910451388889</v>
      </c>
      <c r="R31">
        <v>269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58</v>
      </c>
      <c r="AE31" s="2">
        <v>45112.910451388889</v>
      </c>
      <c r="AF31">
        <v>269</v>
      </c>
      <c r="AG31" t="s">
        <v>13</v>
      </c>
      <c r="AH31">
        <v>0</v>
      </c>
      <c r="AI31" t="s">
        <v>14</v>
      </c>
      <c r="AJ31" s="3" t="s">
        <v>14</v>
      </c>
      <c r="AK31" t="s">
        <v>14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 s="11">
        <v>71</v>
      </c>
      <c r="AT31" s="12">
        <f t="shared" si="0"/>
        <v>183.95960606357502</v>
      </c>
      <c r="AU31" s="13" t="e">
        <f t="shared" si="1"/>
        <v>#VALUE!</v>
      </c>
      <c r="AW31" s="6">
        <f t="shared" si="2"/>
        <v>204.66063857139503</v>
      </c>
      <c r="AX31" s="15" t="e">
        <f t="shared" si="3"/>
        <v>#VALUE!</v>
      </c>
      <c r="AZ31" s="14">
        <f t="shared" si="4"/>
        <v>173.3520180320775</v>
      </c>
      <c r="BA31" s="16" t="e">
        <f t="shared" si="5"/>
        <v>#VALUE!</v>
      </c>
      <c r="BC31" s="7">
        <f t="shared" si="6"/>
        <v>152.48608453104649</v>
      </c>
      <c r="BD31" s="8" t="e">
        <f t="shared" si="7"/>
        <v>#VALUE!</v>
      </c>
      <c r="BF31" s="12">
        <f t="shared" si="8"/>
        <v>183.95960606357502</v>
      </c>
      <c r="BG31" s="13" t="e">
        <f t="shared" si="9"/>
        <v>#VALUE!</v>
      </c>
      <c r="BI31">
        <v>71</v>
      </c>
      <c r="BJ31" t="s">
        <v>58</v>
      </c>
      <c r="BK31" s="2">
        <v>45112.910451388889</v>
      </c>
      <c r="BL31">
        <v>269</v>
      </c>
      <c r="BM31" t="s">
        <v>13</v>
      </c>
      <c r="BN31">
        <v>0</v>
      </c>
      <c r="BO31">
        <v>2.863</v>
      </c>
      <c r="BP31" s="3">
        <v>992456</v>
      </c>
      <c r="BQ31">
        <v>0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5">
      <c r="A32">
        <v>72</v>
      </c>
      <c r="B32" t="s">
        <v>59</v>
      </c>
      <c r="C32" s="2">
        <v>45112.93172453704</v>
      </c>
      <c r="D32">
        <v>317</v>
      </c>
      <c r="E32" t="s">
        <v>13</v>
      </c>
      <c r="F32">
        <v>0</v>
      </c>
      <c r="G32">
        <v>6.016</v>
      </c>
      <c r="H32" s="3">
        <v>25440</v>
      </c>
      <c r="I32">
        <v>4.7E-2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59</v>
      </c>
      <c r="Q32" s="2">
        <v>45112.93172453704</v>
      </c>
      <c r="R32">
        <v>317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59</v>
      </c>
      <c r="AE32" s="2">
        <v>45112.93172453704</v>
      </c>
      <c r="AF32">
        <v>317</v>
      </c>
      <c r="AG32" t="s">
        <v>13</v>
      </c>
      <c r="AH32">
        <v>0</v>
      </c>
      <c r="AI32">
        <v>12.169</v>
      </c>
      <c r="AJ32" s="3">
        <v>1411</v>
      </c>
      <c r="AK32">
        <v>0.14099999999999999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 s="11">
        <v>72</v>
      </c>
      <c r="AT32" s="12">
        <f t="shared" si="0"/>
        <v>65.973295692800008</v>
      </c>
      <c r="AU32" s="13">
        <f t="shared" si="1"/>
        <v>321.65594093189998</v>
      </c>
      <c r="AW32" s="6">
        <f t="shared" si="2"/>
        <v>79.849000583680009</v>
      </c>
      <c r="AX32" s="15">
        <f t="shared" si="3"/>
        <v>296.30442988882999</v>
      </c>
      <c r="AZ32" s="14">
        <f t="shared" si="4"/>
        <v>66.545054293760003</v>
      </c>
      <c r="BA32" s="16">
        <f t="shared" si="5"/>
        <v>265.89282762454002</v>
      </c>
      <c r="BC32" s="7">
        <f t="shared" si="6"/>
        <v>57.210995027455994</v>
      </c>
      <c r="BD32" s="8">
        <f t="shared" si="7"/>
        <v>187.90289169608002</v>
      </c>
      <c r="BF32" s="12">
        <f t="shared" si="8"/>
        <v>65.973295692800008</v>
      </c>
      <c r="BG32" s="13">
        <f t="shared" si="9"/>
        <v>321.65594093189998</v>
      </c>
      <c r="BI32">
        <v>72</v>
      </c>
      <c r="BJ32" t="s">
        <v>59</v>
      </c>
      <c r="BK32" s="2">
        <v>45112.93172453704</v>
      </c>
      <c r="BL32">
        <v>317</v>
      </c>
      <c r="BM32" t="s">
        <v>13</v>
      </c>
      <c r="BN32">
        <v>0</v>
      </c>
      <c r="BO32">
        <v>2.8479999999999999</v>
      </c>
      <c r="BP32" s="3">
        <v>1290889</v>
      </c>
      <c r="BQ32">
        <v>0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5">
      <c r="A33">
        <v>73</v>
      </c>
      <c r="B33" t="s">
        <v>60</v>
      </c>
      <c r="C33" s="2">
        <v>45112.952997685185</v>
      </c>
      <c r="D33">
        <v>338</v>
      </c>
      <c r="E33" t="s">
        <v>13</v>
      </c>
      <c r="F33">
        <v>0</v>
      </c>
      <c r="G33">
        <v>5.9939999999999998</v>
      </c>
      <c r="H33" s="3">
        <v>385836</v>
      </c>
      <c r="I33">
        <v>0.82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60</v>
      </c>
      <c r="Q33" s="2">
        <v>45112.952997685185</v>
      </c>
      <c r="R33">
        <v>338</v>
      </c>
      <c r="S33" t="s">
        <v>13</v>
      </c>
      <c r="T33">
        <v>0</v>
      </c>
      <c r="U33">
        <v>5.9489999999999998</v>
      </c>
      <c r="V33" s="3">
        <v>3731</v>
      </c>
      <c r="W33">
        <v>0.92700000000000005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60</v>
      </c>
      <c r="AE33" s="2">
        <v>45112.952997685185</v>
      </c>
      <c r="AF33">
        <v>338</v>
      </c>
      <c r="AG33" t="s">
        <v>13</v>
      </c>
      <c r="AH33">
        <v>0</v>
      </c>
      <c r="AI33">
        <v>12.148999999999999</v>
      </c>
      <c r="AJ33" s="3">
        <v>5020</v>
      </c>
      <c r="AK33">
        <v>1.147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 s="11">
        <v>73</v>
      </c>
      <c r="AT33" s="12">
        <f t="shared" si="0"/>
        <v>899.85286880853437</v>
      </c>
      <c r="AU33" s="13">
        <f t="shared" si="1"/>
        <v>1191.6660975599998</v>
      </c>
      <c r="AW33" s="6">
        <f t="shared" si="2"/>
        <v>1090.873856297085</v>
      </c>
      <c r="AX33" s="15">
        <f t="shared" si="3"/>
        <v>963.95617089200016</v>
      </c>
      <c r="AZ33" s="14">
        <f t="shared" si="4"/>
        <v>998.26844725547369</v>
      </c>
      <c r="BA33" s="16">
        <f t="shared" si="5"/>
        <v>955.5562414960001</v>
      </c>
      <c r="BC33" s="7">
        <f t="shared" si="6"/>
        <v>891.48298500211604</v>
      </c>
      <c r="BD33" s="8">
        <f t="shared" si="7"/>
        <v>933.29088579199993</v>
      </c>
      <c r="BF33" s="12">
        <f t="shared" si="8"/>
        <v>899.85286880853437</v>
      </c>
      <c r="BG33" s="13">
        <f t="shared" si="9"/>
        <v>1191.6660975599998</v>
      </c>
      <c r="BI33">
        <v>73</v>
      </c>
      <c r="BJ33" t="s">
        <v>60</v>
      </c>
      <c r="BK33" s="2">
        <v>45112.952997685185</v>
      </c>
      <c r="BL33">
        <v>338</v>
      </c>
      <c r="BM33" t="s">
        <v>13</v>
      </c>
      <c r="BN33">
        <v>0</v>
      </c>
      <c r="BO33">
        <v>2.8460000000000001</v>
      </c>
      <c r="BP33" s="3">
        <v>986216</v>
      </c>
      <c r="BQ33">
        <v>0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5">
      <c r="A34">
        <v>74</v>
      </c>
      <c r="B34" t="s">
        <v>61</v>
      </c>
      <c r="C34" s="2">
        <v>45112.974293981482</v>
      </c>
      <c r="D34">
        <v>119</v>
      </c>
      <c r="E34" t="s">
        <v>13</v>
      </c>
      <c r="F34">
        <v>0</v>
      </c>
      <c r="G34">
        <v>5.9939999999999998</v>
      </c>
      <c r="H34" s="3">
        <v>131982</v>
      </c>
      <c r="I34">
        <v>0.27600000000000002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61</v>
      </c>
      <c r="Q34" s="2">
        <v>45112.974293981482</v>
      </c>
      <c r="R34">
        <v>119</v>
      </c>
      <c r="S34" t="s">
        <v>13</v>
      </c>
      <c r="T34">
        <v>0</v>
      </c>
      <c r="U34">
        <v>5.9450000000000003</v>
      </c>
      <c r="V34">
        <v>704</v>
      </c>
      <c r="W34">
        <v>0.14799999999999999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61</v>
      </c>
      <c r="AE34" s="2">
        <v>45112.974293981482</v>
      </c>
      <c r="AF34">
        <v>119</v>
      </c>
      <c r="AG34" t="s">
        <v>13</v>
      </c>
      <c r="AH34">
        <v>0</v>
      </c>
      <c r="AI34">
        <v>12.071</v>
      </c>
      <c r="AJ34" s="3">
        <v>83482</v>
      </c>
      <c r="AK34">
        <v>22.013000000000002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 s="11">
        <v>74</v>
      </c>
      <c r="AT34" s="12">
        <f t="shared" si="0"/>
        <v>363.73107139305199</v>
      </c>
      <c r="AU34" s="13">
        <f t="shared" si="1"/>
        <v>18616.449307148399</v>
      </c>
      <c r="AW34" s="6">
        <f t="shared" si="2"/>
        <v>400.80807151795119</v>
      </c>
      <c r="AX34" s="15">
        <f t="shared" si="3"/>
        <v>15074.933333782521</v>
      </c>
      <c r="AZ34" s="14">
        <f t="shared" si="4"/>
        <v>345.25548287762848</v>
      </c>
      <c r="BA34" s="16">
        <f t="shared" si="5"/>
        <v>15844.58048729176</v>
      </c>
      <c r="BC34" s="7">
        <f t="shared" si="6"/>
        <v>306.02078973998499</v>
      </c>
      <c r="BD34" s="8">
        <f t="shared" si="7"/>
        <v>16974.17428485152</v>
      </c>
      <c r="BF34" s="12">
        <f t="shared" si="8"/>
        <v>363.73107139305199</v>
      </c>
      <c r="BG34" s="13">
        <f t="shared" si="9"/>
        <v>18616.449307148399</v>
      </c>
      <c r="BI34">
        <v>74</v>
      </c>
      <c r="BJ34" t="s">
        <v>61</v>
      </c>
      <c r="BK34" s="2">
        <v>45112.974293981482</v>
      </c>
      <c r="BL34">
        <v>119</v>
      </c>
      <c r="BM34" t="s">
        <v>13</v>
      </c>
      <c r="BN34">
        <v>0</v>
      </c>
      <c r="BO34">
        <v>2.847</v>
      </c>
      <c r="BP34" s="3">
        <v>925183</v>
      </c>
      <c r="BQ34">
        <v>0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5">
      <c r="A35">
        <v>75</v>
      </c>
      <c r="B35" t="s">
        <v>62</v>
      </c>
      <c r="C35" s="2">
        <v>45112.99559027778</v>
      </c>
      <c r="D35">
        <v>37</v>
      </c>
      <c r="E35" t="s">
        <v>13</v>
      </c>
      <c r="F35">
        <v>0</v>
      </c>
      <c r="G35">
        <v>5.9640000000000004</v>
      </c>
      <c r="H35" s="3">
        <v>14426106</v>
      </c>
      <c r="I35">
        <v>31.815999999999999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62</v>
      </c>
      <c r="Q35" s="2">
        <v>45112.99559027778</v>
      </c>
      <c r="R35">
        <v>37</v>
      </c>
      <c r="S35" t="s">
        <v>13</v>
      </c>
      <c r="T35">
        <v>0</v>
      </c>
      <c r="U35">
        <v>5.9240000000000004</v>
      </c>
      <c r="V35" s="3">
        <v>121652</v>
      </c>
      <c r="W35">
        <v>30.875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62</v>
      </c>
      <c r="AE35" s="2">
        <v>45112.99559027778</v>
      </c>
      <c r="AF35">
        <v>37</v>
      </c>
      <c r="AG35" t="s">
        <v>13</v>
      </c>
      <c r="AH35">
        <v>0</v>
      </c>
      <c r="AI35">
        <v>12.081</v>
      </c>
      <c r="AJ35" s="3">
        <v>87739</v>
      </c>
      <c r="AK35">
        <v>23.094999999999999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 s="11">
        <v>75</v>
      </c>
      <c r="AT35" s="12">
        <f t="shared" si="0"/>
        <v>29875.753817920002</v>
      </c>
      <c r="AU35" s="13">
        <f t="shared" si="1"/>
        <v>19641.096696251101</v>
      </c>
      <c r="AW35" s="6">
        <f t="shared" si="2"/>
        <v>23709.830201906643</v>
      </c>
      <c r="AX35" s="15">
        <f t="shared" si="3"/>
        <v>15818.428846764831</v>
      </c>
      <c r="AZ35" s="14">
        <f t="shared" si="4"/>
        <v>31180.652673282719</v>
      </c>
      <c r="BA35" s="16">
        <f t="shared" si="5"/>
        <v>16646.667171712543</v>
      </c>
      <c r="BC35" s="7">
        <f t="shared" si="6"/>
        <v>30000.200527564477</v>
      </c>
      <c r="BD35" s="8">
        <f t="shared" si="7"/>
        <v>17835.49496827208</v>
      </c>
      <c r="BF35" s="12">
        <f t="shared" si="8"/>
        <v>29875.753817920002</v>
      </c>
      <c r="BG35" s="13">
        <f t="shared" si="9"/>
        <v>19641.096696251101</v>
      </c>
      <c r="BI35">
        <v>75</v>
      </c>
      <c r="BJ35" t="s">
        <v>62</v>
      </c>
      <c r="BK35" s="2">
        <v>45112.99559027778</v>
      </c>
      <c r="BL35">
        <v>37</v>
      </c>
      <c r="BM35" t="s">
        <v>13</v>
      </c>
      <c r="BN35">
        <v>0</v>
      </c>
      <c r="BO35">
        <v>2.8719999999999999</v>
      </c>
      <c r="BP35" s="3">
        <v>721898</v>
      </c>
      <c r="BQ35">
        <v>0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5">
      <c r="A36">
        <v>76</v>
      </c>
      <c r="B36" t="s">
        <v>63</v>
      </c>
      <c r="C36" s="2">
        <v>45113.016886574071</v>
      </c>
      <c r="D36">
        <v>346</v>
      </c>
      <c r="E36" t="s">
        <v>13</v>
      </c>
      <c r="F36">
        <v>0</v>
      </c>
      <c r="G36">
        <v>5.9960000000000004</v>
      </c>
      <c r="H36" s="3">
        <v>118531</v>
      </c>
      <c r="I36">
        <v>0.247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63</v>
      </c>
      <c r="Q36" s="2">
        <v>45113.016886574071</v>
      </c>
      <c r="R36">
        <v>346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63</v>
      </c>
      <c r="AE36" s="2">
        <v>45113.016886574071</v>
      </c>
      <c r="AF36">
        <v>346</v>
      </c>
      <c r="AG36" t="s">
        <v>13</v>
      </c>
      <c r="AH36">
        <v>0</v>
      </c>
      <c r="AI36">
        <v>12.084</v>
      </c>
      <c r="AJ36" s="3">
        <v>75509</v>
      </c>
      <c r="AK36">
        <v>19.972999999999999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 s="11">
        <v>76</v>
      </c>
      <c r="AT36" s="12">
        <f t="shared" si="0"/>
        <v>328.113617015503</v>
      </c>
      <c r="AU36" s="13">
        <f t="shared" si="1"/>
        <v>16693.3834885871</v>
      </c>
      <c r="AW36" s="6">
        <f t="shared" ref="AW36:AW39" si="10">IF(H36&lt;15000,((0.00000002125*H36^2)+(0.002705*H36)+(-4.371)),(IF(H36&lt;700000,((-0.0000000008162*H36^2)+(0.003141*H36)+(0.4702)), ((0.000000003285*V36^2)+(0.1899*V36)+(559.5)))))</f>
        <v>361.30878914423181</v>
      </c>
      <c r="AX36" s="15">
        <f t="shared" ref="AX36:AX39" si="11">((-0.00000006277*AJ36^2)+(0.1854*AJ36)+(34.83))</f>
        <v>13676.308597985631</v>
      </c>
      <c r="AZ36" s="14">
        <f t="shared" ref="AZ36:AZ39" si="12">IF(H36&lt;10000,((-0.00000005795*H36^2)+(0.003823*H36)+(-6.715)),(IF(H36&lt;700000,((-0.0000000001209*H36^2)+(0.002635*H36)+(-0.4111)), ((-0.00000002007*V36^2)+(0.2564*V36)+(286.1)))))</f>
        <v>310.21948860651514</v>
      </c>
      <c r="BA36" s="16">
        <f t="shared" ref="BA36:BA39" si="13">(-0.00000001626*AJ36^2)+(0.1912*AJ36)+(-3.858)</f>
        <v>14340.754636342941</v>
      </c>
      <c r="BC36" s="7">
        <f t="shared" ref="BC36:BC39" si="14">IF(H36&lt;10000,((0.0000001453*H36^2)+(0.0008349*H36)+(-1.805)),(IF(H36&lt;700000,((-0.00000000008054*H36^2)+(0.002348*H36)+(-2.47)), ((-0.00000001938*V36^2)+(0.2471*V36)+(226.8)))))</f>
        <v>274.70923338022101</v>
      </c>
      <c r="BD36" s="8">
        <f t="shared" ref="BD36:BD39" si="15">(-0.00000002552*AJ36^2)+(0.2067*AJ36)+(-103.7)</f>
        <v>15358.505236252879</v>
      </c>
      <c r="BF36" s="12">
        <f t="shared" si="8"/>
        <v>328.113617015503</v>
      </c>
      <c r="BG36" s="13">
        <f t="shared" si="9"/>
        <v>16693.3834885871</v>
      </c>
      <c r="BI36">
        <v>76</v>
      </c>
      <c r="BJ36" t="s">
        <v>63</v>
      </c>
      <c r="BK36" s="2">
        <v>45113.016886574071</v>
      </c>
      <c r="BL36">
        <v>346</v>
      </c>
      <c r="BM36" t="s">
        <v>13</v>
      </c>
      <c r="BN36">
        <v>0</v>
      </c>
      <c r="BO36">
        <v>2.8530000000000002</v>
      </c>
      <c r="BP36" s="3">
        <v>879680</v>
      </c>
      <c r="BQ36">
        <v>0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5">
      <c r="A37">
        <v>77</v>
      </c>
      <c r="B37" t="s">
        <v>64</v>
      </c>
      <c r="C37" s="2">
        <v>45113.038194444445</v>
      </c>
      <c r="D37">
        <v>28</v>
      </c>
      <c r="E37" t="s">
        <v>13</v>
      </c>
      <c r="F37">
        <v>0</v>
      </c>
      <c r="G37">
        <v>6.0149999999999997</v>
      </c>
      <c r="H37" s="3">
        <v>40255</v>
      </c>
      <c r="I37">
        <v>7.9000000000000001E-2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64</v>
      </c>
      <c r="Q37" s="2">
        <v>45113.038194444445</v>
      </c>
      <c r="R37">
        <v>28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64</v>
      </c>
      <c r="AE37" s="2">
        <v>45113.038194444445</v>
      </c>
      <c r="AF37">
        <v>28</v>
      </c>
      <c r="AG37" t="s">
        <v>13</v>
      </c>
      <c r="AH37">
        <v>0</v>
      </c>
      <c r="AI37" t="s">
        <v>14</v>
      </c>
      <c r="AJ37" s="3" t="s">
        <v>14</v>
      </c>
      <c r="AK37" t="s">
        <v>14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 s="11">
        <v>77</v>
      </c>
      <c r="AT37" s="12">
        <f t="shared" si="0"/>
        <v>109.520491655575</v>
      </c>
      <c r="AU37" s="13" t="e">
        <f t="shared" si="1"/>
        <v>#VALUE!</v>
      </c>
      <c r="AW37" s="6">
        <f t="shared" si="10"/>
        <v>125.58853144659501</v>
      </c>
      <c r="AX37" s="15" t="e">
        <f t="shared" si="11"/>
        <v>#VALUE!</v>
      </c>
      <c r="AZ37" s="14">
        <f t="shared" si="12"/>
        <v>105.4649107784775</v>
      </c>
      <c r="BA37" s="16" t="e">
        <f t="shared" si="13"/>
        <v>#VALUE!</v>
      </c>
      <c r="BC37" s="7">
        <f t="shared" si="14"/>
        <v>91.918227746886501</v>
      </c>
      <c r="BD37" s="8" t="e">
        <f t="shared" si="15"/>
        <v>#VALUE!</v>
      </c>
      <c r="BF37" s="12">
        <f t="shared" si="8"/>
        <v>109.520491655575</v>
      </c>
      <c r="BG37" s="13" t="e">
        <f t="shared" si="9"/>
        <v>#VALUE!</v>
      </c>
      <c r="BI37">
        <v>77</v>
      </c>
      <c r="BJ37" t="s">
        <v>64</v>
      </c>
      <c r="BK37" s="2">
        <v>45113.038194444445</v>
      </c>
      <c r="BL37">
        <v>28</v>
      </c>
      <c r="BM37" t="s">
        <v>13</v>
      </c>
      <c r="BN37">
        <v>0</v>
      </c>
      <c r="BO37">
        <v>2.8650000000000002</v>
      </c>
      <c r="BP37" s="3">
        <v>959323</v>
      </c>
      <c r="BQ37">
        <v>0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5">
      <c r="A38">
        <v>78</v>
      </c>
      <c r="B38" t="s">
        <v>65</v>
      </c>
      <c r="C38" s="2">
        <v>45113.059537037036</v>
      </c>
      <c r="D38">
        <v>196</v>
      </c>
      <c r="E38" t="s">
        <v>13</v>
      </c>
      <c r="F38">
        <v>0</v>
      </c>
      <c r="G38">
        <v>6.016</v>
      </c>
      <c r="H38" s="3">
        <v>61415</v>
      </c>
      <c r="I38">
        <v>0.124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65</v>
      </c>
      <c r="Q38" s="2">
        <v>45113.059537037036</v>
      </c>
      <c r="R38">
        <v>196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65</v>
      </c>
      <c r="AE38" s="2">
        <v>45113.059537037036</v>
      </c>
      <c r="AF38">
        <v>196</v>
      </c>
      <c r="AG38" t="s">
        <v>13</v>
      </c>
      <c r="AH38">
        <v>0</v>
      </c>
      <c r="AI38" t="s">
        <v>14</v>
      </c>
      <c r="AJ38" s="3" t="s">
        <v>14</v>
      </c>
      <c r="AK38" t="s">
        <v>14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 s="11">
        <v>78</v>
      </c>
      <c r="AT38" s="12">
        <f t="shared" si="0"/>
        <v>170.51771289117502</v>
      </c>
      <c r="AU38" s="13" t="e">
        <f t="shared" si="1"/>
        <v>#VALUE!</v>
      </c>
      <c r="AW38" s="6">
        <f t="shared" si="10"/>
        <v>190.296170023955</v>
      </c>
      <c r="AX38" s="15" t="e">
        <f t="shared" si="11"/>
        <v>#VALUE!</v>
      </c>
      <c r="AZ38" s="14">
        <f t="shared" si="12"/>
        <v>160.96141411099751</v>
      </c>
      <c r="BA38" s="16" t="e">
        <f t="shared" si="13"/>
        <v>#VALUE!</v>
      </c>
      <c r="BC38" s="7">
        <f t="shared" si="14"/>
        <v>141.42863904879849</v>
      </c>
      <c r="BD38" s="8" t="e">
        <f t="shared" si="15"/>
        <v>#VALUE!</v>
      </c>
      <c r="BF38" s="12">
        <f t="shared" ref="BF38:BF39" si="16">IF(H38&lt;10000,((H38^2*0.00000054)+(H38*-0.004765)+(12.72)),(IF(H38&lt;200000,((H38^2*-0.000000001577)+(H38*0.003043)+(-10.42)),(IF(H38&lt;8000000,((H38^2*-0.0000000000186)+(H38*0.00194)+(154.1)),((V38^2*-0.00000002)+(V38*0.2565)+(-1032)))))))</f>
        <v>170.51771289117502</v>
      </c>
      <c r="BG38" s="13" t="e">
        <f t="shared" ref="BG38:BG39" si="17">IF(AJ38&lt;45000,((-0.0000004561*AJ38^2)+(0.244*AJ38)+(-21.72)),((-0.0000000409*AJ38^2)+(0.2477*AJ38)+(-1777)))</f>
        <v>#VALUE!</v>
      </c>
      <c r="BI38">
        <v>78</v>
      </c>
      <c r="BJ38" t="s">
        <v>65</v>
      </c>
      <c r="BK38" s="2">
        <v>45113.059537037036</v>
      </c>
      <c r="BL38">
        <v>196</v>
      </c>
      <c r="BM38" t="s">
        <v>13</v>
      </c>
      <c r="BN38">
        <v>0</v>
      </c>
      <c r="BO38">
        <v>2.8660000000000001</v>
      </c>
      <c r="BP38" s="3">
        <v>981671</v>
      </c>
      <c r="BQ38">
        <v>0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5">
      <c r="A39">
        <v>79</v>
      </c>
      <c r="B39" t="s">
        <v>66</v>
      </c>
      <c r="C39" s="2">
        <v>45113.080787037034</v>
      </c>
      <c r="D39">
        <v>262</v>
      </c>
      <c r="E39" t="s">
        <v>13</v>
      </c>
      <c r="F39">
        <v>0</v>
      </c>
      <c r="G39">
        <v>6.0949999999999998</v>
      </c>
      <c r="H39" s="3">
        <v>1534</v>
      </c>
      <c r="I39">
        <v>-4.0000000000000001E-3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66</v>
      </c>
      <c r="Q39" s="2">
        <v>45113.080787037034</v>
      </c>
      <c r="R39">
        <v>262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66</v>
      </c>
      <c r="AE39" s="2">
        <v>45113.080787037034</v>
      </c>
      <c r="AF39">
        <v>262</v>
      </c>
      <c r="AG39" t="s">
        <v>13</v>
      </c>
      <c r="AH39">
        <v>0</v>
      </c>
      <c r="AI39">
        <v>12.071</v>
      </c>
      <c r="AJ39" s="3">
        <v>106094</v>
      </c>
      <c r="AK39">
        <v>27.71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 s="11">
        <v>79</v>
      </c>
      <c r="AT39" s="12">
        <f t="shared" ref="AT39" si="18">IF(H39&lt;10000,((H39^2*0.00000054)+(H39*-0.004765)+(12.72)),(IF(H39&lt;200000,((H39^2*-0.000000001577)+(H39*0.003043)+(-10.42)),(IF(H39&lt;8000000,((H39^2*-0.0000000000186)+(H39*0.00194)+(154.1)),((V39^2*-0.00000002)+(V39*0.2565)+(-1032)))))))</f>
        <v>6.68119424</v>
      </c>
      <c r="AU39" s="13">
        <f t="shared" ref="AU39" si="19">IF(AJ39&lt;45000,((-0.0000004561*AJ39^2)+(0.244*AJ39)+(-21.72)),((-0.0000000409*AJ39^2)+(0.2477*AJ39)+(-1777)))</f>
        <v>24042.115983407602</v>
      </c>
      <c r="AW39" s="6">
        <f t="shared" si="10"/>
        <v>-0.17152543500000039</v>
      </c>
      <c r="AX39" s="15">
        <f t="shared" si="11"/>
        <v>18998.122444804281</v>
      </c>
      <c r="AZ39" s="14">
        <f t="shared" si="12"/>
        <v>-0.98688339020000004</v>
      </c>
      <c r="BA39" s="16">
        <f t="shared" si="13"/>
        <v>20098.29326704664</v>
      </c>
      <c r="BC39" s="7">
        <f t="shared" si="14"/>
        <v>-0.18234983319999998</v>
      </c>
      <c r="BD39" s="8">
        <f t="shared" si="15"/>
        <v>21538.678291945278</v>
      </c>
      <c r="BF39" s="12">
        <f t="shared" si="16"/>
        <v>6.68119424</v>
      </c>
      <c r="BG39" s="13">
        <f t="shared" si="17"/>
        <v>24042.115983407602</v>
      </c>
      <c r="BI39">
        <v>79</v>
      </c>
      <c r="BJ39" t="s">
        <v>66</v>
      </c>
      <c r="BK39" s="2">
        <v>45113.080787037034</v>
      </c>
      <c r="BL39">
        <v>262</v>
      </c>
      <c r="BM39" t="s">
        <v>13</v>
      </c>
      <c r="BN39">
        <v>0</v>
      </c>
      <c r="BO39">
        <v>2.867</v>
      </c>
      <c r="BP39" s="3">
        <v>930344</v>
      </c>
      <c r="BQ39">
        <v>0</v>
      </c>
      <c r="BR39" t="s">
        <v>14</v>
      </c>
      <c r="BS39" t="s">
        <v>14</v>
      </c>
      <c r="BT39" t="s">
        <v>14</v>
      </c>
      <c r="BU39" t="s">
        <v>14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serum CH4 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2023-07-06T15:47:20Z</dcterms:modified>
</cp:coreProperties>
</file>