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3 season misc analyses\GC 2023\"/>
    </mc:Choice>
  </mc:AlternateContent>
  <xr:revisionPtr revIDLastSave="0" documentId="13_ncr:1_{EBDBB8D3-F992-476E-8AE5-88E5A998BC12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serum CH4 CO2" sheetId="1" r:id="rId1"/>
  </sheets>
  <calcPr calcId="191029"/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  <c r="AT38" i="1"/>
  <c r="AU38" i="1"/>
  <c r="AW38" i="1"/>
  <c r="AX38" i="1"/>
  <c r="AZ38" i="1"/>
  <c r="BA38" i="1"/>
  <c r="BC38" i="1"/>
  <c r="BD38" i="1"/>
  <c r="BF38" i="1"/>
  <c r="BG38" i="1"/>
  <c r="AT39" i="1"/>
  <c r="AU39" i="1"/>
  <c r="AW39" i="1"/>
  <c r="AX39" i="1"/>
  <c r="AZ39" i="1"/>
  <c r="BA39" i="1"/>
  <c r="BC39" i="1"/>
  <c r="BD39" i="1"/>
  <c r="BF39" i="1"/>
  <c r="BG39" i="1"/>
</calcChain>
</file>

<file path=xl/sharedStrings.xml><?xml version="1.0" encoding="utf-8"?>
<sst xmlns="http://schemas.openxmlformats.org/spreadsheetml/2006/main" count="903" uniqueCount="66">
  <si>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</si>
  <si>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</si>
  <si>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</si>
  <si>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</si>
  <si>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</si>
  <si>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</si>
  <si>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</si>
  <si>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</si>
  <si>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</si>
  <si>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</si>
  <si>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</si>
  <si>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</si>
  <si>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</si>
  <si>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</si>
  <si>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</si>
  <si>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</si>
  <si>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</si>
  <si>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</si>
  <si>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</si>
  <si>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</si>
  <si>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</si>
  <si>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</si>
  <si>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</si>
  <si>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</si>
  <si>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</si>
  <si>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</si>
  <si>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</si>
  <si>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</si>
  <si>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2020 ranged CAL Measured headspace CH4  in ppm from GC in ppm</t>
  </si>
  <si>
    <t>2020 CAL Measured headspace CO2 in ppm from GC in ppm</t>
  </si>
  <si>
    <t>2021 ranged CAL Measured headspace CH4  in ppm from GC in ppm</t>
  </si>
  <si>
    <t>2021 CAL Measured headspace CO2 in ppm from GC in ppm</t>
  </si>
  <si>
    <t>air new batch</t>
  </si>
  <si>
    <t>yellow</t>
  </si>
  <si>
    <t>BRN18jul23_001.gcd</t>
  </si>
  <si>
    <t>BRN18jul23_002.gcd</t>
  </si>
  <si>
    <t>spiked air</t>
  </si>
  <si>
    <t>BRN18jul23_003.gcd</t>
  </si>
  <si>
    <t>BRN18jul23_004.gcd</t>
  </si>
  <si>
    <t>BRN18jul23_005.gcd</t>
  </si>
  <si>
    <t>BRN18jul23_006.gcd</t>
  </si>
  <si>
    <t>BRN18jul23_007.gcd</t>
  </si>
  <si>
    <t>BRN18jul23_008.gcd</t>
  </si>
  <si>
    <t>BRN18jul23_009.gcd</t>
  </si>
  <si>
    <t>BRN18jul23_010.gcd</t>
  </si>
  <si>
    <t>BRN18jul23_011.gcd</t>
  </si>
  <si>
    <t>BRN18jul23_012.gcd</t>
  </si>
  <si>
    <t>BRN18jul23_013.gcd</t>
  </si>
  <si>
    <t>BRN18jul23_014.gcd</t>
  </si>
  <si>
    <t>BRN18jul23_015.gcd</t>
  </si>
  <si>
    <t>BRN18jul23_016.gcd</t>
  </si>
  <si>
    <t>BRN18jul23_017.gcd</t>
  </si>
  <si>
    <t>BRN18jul23_018.gcd</t>
  </si>
  <si>
    <t>BRN18jul23_019.gcd</t>
  </si>
  <si>
    <t>BRN18jul23_020.gcd</t>
  </si>
  <si>
    <t>BRN18jul23_021.gcd</t>
  </si>
  <si>
    <t>BRN18jul23_022.gcd</t>
  </si>
  <si>
    <t>BRN18jul23_023.gcd</t>
  </si>
  <si>
    <t>BRN18jul23_024.gcd</t>
  </si>
  <si>
    <t>BRN18jul23_025.gcd</t>
  </si>
  <si>
    <t>BRN18jul23_026.gcd</t>
  </si>
  <si>
    <t>BRN18jul23_027.gcd</t>
  </si>
  <si>
    <t>BRN18jul23_028.gcd</t>
  </si>
  <si>
    <t>BRN18jul23_029.gcd</t>
  </si>
  <si>
    <t>BRN18jul23_030.gcd</t>
  </si>
  <si>
    <t>BRN18jul23_031.gcd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</si>
</sst>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5" borderId="0" xfId="0" applyNumberFormat="1" applyFill="1"/>
    <xf numFmtId="3" fontId="0" fillId="35" borderId="0" xfId="0" applyNumberFormat="1" applyFill="1"/>
    <xf numFmtId="2" fontId="0" fillId="36" borderId="0" xfId="0" applyNumberFormat="1" applyFill="1"/>
    <xf numFmtId="1" fontId="0" fillId="33" borderId="0" xfId="0" applyNumberFormat="1" applyFill="1"/>
    <xf numFmtId="1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39"/>
  <sheetViews>
    <sheetView tabSelected="1" topLeftCell="AI1" workbookViewId="0">
      <selection activeCell="BG42" sqref="BG42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60" max="60" width="8.7265625" style="10"/>
  </cols>
  <sheetData>
    <row r="7" spans="1:73" x14ac:dyDescent="0.35">
      <c r="A7" t="s">
        <v>15</v>
      </c>
      <c r="O7" t="s">
        <v>16</v>
      </c>
      <c r="AC7" t="s">
        <v>17</v>
      </c>
      <c r="BI7" t="s">
        <v>22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5" t="s">
        <v>25</v>
      </c>
      <c r="AU8" s="5" t="s">
        <v>21</v>
      </c>
      <c r="AV8" s="5"/>
      <c r="AW8" s="5" t="s">
        <v>28</v>
      </c>
      <c r="AX8" s="5" t="s">
        <v>29</v>
      </c>
      <c r="AZ8" s="5" t="s">
        <v>30</v>
      </c>
      <c r="BA8" s="5" t="s">
        <v>31</v>
      </c>
      <c r="BC8" s="5" t="s">
        <v>26</v>
      </c>
      <c r="BD8" s="5" t="s">
        <v>27</v>
      </c>
      <c r="BF8" s="5" t="s">
        <v>23</v>
      </c>
      <c r="BG8" s="5" t="s">
        <v>24</v>
      </c>
      <c r="BH8" s="9"/>
      <c r="BI8" s="9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49</v>
      </c>
      <c r="B9" t="s">
        <v>34</v>
      </c>
      <c r="C9" s="2">
        <v>45125.456736111111</v>
      </c>
      <c r="D9" t="s">
        <v>32</v>
      </c>
      <c r="E9" t="s">
        <v>13</v>
      </c>
      <c r="F9">
        <v>0</v>
      </c>
      <c r="G9">
        <v>6.0789999999999997</v>
      </c>
      <c r="H9" s="3">
        <v>2116</v>
      </c>
      <c r="I9">
        <v>-3.0000000000000001E-3</v>
      </c>
      <c r="J9" t="s">
        <v>14</v>
      </c>
      <c r="K9" t="s">
        <v>14</v>
      </c>
      <c r="L9" t="s">
        <v>14</v>
      </c>
      <c r="M9" t="s">
        <v>14</v>
      </c>
      <c r="O9">
        <v>49</v>
      </c>
      <c r="P9" t="s">
        <v>34</v>
      </c>
      <c r="Q9" s="2">
        <v>45125.456736111111</v>
      </c>
      <c r="R9" t="s">
        <v>32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49</v>
      </c>
      <c r="AD9" t="s">
        <v>34</v>
      </c>
      <c r="AE9" s="2">
        <v>45125.456736111111</v>
      </c>
      <c r="AF9" t="s">
        <v>32</v>
      </c>
      <c r="AG9" t="s">
        <v>13</v>
      </c>
      <c r="AH9">
        <v>0</v>
      </c>
      <c r="AI9">
        <v>12.215</v>
      </c>
      <c r="AJ9" s="3">
        <v>2137</v>
      </c>
      <c r="AK9">
        <v>0.34399999999999997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1">
        <v>49</v>
      </c>
      <c r="AT9" s="12">
        <f t="shared" ref="AT9:AT37" si="0">IF(H9&lt;10000,((H9^2*0.00000054)+(H9*-0.004765)+(12.72)),(IF(H9&lt;200000,((H9^2*-0.000000001577)+(H9*0.003043)+(-10.42)),(IF(H9&lt;8000000,((H9^2*-0.0000000000186)+(H9*0.00194)+(154.1)),((V9^2*-0.00000002)+(V9*0.2565)+(-1032)))))))</f>
        <v>5.0550862399999996</v>
      </c>
      <c r="AU9" s="13">
        <f t="shared" ref="AU9:AU37" si="1">IF(AJ9&lt;45000,((-0.0000004561*AJ9^2)+(0.244*AJ9)+(-21.72)),((-0.0000000409*AJ9^2)+(0.2477*AJ9)+(-1777)))</f>
        <v>497.6250966591</v>
      </c>
      <c r="AW9" s="6">
        <f t="shared" ref="AW9:AW37" si="2">IF(H9&lt;15000,((0.00000002125*H9^2)+(0.002705*H9)+(-4.371)),(IF(H9&lt;700000,((-0.0000000008162*H9^2)+(0.003141*H9)+(0.4702)), ((0.000000003285*V9^2)+(0.1899*V9)+(559.5)))))</f>
        <v>1.4479259399999993</v>
      </c>
      <c r="AX9" s="15">
        <f t="shared" ref="AX9:AX37" si="3">((-0.00000006277*AJ9^2)+(0.1854*AJ9)+(34.83))</f>
        <v>430.74314390987001</v>
      </c>
      <c r="AZ9" s="14">
        <f t="shared" ref="AZ9:AZ37" si="4">IF(H9&lt;10000,((-0.00000005795*H9^2)+(0.003823*H9)+(-6.715)),(IF(H9&lt;700000,((-0.0000000001209*H9^2)+(0.002635*H9)+(-0.4111)), ((-0.00000002007*V9^2)+(0.2564*V9)+(286.1)))))</f>
        <v>1.1149994248000006</v>
      </c>
      <c r="BA9" s="16">
        <f t="shared" ref="BA9:BA37" si="5">(-0.00000001626*AJ9^2)+(0.1912*AJ9)+(-3.858)</f>
        <v>404.66214433606001</v>
      </c>
      <c r="BC9" s="7">
        <f t="shared" ref="BC9:BC37" si="6">IF(H9&lt;10000,((0.0000001453*H9^2)+(0.0008349*H9)+(-1.805)),(IF(H9&lt;700000,((-0.00000000008054*H9^2)+(0.002348*H9)+(-2.47)), ((-0.00000001938*V9^2)+(0.2471*V9)+(226.8)))))</f>
        <v>0.61222275680000027</v>
      </c>
      <c r="BD9" s="8">
        <f t="shared" ref="BD9:BD37" si="7">(-0.00000002552*AJ9^2)+(0.2067*AJ9)+(-103.7)</f>
        <v>337.90135605512</v>
      </c>
      <c r="BF9" s="12">
        <f t="shared" ref="BF9:BF37" si="8">IF(H9&lt;10000,((H9^2*0.00000054)+(H9*-0.004765)+(12.72)),(IF(H9&lt;200000,((H9^2*-0.000000001577)+(H9*0.003043)+(-10.42)),(IF(H9&lt;8000000,((H9^2*-0.0000000000186)+(H9*0.00194)+(154.1)),((V9^2*-0.00000002)+(V9*0.2565)+(-1032)))))))</f>
        <v>5.0550862399999996</v>
      </c>
      <c r="BG9" s="13">
        <f t="shared" ref="BG9:BG37" si="9">IF(AJ9&lt;45000,((-0.0000004561*AJ9^2)+(0.244*AJ9)+(-21.72)),((-0.0000000409*AJ9^2)+(0.2477*AJ9)+(-1777)))</f>
        <v>497.6250966591</v>
      </c>
      <c r="BI9">
        <v>49</v>
      </c>
      <c r="BJ9" t="s">
        <v>34</v>
      </c>
      <c r="BK9" s="2">
        <v>45125.456736111111</v>
      </c>
      <c r="BL9" t="s">
        <v>32</v>
      </c>
      <c r="BM9" t="s">
        <v>13</v>
      </c>
      <c r="BN9">
        <v>0</v>
      </c>
      <c r="BO9">
        <v>2.6949999999999998</v>
      </c>
      <c r="BP9" s="3">
        <v>5455046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50</v>
      </c>
      <c r="B10" t="s">
        <v>35</v>
      </c>
      <c r="C10" s="2">
        <v>45125.478020833332</v>
      </c>
      <c r="D10" t="s">
        <v>36</v>
      </c>
      <c r="E10" t="s">
        <v>13</v>
      </c>
      <c r="F10">
        <v>0</v>
      </c>
      <c r="G10">
        <v>5.992</v>
      </c>
      <c r="H10" s="3">
        <v>309927</v>
      </c>
      <c r="I10">
        <v>0.65700000000000003</v>
      </c>
      <c r="J10" t="s">
        <v>14</v>
      </c>
      <c r="K10" t="s">
        <v>14</v>
      </c>
      <c r="L10" t="s">
        <v>14</v>
      </c>
      <c r="M10" t="s">
        <v>14</v>
      </c>
      <c r="O10">
        <v>50</v>
      </c>
      <c r="P10" t="s">
        <v>35</v>
      </c>
      <c r="Q10" s="2">
        <v>45125.478020833332</v>
      </c>
      <c r="R10" t="s">
        <v>36</v>
      </c>
      <c r="S10" t="s">
        <v>13</v>
      </c>
      <c r="T10">
        <v>0</v>
      </c>
      <c r="U10">
        <v>5.9349999999999996</v>
      </c>
      <c r="V10" s="3">
        <v>2857</v>
      </c>
      <c r="W10">
        <v>0.70199999999999996</v>
      </c>
      <c r="X10" t="s">
        <v>14</v>
      </c>
      <c r="Y10" t="s">
        <v>14</v>
      </c>
      <c r="Z10" t="s">
        <v>14</v>
      </c>
      <c r="AA10" t="s">
        <v>14</v>
      </c>
      <c r="AC10">
        <v>50</v>
      </c>
      <c r="AD10" t="s">
        <v>35</v>
      </c>
      <c r="AE10" s="2">
        <v>45125.478020833332</v>
      </c>
      <c r="AF10" t="s">
        <v>36</v>
      </c>
      <c r="AG10" t="s">
        <v>13</v>
      </c>
      <c r="AH10">
        <v>0</v>
      </c>
      <c r="AI10">
        <v>12.179</v>
      </c>
      <c r="AJ10" s="3">
        <v>5066</v>
      </c>
      <c r="AK10">
        <v>1.1599999999999999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1">
        <v>50</v>
      </c>
      <c r="AT10" s="12">
        <f t="shared" si="0"/>
        <v>753.5717617368806</v>
      </c>
      <c r="AU10" s="13">
        <f t="shared" si="1"/>
        <v>1202.6784872283999</v>
      </c>
      <c r="AW10" s="6">
        <f t="shared" si="2"/>
        <v>895.55102386247017</v>
      </c>
      <c r="AX10" s="15">
        <f t="shared" si="3"/>
        <v>972.45544837388002</v>
      </c>
      <c r="AZ10" s="14">
        <f t="shared" si="4"/>
        <v>804.63352628972382</v>
      </c>
      <c r="BA10" s="16">
        <f t="shared" si="5"/>
        <v>964.34389757144015</v>
      </c>
      <c r="BC10" s="7">
        <f t="shared" si="6"/>
        <v>717.5023468112023</v>
      </c>
      <c r="BD10" s="8">
        <f t="shared" si="7"/>
        <v>942.78724563488004</v>
      </c>
      <c r="BF10" s="12">
        <f t="shared" si="8"/>
        <v>753.5717617368806</v>
      </c>
      <c r="BG10" s="13">
        <f t="shared" si="9"/>
        <v>1202.6784872283999</v>
      </c>
      <c r="BI10">
        <v>50</v>
      </c>
      <c r="BJ10" t="s">
        <v>35</v>
      </c>
      <c r="BK10" s="2">
        <v>45125.478020833332</v>
      </c>
      <c r="BL10" t="s">
        <v>36</v>
      </c>
      <c r="BM10" t="s">
        <v>13</v>
      </c>
      <c r="BN10">
        <v>0</v>
      </c>
      <c r="BO10">
        <v>2.694</v>
      </c>
      <c r="BP10" s="3">
        <v>5320345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51</v>
      </c>
      <c r="B11" t="s">
        <v>37</v>
      </c>
      <c r="C11" s="2">
        <v>45125.49931712963</v>
      </c>
      <c r="D11" t="s">
        <v>33</v>
      </c>
      <c r="E11" t="s">
        <v>13</v>
      </c>
      <c r="F11">
        <v>0</v>
      </c>
      <c r="G11">
        <v>6.0410000000000004</v>
      </c>
      <c r="H11" s="3">
        <v>3203</v>
      </c>
      <c r="I11">
        <v>-1E-3</v>
      </c>
      <c r="J11" t="s">
        <v>14</v>
      </c>
      <c r="K11" t="s">
        <v>14</v>
      </c>
      <c r="L11" t="s">
        <v>14</v>
      </c>
      <c r="M11" t="s">
        <v>14</v>
      </c>
      <c r="O11">
        <v>51</v>
      </c>
      <c r="P11" t="s">
        <v>37</v>
      </c>
      <c r="Q11" s="2">
        <v>45125.49931712963</v>
      </c>
      <c r="R11" t="s">
        <v>33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51</v>
      </c>
      <c r="AD11" t="s">
        <v>37</v>
      </c>
      <c r="AE11" s="2">
        <v>45125.49931712963</v>
      </c>
      <c r="AF11" t="s">
        <v>33</v>
      </c>
      <c r="AG11" t="s">
        <v>13</v>
      </c>
      <c r="AH11">
        <v>0</v>
      </c>
      <c r="AI11">
        <v>12.218999999999999</v>
      </c>
      <c r="AJ11" s="3">
        <v>1746</v>
      </c>
      <c r="AK11">
        <v>0.23499999999999999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1">
        <v>51</v>
      </c>
      <c r="AT11" s="12">
        <f t="shared" si="0"/>
        <v>2.9976778600000014</v>
      </c>
      <c r="AU11" s="13">
        <f t="shared" si="1"/>
        <v>402.91357185239997</v>
      </c>
      <c r="AW11" s="6">
        <f t="shared" si="2"/>
        <v>4.5111231912500003</v>
      </c>
      <c r="AX11" s="15">
        <f t="shared" si="3"/>
        <v>358.34704465068</v>
      </c>
      <c r="AZ11" s="14">
        <f t="shared" si="4"/>
        <v>4.9355478384500007</v>
      </c>
      <c r="BA11" s="16">
        <f t="shared" si="5"/>
        <v>329.92763112984005</v>
      </c>
      <c r="BC11" s="7">
        <f t="shared" si="6"/>
        <v>2.3598477677000007</v>
      </c>
      <c r="BD11" s="8">
        <f t="shared" si="7"/>
        <v>257.12040187167997</v>
      </c>
      <c r="BF11" s="12">
        <f t="shared" si="8"/>
        <v>2.9976778600000014</v>
      </c>
      <c r="BG11" s="13">
        <f t="shared" si="9"/>
        <v>402.91357185239997</v>
      </c>
      <c r="BI11">
        <v>51</v>
      </c>
      <c r="BJ11" t="s">
        <v>37</v>
      </c>
      <c r="BK11" s="2">
        <v>45125.49931712963</v>
      </c>
      <c r="BL11" t="s">
        <v>33</v>
      </c>
      <c r="BM11" t="s">
        <v>13</v>
      </c>
      <c r="BN11">
        <v>0</v>
      </c>
      <c r="BO11">
        <v>2.718</v>
      </c>
      <c r="BP11" s="3">
        <v>5076644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52</v>
      </c>
      <c r="B12" t="s">
        <v>38</v>
      </c>
      <c r="C12" s="2">
        <v>45125.520567129628</v>
      </c>
      <c r="D12">
        <v>165</v>
      </c>
      <c r="E12" t="s">
        <v>13</v>
      </c>
      <c r="F12">
        <v>0</v>
      </c>
      <c r="G12">
        <v>6.0129999999999999</v>
      </c>
      <c r="H12" s="3">
        <v>21523</v>
      </c>
      <c r="I12">
        <v>3.9E-2</v>
      </c>
      <c r="J12" t="s">
        <v>14</v>
      </c>
      <c r="K12" t="s">
        <v>14</v>
      </c>
      <c r="L12" t="s">
        <v>14</v>
      </c>
      <c r="M12" t="s">
        <v>14</v>
      </c>
      <c r="O12">
        <v>52</v>
      </c>
      <c r="P12" t="s">
        <v>38</v>
      </c>
      <c r="Q12" s="2">
        <v>45125.520567129628</v>
      </c>
      <c r="R12">
        <v>165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52</v>
      </c>
      <c r="AD12" t="s">
        <v>38</v>
      </c>
      <c r="AE12" s="2">
        <v>45125.520567129628</v>
      </c>
      <c r="AF12">
        <v>165</v>
      </c>
      <c r="AG12" t="s">
        <v>13</v>
      </c>
      <c r="AH12">
        <v>0</v>
      </c>
      <c r="AI12">
        <v>12.177</v>
      </c>
      <c r="AJ12" s="3">
        <v>1859</v>
      </c>
      <c r="AK12">
        <v>0.26600000000000001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1">
        <v>52</v>
      </c>
      <c r="AT12" s="12">
        <f t="shared" si="0"/>
        <v>54.343960262766998</v>
      </c>
      <c r="AU12" s="13">
        <f t="shared" si="1"/>
        <v>430.29977267590004</v>
      </c>
      <c r="AW12" s="6">
        <f t="shared" si="2"/>
        <v>67.695846896430211</v>
      </c>
      <c r="AX12" s="15">
        <f t="shared" si="3"/>
        <v>379.27167434963002</v>
      </c>
      <c r="AZ12" s="14">
        <f t="shared" si="4"/>
        <v>56.245999340943911</v>
      </c>
      <c r="BA12" s="16">
        <f t="shared" si="5"/>
        <v>351.52660737494</v>
      </c>
      <c r="BC12" s="7">
        <f t="shared" si="6"/>
        <v>48.02869468833434</v>
      </c>
      <c r="BD12" s="8">
        <f t="shared" si="7"/>
        <v>280.46710591687997</v>
      </c>
      <c r="BF12" s="12">
        <f t="shared" si="8"/>
        <v>54.343960262766998</v>
      </c>
      <c r="BG12" s="13">
        <f t="shared" si="9"/>
        <v>430.29977267590004</v>
      </c>
      <c r="BI12">
        <v>52</v>
      </c>
      <c r="BJ12" t="s">
        <v>38</v>
      </c>
      <c r="BK12" s="2">
        <v>45125.520567129628</v>
      </c>
      <c r="BL12">
        <v>165</v>
      </c>
      <c r="BM12" t="s">
        <v>13</v>
      </c>
      <c r="BN12">
        <v>0</v>
      </c>
      <c r="BO12">
        <v>2.867</v>
      </c>
      <c r="BP12" s="3">
        <v>869939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53</v>
      </c>
      <c r="B13" t="s">
        <v>39</v>
      </c>
      <c r="C13" s="2">
        <v>45125.541875000003</v>
      </c>
      <c r="D13">
        <v>229</v>
      </c>
      <c r="E13" t="s">
        <v>13</v>
      </c>
      <c r="F13">
        <v>0</v>
      </c>
      <c r="G13">
        <v>6.0140000000000002</v>
      </c>
      <c r="H13" s="3">
        <v>28122</v>
      </c>
      <c r="I13">
        <v>5.2999999999999999E-2</v>
      </c>
      <c r="J13" t="s">
        <v>14</v>
      </c>
      <c r="K13" t="s">
        <v>14</v>
      </c>
      <c r="L13" t="s">
        <v>14</v>
      </c>
      <c r="M13" t="s">
        <v>14</v>
      </c>
      <c r="O13">
        <v>53</v>
      </c>
      <c r="P13" t="s">
        <v>39</v>
      </c>
      <c r="Q13" s="2">
        <v>45125.541875000003</v>
      </c>
      <c r="R13">
        <v>229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53</v>
      </c>
      <c r="AD13" t="s">
        <v>39</v>
      </c>
      <c r="AE13" s="2">
        <v>45125.541875000003</v>
      </c>
      <c r="AF13">
        <v>229</v>
      </c>
      <c r="AG13" t="s">
        <v>13</v>
      </c>
      <c r="AH13">
        <v>0</v>
      </c>
      <c r="AI13">
        <v>12.166</v>
      </c>
      <c r="AJ13" s="3">
        <v>6909</v>
      </c>
      <c r="AK13">
        <v>1.6719999999999999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1">
        <v>53</v>
      </c>
      <c r="AT13" s="12">
        <f t="shared" si="0"/>
        <v>73.908080463932009</v>
      </c>
      <c r="AU13" s="13">
        <f t="shared" si="1"/>
        <v>1642.3043944359001</v>
      </c>
      <c r="AW13" s="6">
        <f t="shared" si="2"/>
        <v>88.155912773279212</v>
      </c>
      <c r="AX13" s="15">
        <f t="shared" si="3"/>
        <v>1312.7623191816299</v>
      </c>
      <c r="AZ13" s="14">
        <f t="shared" si="4"/>
        <v>73.594756611724407</v>
      </c>
      <c r="BA13" s="16">
        <f t="shared" si="5"/>
        <v>1316.3666405909401</v>
      </c>
      <c r="BC13" s="7">
        <f t="shared" si="6"/>
        <v>63.496761191962648</v>
      </c>
      <c r="BD13" s="8">
        <f t="shared" si="7"/>
        <v>1323.17212114888</v>
      </c>
      <c r="BF13" s="12">
        <f t="shared" si="8"/>
        <v>73.908080463932009</v>
      </c>
      <c r="BG13" s="13">
        <f t="shared" si="9"/>
        <v>1642.3043944359001</v>
      </c>
      <c r="BI13">
        <v>53</v>
      </c>
      <c r="BJ13" t="s">
        <v>39</v>
      </c>
      <c r="BK13" s="2">
        <v>45125.541875000003</v>
      </c>
      <c r="BL13">
        <v>229</v>
      </c>
      <c r="BM13" t="s">
        <v>13</v>
      </c>
      <c r="BN13">
        <v>0</v>
      </c>
      <c r="BO13">
        <v>2.87</v>
      </c>
      <c r="BP13" s="3">
        <v>830287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54</v>
      </c>
      <c r="B14" t="s">
        <v>40</v>
      </c>
      <c r="C14" s="2">
        <v>45125.56318287037</v>
      </c>
      <c r="D14">
        <v>129</v>
      </c>
      <c r="E14" t="s">
        <v>13</v>
      </c>
      <c r="F14">
        <v>0</v>
      </c>
      <c r="G14">
        <v>5.9509999999999996</v>
      </c>
      <c r="H14" s="3">
        <v>17065884</v>
      </c>
      <c r="I14">
        <v>37.844999999999999</v>
      </c>
      <c r="J14" t="s">
        <v>14</v>
      </c>
      <c r="K14" t="s">
        <v>14</v>
      </c>
      <c r="L14" t="s">
        <v>14</v>
      </c>
      <c r="M14" t="s">
        <v>14</v>
      </c>
      <c r="O14">
        <v>54</v>
      </c>
      <c r="P14" t="s">
        <v>40</v>
      </c>
      <c r="Q14" s="2">
        <v>45125.56318287037</v>
      </c>
      <c r="R14">
        <v>129</v>
      </c>
      <c r="S14" t="s">
        <v>13</v>
      </c>
      <c r="T14">
        <v>0</v>
      </c>
      <c r="U14">
        <v>5.9130000000000003</v>
      </c>
      <c r="V14" s="3">
        <v>140827</v>
      </c>
      <c r="W14">
        <v>35.671999999999997</v>
      </c>
      <c r="X14" t="s">
        <v>14</v>
      </c>
      <c r="Y14" t="s">
        <v>14</v>
      </c>
      <c r="Z14" t="s">
        <v>14</v>
      </c>
      <c r="AA14" t="s">
        <v>14</v>
      </c>
      <c r="AC14">
        <v>54</v>
      </c>
      <c r="AD14" t="s">
        <v>40</v>
      </c>
      <c r="AE14" s="2">
        <v>45125.56318287037</v>
      </c>
      <c r="AF14">
        <v>129</v>
      </c>
      <c r="AG14" t="s">
        <v>13</v>
      </c>
      <c r="AH14">
        <v>0</v>
      </c>
      <c r="AI14">
        <v>12.087</v>
      </c>
      <c r="AJ14" s="3">
        <v>73255</v>
      </c>
      <c r="AK14">
        <v>19.393000000000001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1">
        <v>54</v>
      </c>
      <c r="AT14" s="12">
        <f t="shared" si="0"/>
        <v>34693.48062142</v>
      </c>
      <c r="AU14" s="13">
        <f t="shared" si="1"/>
        <v>16148.782033477502</v>
      </c>
      <c r="AW14" s="6">
        <f t="shared" si="2"/>
        <v>27367.696221306767</v>
      </c>
      <c r="AX14" s="15">
        <f t="shared" si="3"/>
        <v>13279.46466128075</v>
      </c>
      <c r="AZ14" s="14">
        <f t="shared" si="4"/>
        <v>35996.109664344971</v>
      </c>
      <c r="BA14" s="16">
        <f t="shared" si="5"/>
        <v>13915.2420428935</v>
      </c>
      <c r="BC14" s="7">
        <f t="shared" si="6"/>
        <v>34640.80281265598</v>
      </c>
      <c r="BD14" s="8">
        <f t="shared" si="7"/>
        <v>14901.160650961998</v>
      </c>
      <c r="BF14" s="12">
        <f t="shared" si="8"/>
        <v>34693.48062142</v>
      </c>
      <c r="BG14" s="13">
        <f t="shared" si="9"/>
        <v>16148.782033477502</v>
      </c>
      <c r="BI14">
        <v>54</v>
      </c>
      <c r="BJ14" t="s">
        <v>40</v>
      </c>
      <c r="BK14" s="2">
        <v>45125.56318287037</v>
      </c>
      <c r="BL14">
        <v>129</v>
      </c>
      <c r="BM14" t="s">
        <v>13</v>
      </c>
      <c r="BN14">
        <v>0</v>
      </c>
      <c r="BO14">
        <v>2.875</v>
      </c>
      <c r="BP14" s="3">
        <v>666923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55</v>
      </c>
      <c r="B15" t="s">
        <v>41</v>
      </c>
      <c r="C15" s="2">
        <v>45125.584479166668</v>
      </c>
      <c r="D15">
        <v>391</v>
      </c>
      <c r="E15" t="s">
        <v>13</v>
      </c>
      <c r="F15">
        <v>0</v>
      </c>
      <c r="G15">
        <v>6.0129999999999999</v>
      </c>
      <c r="H15" s="3">
        <v>22797</v>
      </c>
      <c r="I15">
        <v>4.1000000000000002E-2</v>
      </c>
      <c r="J15" t="s">
        <v>14</v>
      </c>
      <c r="K15" t="s">
        <v>14</v>
      </c>
      <c r="L15" t="s">
        <v>14</v>
      </c>
      <c r="M15" t="s">
        <v>14</v>
      </c>
      <c r="O15">
        <v>55</v>
      </c>
      <c r="P15" t="s">
        <v>41</v>
      </c>
      <c r="Q15" s="2">
        <v>45125.584479166668</v>
      </c>
      <c r="R15">
        <v>391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55</v>
      </c>
      <c r="AD15" t="s">
        <v>41</v>
      </c>
      <c r="AE15" s="2">
        <v>45125.584479166668</v>
      </c>
      <c r="AF15">
        <v>391</v>
      </c>
      <c r="AG15" t="s">
        <v>13</v>
      </c>
      <c r="AH15">
        <v>0</v>
      </c>
      <c r="AI15">
        <v>12.196</v>
      </c>
      <c r="AJ15" s="3">
        <v>2085</v>
      </c>
      <c r="AK15">
        <v>0.33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1">
        <v>55</v>
      </c>
      <c r="AT15" s="12">
        <f t="shared" si="0"/>
        <v>58.13169903940701</v>
      </c>
      <c r="AU15" s="13">
        <f t="shared" si="1"/>
        <v>485.03723067750002</v>
      </c>
      <c r="AW15" s="6">
        <f t="shared" si="2"/>
        <v>71.65139524081421</v>
      </c>
      <c r="AX15" s="15">
        <f t="shared" si="3"/>
        <v>421.11612468675003</v>
      </c>
      <c r="AZ15" s="14">
        <f t="shared" si="4"/>
        <v>59.596162882031905</v>
      </c>
      <c r="BA15" s="16">
        <f t="shared" si="5"/>
        <v>394.72331412150004</v>
      </c>
      <c r="BC15" s="7">
        <f t="shared" si="6"/>
        <v>51.015499103547135</v>
      </c>
      <c r="BD15" s="8">
        <f t="shared" si="7"/>
        <v>327.15855881800002</v>
      </c>
      <c r="BF15" s="12">
        <f t="shared" si="8"/>
        <v>58.13169903940701</v>
      </c>
      <c r="BG15" s="13">
        <f t="shared" si="9"/>
        <v>485.03723067750002</v>
      </c>
      <c r="BI15">
        <v>55</v>
      </c>
      <c r="BJ15" t="s">
        <v>41</v>
      </c>
      <c r="BK15" s="2">
        <v>45125.584479166668</v>
      </c>
      <c r="BL15">
        <v>391</v>
      </c>
      <c r="BM15" t="s">
        <v>13</v>
      </c>
      <c r="BN15">
        <v>0</v>
      </c>
      <c r="BO15">
        <v>2.8660000000000001</v>
      </c>
      <c r="BP15" s="3">
        <v>875665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56</v>
      </c>
      <c r="B16" t="s">
        <v>42</v>
      </c>
      <c r="C16" s="2">
        <v>45125.605740740742</v>
      </c>
      <c r="D16">
        <v>288</v>
      </c>
      <c r="E16" t="s">
        <v>13</v>
      </c>
      <c r="F16">
        <v>0</v>
      </c>
      <c r="G16">
        <v>5.9930000000000003</v>
      </c>
      <c r="H16" s="3">
        <v>362717</v>
      </c>
      <c r="I16">
        <v>0.77100000000000002</v>
      </c>
      <c r="J16" t="s">
        <v>14</v>
      </c>
      <c r="K16" t="s">
        <v>14</v>
      </c>
      <c r="L16" t="s">
        <v>14</v>
      </c>
      <c r="M16" t="s">
        <v>14</v>
      </c>
      <c r="O16">
        <v>56</v>
      </c>
      <c r="P16" t="s">
        <v>42</v>
      </c>
      <c r="Q16" s="2">
        <v>45125.605740740742</v>
      </c>
      <c r="R16">
        <v>288</v>
      </c>
      <c r="S16" t="s">
        <v>13</v>
      </c>
      <c r="T16">
        <v>0</v>
      </c>
      <c r="U16">
        <v>5.9509999999999996</v>
      </c>
      <c r="V16" s="3">
        <v>3062</v>
      </c>
      <c r="W16">
        <v>0.755</v>
      </c>
      <c r="X16" t="s">
        <v>14</v>
      </c>
      <c r="Y16" t="s">
        <v>14</v>
      </c>
      <c r="Z16" t="s">
        <v>14</v>
      </c>
      <c r="AA16" t="s">
        <v>14</v>
      </c>
      <c r="AC16">
        <v>56</v>
      </c>
      <c r="AD16" t="s">
        <v>42</v>
      </c>
      <c r="AE16" s="2">
        <v>45125.605740740742</v>
      </c>
      <c r="AF16">
        <v>288</v>
      </c>
      <c r="AG16" t="s">
        <v>13</v>
      </c>
      <c r="AH16">
        <v>0</v>
      </c>
      <c r="AI16">
        <v>12.156000000000001</v>
      </c>
      <c r="AJ16" s="3">
        <v>5778</v>
      </c>
      <c r="AK16">
        <v>1.3580000000000001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1">
        <v>56</v>
      </c>
      <c r="AT16" s="12">
        <f t="shared" si="0"/>
        <v>855.32389662914466</v>
      </c>
      <c r="AU16" s="13">
        <f t="shared" si="1"/>
        <v>1372.8849719675998</v>
      </c>
      <c r="AW16" s="6">
        <f t="shared" si="2"/>
        <v>1032.3820686509582</v>
      </c>
      <c r="AX16" s="15">
        <f t="shared" si="3"/>
        <v>1103.9756057233201</v>
      </c>
      <c r="AZ16" s="14">
        <f t="shared" si="4"/>
        <v>939.4421530894399</v>
      </c>
      <c r="BA16" s="16">
        <f t="shared" si="5"/>
        <v>1100.3527552821602</v>
      </c>
      <c r="BC16" s="7">
        <f t="shared" si="6"/>
        <v>838.59338187695187</v>
      </c>
      <c r="BD16" s="8">
        <f t="shared" si="7"/>
        <v>1089.7606075523199</v>
      </c>
      <c r="BF16" s="12">
        <f t="shared" si="8"/>
        <v>855.32389662914466</v>
      </c>
      <c r="BG16" s="13">
        <f t="shared" si="9"/>
        <v>1372.8849719675998</v>
      </c>
      <c r="BI16">
        <v>56</v>
      </c>
      <c r="BJ16" t="s">
        <v>42</v>
      </c>
      <c r="BK16" s="2">
        <v>45125.605740740742</v>
      </c>
      <c r="BL16">
        <v>288</v>
      </c>
      <c r="BM16" t="s">
        <v>13</v>
      </c>
      <c r="BN16">
        <v>0</v>
      </c>
      <c r="BO16">
        <v>2.85</v>
      </c>
      <c r="BP16" s="3">
        <v>885024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57</v>
      </c>
      <c r="B17" t="s">
        <v>43</v>
      </c>
      <c r="C17" s="2">
        <v>45125.627002314817</v>
      </c>
      <c r="D17">
        <v>80</v>
      </c>
      <c r="E17" t="s">
        <v>13</v>
      </c>
      <c r="F17">
        <v>0</v>
      </c>
      <c r="G17">
        <v>6.016</v>
      </c>
      <c r="H17" s="3">
        <v>15893</v>
      </c>
      <c r="I17">
        <v>2.7E-2</v>
      </c>
      <c r="J17" t="s">
        <v>14</v>
      </c>
      <c r="K17" t="s">
        <v>14</v>
      </c>
      <c r="L17" t="s">
        <v>14</v>
      </c>
      <c r="M17" t="s">
        <v>14</v>
      </c>
      <c r="O17">
        <v>57</v>
      </c>
      <c r="P17" t="s">
        <v>43</v>
      </c>
      <c r="Q17" s="2">
        <v>45125.627002314817</v>
      </c>
      <c r="R17">
        <v>80</v>
      </c>
      <c r="S17" t="s">
        <v>13</v>
      </c>
      <c r="T17">
        <v>0</v>
      </c>
      <c r="U17" t="s">
        <v>14</v>
      </c>
      <c r="V17" s="3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57</v>
      </c>
      <c r="AD17" t="s">
        <v>43</v>
      </c>
      <c r="AE17" s="2">
        <v>45125.627002314817</v>
      </c>
      <c r="AF17">
        <v>80</v>
      </c>
      <c r="AG17" t="s">
        <v>13</v>
      </c>
      <c r="AH17">
        <v>0</v>
      </c>
      <c r="AI17">
        <v>12.117000000000001</v>
      </c>
      <c r="AJ17" s="3">
        <v>52057</v>
      </c>
      <c r="AK17">
        <v>13.872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1">
        <v>57</v>
      </c>
      <c r="AT17" s="12">
        <f t="shared" si="0"/>
        <v>37.544068592927005</v>
      </c>
      <c r="AU17" s="13">
        <f t="shared" si="1"/>
        <v>11006.682711915901</v>
      </c>
      <c r="AW17" s="6">
        <f t="shared" si="2"/>
        <v>50.183951124126196</v>
      </c>
      <c r="AX17" s="15">
        <f t="shared" si="3"/>
        <v>9516.0954155002692</v>
      </c>
      <c r="AZ17" s="14">
        <f t="shared" si="4"/>
        <v>41.436417177415905</v>
      </c>
      <c r="BA17" s="16">
        <f t="shared" si="5"/>
        <v>9905.3769178912589</v>
      </c>
      <c r="BC17" s="7">
        <f t="shared" si="6"/>
        <v>34.826420606857539</v>
      </c>
      <c r="BD17" s="8">
        <f t="shared" si="7"/>
        <v>10587.324454525518</v>
      </c>
      <c r="BF17" s="12">
        <f t="shared" si="8"/>
        <v>37.544068592927005</v>
      </c>
      <c r="BG17" s="13">
        <f t="shared" si="9"/>
        <v>11006.682711915901</v>
      </c>
      <c r="BI17">
        <v>57</v>
      </c>
      <c r="BJ17" t="s">
        <v>43</v>
      </c>
      <c r="BK17" s="2">
        <v>45125.627002314817</v>
      </c>
      <c r="BL17">
        <v>80</v>
      </c>
      <c r="BM17" t="s">
        <v>13</v>
      </c>
      <c r="BN17">
        <v>0</v>
      </c>
      <c r="BO17">
        <v>2.863</v>
      </c>
      <c r="BP17" s="3">
        <v>889575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58</v>
      </c>
      <c r="B18" t="s">
        <v>44</v>
      </c>
      <c r="C18" s="2">
        <v>45125.648321759261</v>
      </c>
      <c r="D18">
        <v>92</v>
      </c>
      <c r="E18" t="s">
        <v>13</v>
      </c>
      <c r="F18">
        <v>0</v>
      </c>
      <c r="G18">
        <v>5.9930000000000003</v>
      </c>
      <c r="H18" s="3">
        <v>123061</v>
      </c>
      <c r="I18">
        <v>0.25600000000000001</v>
      </c>
      <c r="J18" t="s">
        <v>14</v>
      </c>
      <c r="K18" t="s">
        <v>14</v>
      </c>
      <c r="L18" t="s">
        <v>14</v>
      </c>
      <c r="M18" t="s">
        <v>14</v>
      </c>
      <c r="O18">
        <v>58</v>
      </c>
      <c r="P18" t="s">
        <v>44</v>
      </c>
      <c r="Q18" s="2">
        <v>45125.648321759261</v>
      </c>
      <c r="R18">
        <v>92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58</v>
      </c>
      <c r="AD18" t="s">
        <v>44</v>
      </c>
      <c r="AE18" s="2">
        <v>45125.648321759261</v>
      </c>
      <c r="AF18">
        <v>92</v>
      </c>
      <c r="AG18" t="s">
        <v>13</v>
      </c>
      <c r="AH18">
        <v>0</v>
      </c>
      <c r="AI18">
        <v>12.058999999999999</v>
      </c>
      <c r="AJ18" s="3">
        <v>86316</v>
      </c>
      <c r="AK18">
        <v>22.734000000000002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1">
        <v>58</v>
      </c>
      <c r="AT18" s="12">
        <f t="shared" si="0"/>
        <v>340.17251966998299</v>
      </c>
      <c r="AU18" s="13">
        <f t="shared" si="1"/>
        <v>19298.749719089599</v>
      </c>
      <c r="AW18" s="6">
        <f t="shared" si="2"/>
        <v>374.64426026571977</v>
      </c>
      <c r="AX18" s="15">
        <f t="shared" si="3"/>
        <v>15570.151536998881</v>
      </c>
      <c r="AZ18" s="14">
        <f t="shared" si="4"/>
        <v>322.02372422473115</v>
      </c>
      <c r="BA18" s="16">
        <f t="shared" si="5"/>
        <v>16378.61685282144</v>
      </c>
      <c r="BC18" s="7">
        <f t="shared" si="6"/>
        <v>285.25752945707063</v>
      </c>
      <c r="BD18" s="8">
        <f t="shared" si="7"/>
        <v>17547.681668634879</v>
      </c>
      <c r="BF18" s="12">
        <f t="shared" si="8"/>
        <v>340.17251966998299</v>
      </c>
      <c r="BG18" s="13">
        <f t="shared" si="9"/>
        <v>19298.749719089599</v>
      </c>
      <c r="BI18">
        <v>58</v>
      </c>
      <c r="BJ18" t="s">
        <v>44</v>
      </c>
      <c r="BK18" s="2">
        <v>45125.648321759261</v>
      </c>
      <c r="BL18">
        <v>92</v>
      </c>
      <c r="BM18" t="s">
        <v>13</v>
      </c>
      <c r="BN18">
        <v>0</v>
      </c>
      <c r="BO18">
        <v>2.855</v>
      </c>
      <c r="BP18" s="3">
        <v>785426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59</v>
      </c>
      <c r="B19" t="s">
        <v>45</v>
      </c>
      <c r="C19" s="2">
        <v>45125.669606481482</v>
      </c>
      <c r="D19">
        <v>86</v>
      </c>
      <c r="E19" t="s">
        <v>13</v>
      </c>
      <c r="F19">
        <v>0</v>
      </c>
      <c r="G19">
        <v>6.0129999999999999</v>
      </c>
      <c r="H19" s="3">
        <v>23410</v>
      </c>
      <c r="I19">
        <v>4.2999999999999997E-2</v>
      </c>
      <c r="J19" t="s">
        <v>14</v>
      </c>
      <c r="K19" t="s">
        <v>14</v>
      </c>
      <c r="L19" t="s">
        <v>14</v>
      </c>
      <c r="M19" t="s">
        <v>14</v>
      </c>
      <c r="O19">
        <v>59</v>
      </c>
      <c r="P19" t="s">
        <v>45</v>
      </c>
      <c r="Q19" s="2">
        <v>45125.669606481482</v>
      </c>
      <c r="R19">
        <v>86</v>
      </c>
      <c r="S19" t="s">
        <v>13</v>
      </c>
      <c r="T19">
        <v>0</v>
      </c>
      <c r="U19" t="s">
        <v>14</v>
      </c>
      <c r="V19" s="3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59</v>
      </c>
      <c r="AD19" t="s">
        <v>45</v>
      </c>
      <c r="AE19" s="2">
        <v>45125.669606481482</v>
      </c>
      <c r="AF19">
        <v>86</v>
      </c>
      <c r="AG19" t="s">
        <v>13</v>
      </c>
      <c r="AH19">
        <v>0</v>
      </c>
      <c r="AI19">
        <v>12.141</v>
      </c>
      <c r="AJ19" s="3">
        <v>30714</v>
      </c>
      <c r="AK19">
        <v>8.1829999999999998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1">
        <v>59</v>
      </c>
      <c r="AT19" s="12">
        <f t="shared" si="0"/>
        <v>59.952389686300009</v>
      </c>
      <c r="AU19" s="13">
        <f t="shared" si="1"/>
        <v>7042.234158044399</v>
      </c>
      <c r="AW19" s="6">
        <f t="shared" si="2"/>
        <v>73.553709464780013</v>
      </c>
      <c r="AX19" s="15">
        <f t="shared" si="3"/>
        <v>5669.9915333050803</v>
      </c>
      <c r="AZ19" s="14">
        <f t="shared" si="4"/>
        <v>61.207993402710009</v>
      </c>
      <c r="BA19" s="16">
        <f t="shared" si="5"/>
        <v>5853.3199323170402</v>
      </c>
      <c r="BC19" s="7">
        <f t="shared" si="6"/>
        <v>52.452541816825999</v>
      </c>
      <c r="BD19" s="8">
        <f t="shared" si="7"/>
        <v>6220.8095132060798</v>
      </c>
      <c r="BF19" s="12">
        <f t="shared" si="8"/>
        <v>59.952389686300009</v>
      </c>
      <c r="BG19" s="13">
        <f t="shared" si="9"/>
        <v>7042.234158044399</v>
      </c>
      <c r="BI19">
        <v>59</v>
      </c>
      <c r="BJ19" t="s">
        <v>45</v>
      </c>
      <c r="BK19" s="2">
        <v>45125.669606481482</v>
      </c>
      <c r="BL19">
        <v>86</v>
      </c>
      <c r="BM19" t="s">
        <v>13</v>
      </c>
      <c r="BN19">
        <v>0</v>
      </c>
      <c r="BO19">
        <v>2.8639999999999999</v>
      </c>
      <c r="BP19" s="3">
        <v>879906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60</v>
      </c>
      <c r="B20" t="s">
        <v>46</v>
      </c>
      <c r="C20" s="2">
        <v>45125.690891203703</v>
      </c>
      <c r="D20">
        <v>304</v>
      </c>
      <c r="E20" t="s">
        <v>13</v>
      </c>
      <c r="F20">
        <v>0</v>
      </c>
      <c r="G20">
        <v>6.0640000000000001</v>
      </c>
      <c r="H20" s="3">
        <v>2738</v>
      </c>
      <c r="I20">
        <v>-2E-3</v>
      </c>
      <c r="J20" t="s">
        <v>14</v>
      </c>
      <c r="K20" t="s">
        <v>14</v>
      </c>
      <c r="L20" t="s">
        <v>14</v>
      </c>
      <c r="M20" t="s">
        <v>14</v>
      </c>
      <c r="O20">
        <v>60</v>
      </c>
      <c r="P20" t="s">
        <v>46</v>
      </c>
      <c r="Q20" s="2">
        <v>45125.690891203703</v>
      </c>
      <c r="R20">
        <v>304</v>
      </c>
      <c r="S20" t="s">
        <v>13</v>
      </c>
      <c r="T20">
        <v>0</v>
      </c>
      <c r="U20" t="s">
        <v>14</v>
      </c>
      <c r="V20" s="3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60</v>
      </c>
      <c r="AD20" t="s">
        <v>46</v>
      </c>
      <c r="AE20" s="2">
        <v>45125.690891203703</v>
      </c>
      <c r="AF20">
        <v>304</v>
      </c>
      <c r="AG20" t="s">
        <v>13</v>
      </c>
      <c r="AH20">
        <v>0</v>
      </c>
      <c r="AI20">
        <v>12.058999999999999</v>
      </c>
      <c r="AJ20" s="3">
        <v>112066</v>
      </c>
      <c r="AK20">
        <v>29.193999999999999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1">
        <v>60</v>
      </c>
      <c r="AT20" s="12">
        <f t="shared" si="0"/>
        <v>3.7216177599999991</v>
      </c>
      <c r="AU20" s="13">
        <f t="shared" si="1"/>
        <v>25468.093756239603</v>
      </c>
      <c r="AW20" s="6">
        <f t="shared" si="2"/>
        <v>3.1945936850000001</v>
      </c>
      <c r="AX20" s="15">
        <f t="shared" si="3"/>
        <v>20023.551254893882</v>
      </c>
      <c r="AZ20" s="14">
        <f t="shared" si="4"/>
        <v>3.3179434802000003</v>
      </c>
      <c r="BA20" s="16">
        <f t="shared" si="5"/>
        <v>21218.955301331443</v>
      </c>
      <c r="BC20" s="7">
        <f t="shared" si="6"/>
        <v>1.5702185731999998</v>
      </c>
      <c r="BD20" s="8">
        <f t="shared" si="7"/>
        <v>22739.841921154879</v>
      </c>
      <c r="BF20" s="12">
        <f t="shared" si="8"/>
        <v>3.7216177599999991</v>
      </c>
      <c r="BG20" s="13">
        <f t="shared" si="9"/>
        <v>25468.093756239603</v>
      </c>
      <c r="BI20">
        <v>60</v>
      </c>
      <c r="BJ20" t="s">
        <v>46</v>
      </c>
      <c r="BK20" s="2">
        <v>45125.690891203703</v>
      </c>
      <c r="BL20">
        <v>304</v>
      </c>
      <c r="BM20" t="s">
        <v>13</v>
      </c>
      <c r="BN20">
        <v>0</v>
      </c>
      <c r="BO20">
        <v>2.87</v>
      </c>
      <c r="BP20" s="3">
        <v>846460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61</v>
      </c>
      <c r="B21" t="s">
        <v>47</v>
      </c>
      <c r="C21" s="2">
        <v>45125.712199074071</v>
      </c>
      <c r="D21">
        <v>414</v>
      </c>
      <c r="E21" t="s">
        <v>13</v>
      </c>
      <c r="F21">
        <v>0</v>
      </c>
      <c r="G21">
        <v>6.016</v>
      </c>
      <c r="H21" s="3">
        <v>30786</v>
      </c>
      <c r="I21">
        <v>5.8999999999999997E-2</v>
      </c>
      <c r="J21" t="s">
        <v>14</v>
      </c>
      <c r="K21" t="s">
        <v>14</v>
      </c>
      <c r="L21" t="s">
        <v>14</v>
      </c>
      <c r="M21" t="s">
        <v>14</v>
      </c>
      <c r="O21">
        <v>61</v>
      </c>
      <c r="P21" t="s">
        <v>47</v>
      </c>
      <c r="Q21" s="2">
        <v>45125.712199074071</v>
      </c>
      <c r="R21">
        <v>414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61</v>
      </c>
      <c r="AD21" t="s">
        <v>47</v>
      </c>
      <c r="AE21" s="2">
        <v>45125.712199074071</v>
      </c>
      <c r="AF21">
        <v>414</v>
      </c>
      <c r="AG21" t="s">
        <v>13</v>
      </c>
      <c r="AH21">
        <v>0</v>
      </c>
      <c r="AI21">
        <v>12.176</v>
      </c>
      <c r="AJ21" s="3">
        <v>7965</v>
      </c>
      <c r="AK21">
        <v>1.964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1">
        <v>61</v>
      </c>
      <c r="AT21" s="12">
        <f t="shared" si="0"/>
        <v>81.767152415707997</v>
      </c>
      <c r="AU21" s="13">
        <f t="shared" si="1"/>
        <v>1892.8044572775</v>
      </c>
      <c r="AW21" s="6">
        <f t="shared" si="2"/>
        <v>96.395449762904818</v>
      </c>
      <c r="AX21" s="15">
        <f t="shared" si="3"/>
        <v>1507.5587943067499</v>
      </c>
      <c r="AZ21" s="14">
        <f t="shared" si="4"/>
        <v>80.595423664463596</v>
      </c>
      <c r="BA21" s="16">
        <f t="shared" si="5"/>
        <v>1518.0184456815002</v>
      </c>
      <c r="BC21" s="7">
        <f t="shared" si="6"/>
        <v>69.739193976310162</v>
      </c>
      <c r="BD21" s="8">
        <f t="shared" si="7"/>
        <v>1541.0464799379999</v>
      </c>
      <c r="BF21" s="12">
        <f t="shared" si="8"/>
        <v>81.767152415707997</v>
      </c>
      <c r="BG21" s="13">
        <f t="shared" si="9"/>
        <v>1892.8044572775</v>
      </c>
      <c r="BI21">
        <v>61</v>
      </c>
      <c r="BJ21" t="s">
        <v>47</v>
      </c>
      <c r="BK21" s="2">
        <v>45125.712199074071</v>
      </c>
      <c r="BL21">
        <v>414</v>
      </c>
      <c r="BM21" t="s">
        <v>13</v>
      </c>
      <c r="BN21">
        <v>0</v>
      </c>
      <c r="BO21">
        <v>2.8719999999999999</v>
      </c>
      <c r="BP21" s="3">
        <v>806348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62</v>
      </c>
      <c r="B22" t="s">
        <v>48</v>
      </c>
      <c r="C22" s="2">
        <v>45125.733518518522</v>
      </c>
      <c r="D22">
        <v>393</v>
      </c>
      <c r="E22" t="s">
        <v>13</v>
      </c>
      <c r="F22">
        <v>0</v>
      </c>
      <c r="G22">
        <v>6.0270000000000001</v>
      </c>
      <c r="H22" s="3">
        <v>8124</v>
      </c>
      <c r="I22">
        <v>0.01</v>
      </c>
      <c r="J22" t="s">
        <v>14</v>
      </c>
      <c r="K22" t="s">
        <v>14</v>
      </c>
      <c r="L22" t="s">
        <v>14</v>
      </c>
      <c r="M22" t="s">
        <v>14</v>
      </c>
      <c r="O22">
        <v>62</v>
      </c>
      <c r="P22" t="s">
        <v>48</v>
      </c>
      <c r="Q22" s="2">
        <v>45125.733518518522</v>
      </c>
      <c r="R22">
        <v>393</v>
      </c>
      <c r="S22" t="s">
        <v>13</v>
      </c>
      <c r="T22">
        <v>0</v>
      </c>
      <c r="U22" t="s">
        <v>14</v>
      </c>
      <c r="V22" s="3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62</v>
      </c>
      <c r="AD22" t="s">
        <v>48</v>
      </c>
      <c r="AE22" s="2">
        <v>45125.733518518522</v>
      </c>
      <c r="AF22">
        <v>393</v>
      </c>
      <c r="AG22" t="s">
        <v>13</v>
      </c>
      <c r="AH22">
        <v>0</v>
      </c>
      <c r="AI22">
        <v>12.157999999999999</v>
      </c>
      <c r="AJ22" s="3">
        <v>20362</v>
      </c>
      <c r="AK22">
        <v>5.3739999999999997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1">
        <v>62</v>
      </c>
      <c r="AT22" s="12">
        <f t="shared" si="0"/>
        <v>9.6488030399999989</v>
      </c>
      <c r="AU22" s="13">
        <f t="shared" si="1"/>
        <v>4757.5039028315996</v>
      </c>
      <c r="AW22" s="6">
        <f t="shared" si="2"/>
        <v>19.006906739999998</v>
      </c>
      <c r="AX22" s="15">
        <f t="shared" si="3"/>
        <v>3783.9196647681201</v>
      </c>
      <c r="AZ22" s="14">
        <f t="shared" si="4"/>
        <v>20.518388160800001</v>
      </c>
      <c r="BA22" s="16">
        <f t="shared" si="5"/>
        <v>3882.6148244245601</v>
      </c>
      <c r="BC22" s="7">
        <f t="shared" si="6"/>
        <v>14.5674369328</v>
      </c>
      <c r="BD22" s="8">
        <f t="shared" si="7"/>
        <v>4094.5445261571203</v>
      </c>
      <c r="BF22" s="12">
        <f t="shared" si="8"/>
        <v>9.6488030399999989</v>
      </c>
      <c r="BG22" s="13">
        <f t="shared" si="9"/>
        <v>4757.5039028315996</v>
      </c>
      <c r="BI22">
        <v>62</v>
      </c>
      <c r="BJ22" t="s">
        <v>48</v>
      </c>
      <c r="BK22" s="2">
        <v>45125.733518518522</v>
      </c>
      <c r="BL22">
        <v>393</v>
      </c>
      <c r="BM22" t="s">
        <v>13</v>
      </c>
      <c r="BN22">
        <v>0</v>
      </c>
      <c r="BO22">
        <v>2.871</v>
      </c>
      <c r="BP22" s="3">
        <v>823777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63</v>
      </c>
      <c r="B23" t="s">
        <v>49</v>
      </c>
      <c r="C23" s="2">
        <v>45125.754826388889</v>
      </c>
      <c r="D23">
        <v>68</v>
      </c>
      <c r="E23" t="s">
        <v>13</v>
      </c>
      <c r="F23">
        <v>0</v>
      </c>
      <c r="G23">
        <v>6.0229999999999997</v>
      </c>
      <c r="H23" s="3">
        <v>8198</v>
      </c>
      <c r="I23">
        <v>0.01</v>
      </c>
      <c r="J23" t="s">
        <v>14</v>
      </c>
      <c r="K23" t="s">
        <v>14</v>
      </c>
      <c r="L23" t="s">
        <v>14</v>
      </c>
      <c r="M23" t="s">
        <v>14</v>
      </c>
      <c r="O23">
        <v>63</v>
      </c>
      <c r="P23" t="s">
        <v>49</v>
      </c>
      <c r="Q23" s="2">
        <v>45125.754826388889</v>
      </c>
      <c r="R23">
        <v>68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63</v>
      </c>
      <c r="AD23" t="s">
        <v>49</v>
      </c>
      <c r="AE23" s="2">
        <v>45125.754826388889</v>
      </c>
      <c r="AF23">
        <v>68</v>
      </c>
      <c r="AG23" t="s">
        <v>13</v>
      </c>
      <c r="AH23">
        <v>0</v>
      </c>
      <c r="AI23">
        <v>12.066000000000001</v>
      </c>
      <c r="AJ23" s="3">
        <v>102986</v>
      </c>
      <c r="AK23">
        <v>26.934999999999999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1">
        <v>63</v>
      </c>
      <c r="AT23" s="12">
        <f t="shared" si="0"/>
        <v>9.9484201599999995</v>
      </c>
      <c r="AU23" s="13">
        <f t="shared" si="1"/>
        <v>23298.842047583599</v>
      </c>
      <c r="AW23" s="6">
        <f t="shared" si="2"/>
        <v>19.232743084999996</v>
      </c>
      <c r="AX23" s="15">
        <f t="shared" si="3"/>
        <v>18462.688486377083</v>
      </c>
      <c r="AZ23" s="14">
        <f t="shared" si="4"/>
        <v>20.731296528200001</v>
      </c>
      <c r="BA23" s="16">
        <f t="shared" si="5"/>
        <v>19514.609750653042</v>
      </c>
      <c r="BC23" s="7">
        <f t="shared" si="6"/>
        <v>14.804716941199999</v>
      </c>
      <c r="BD23" s="8">
        <f t="shared" si="7"/>
        <v>20912.838114678081</v>
      </c>
      <c r="BF23" s="12">
        <f t="shared" si="8"/>
        <v>9.9484201599999995</v>
      </c>
      <c r="BG23" s="13">
        <f t="shared" si="9"/>
        <v>23298.842047583599</v>
      </c>
      <c r="BI23">
        <v>63</v>
      </c>
      <c r="BJ23" t="s">
        <v>49</v>
      </c>
      <c r="BK23" s="2">
        <v>45125.754826388889</v>
      </c>
      <c r="BL23">
        <v>68</v>
      </c>
      <c r="BM23" t="s">
        <v>13</v>
      </c>
      <c r="BN23">
        <v>0</v>
      </c>
      <c r="BO23">
        <v>2.8719999999999999</v>
      </c>
      <c r="BP23" s="3">
        <v>776710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64</v>
      </c>
      <c r="B24" t="s">
        <v>50</v>
      </c>
      <c r="C24" s="2">
        <v>45125.77615740741</v>
      </c>
      <c r="D24">
        <v>141</v>
      </c>
      <c r="E24" t="s">
        <v>13</v>
      </c>
      <c r="F24">
        <v>0</v>
      </c>
      <c r="G24">
        <v>6.0510000000000002</v>
      </c>
      <c r="H24" s="3">
        <v>3729</v>
      </c>
      <c r="I24">
        <v>1E-3</v>
      </c>
      <c r="J24" t="s">
        <v>14</v>
      </c>
      <c r="K24" t="s">
        <v>14</v>
      </c>
      <c r="L24" t="s">
        <v>14</v>
      </c>
      <c r="M24" t="s">
        <v>14</v>
      </c>
      <c r="O24">
        <v>64</v>
      </c>
      <c r="P24" t="s">
        <v>50</v>
      </c>
      <c r="Q24" s="2">
        <v>45125.77615740741</v>
      </c>
      <c r="R24">
        <v>141</v>
      </c>
      <c r="S24" t="s">
        <v>13</v>
      </c>
      <c r="T24">
        <v>0</v>
      </c>
      <c r="U24" t="s">
        <v>14</v>
      </c>
      <c r="V24" s="3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64</v>
      </c>
      <c r="AD24" t="s">
        <v>50</v>
      </c>
      <c r="AE24" s="2">
        <v>45125.77615740741</v>
      </c>
      <c r="AF24">
        <v>141</v>
      </c>
      <c r="AG24" t="s">
        <v>13</v>
      </c>
      <c r="AH24">
        <v>0</v>
      </c>
      <c r="AI24">
        <v>12.077999999999999</v>
      </c>
      <c r="AJ24" s="3">
        <v>99359</v>
      </c>
      <c r="AK24">
        <v>26.027000000000001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1">
        <v>64</v>
      </c>
      <c r="AT24" s="12">
        <f t="shared" si="0"/>
        <v>2.4602531400000007</v>
      </c>
      <c r="AU24" s="13">
        <f t="shared" si="1"/>
        <v>22430.4508749671</v>
      </c>
      <c r="AW24" s="6">
        <f t="shared" si="2"/>
        <v>6.0114356212499995</v>
      </c>
      <c r="AX24" s="15">
        <f t="shared" si="3"/>
        <v>17836.309922999633</v>
      </c>
      <c r="AZ24" s="14">
        <f t="shared" si="4"/>
        <v>6.73514669405</v>
      </c>
      <c r="BA24" s="16">
        <f t="shared" si="5"/>
        <v>18833.060651074939</v>
      </c>
      <c r="BC24" s="7">
        <f t="shared" si="6"/>
        <v>3.3288026773000006</v>
      </c>
      <c r="BD24" s="8">
        <f t="shared" si="7"/>
        <v>20181.866478316879</v>
      </c>
      <c r="BF24" s="12">
        <f t="shared" si="8"/>
        <v>2.4602531400000007</v>
      </c>
      <c r="BG24" s="13">
        <f t="shared" si="9"/>
        <v>22430.4508749671</v>
      </c>
      <c r="BI24">
        <v>64</v>
      </c>
      <c r="BJ24" t="s">
        <v>50</v>
      </c>
      <c r="BK24" s="2">
        <v>45125.77615740741</v>
      </c>
      <c r="BL24">
        <v>141</v>
      </c>
      <c r="BM24" t="s">
        <v>13</v>
      </c>
      <c r="BN24">
        <v>0</v>
      </c>
      <c r="BO24">
        <v>2.875</v>
      </c>
      <c r="BP24" s="3">
        <v>783875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65</v>
      </c>
      <c r="B25" t="s">
        <v>51</v>
      </c>
      <c r="C25" s="2">
        <v>45125.797442129631</v>
      </c>
      <c r="D25">
        <v>218</v>
      </c>
      <c r="E25" t="s">
        <v>13</v>
      </c>
      <c r="F25">
        <v>0</v>
      </c>
      <c r="G25">
        <v>6.0170000000000003</v>
      </c>
      <c r="H25" s="3">
        <v>33108</v>
      </c>
      <c r="I25">
        <v>6.4000000000000001E-2</v>
      </c>
      <c r="J25" t="s">
        <v>14</v>
      </c>
      <c r="K25" t="s">
        <v>14</v>
      </c>
      <c r="L25" t="s">
        <v>14</v>
      </c>
      <c r="M25" t="s">
        <v>14</v>
      </c>
      <c r="O25">
        <v>65</v>
      </c>
      <c r="P25" t="s">
        <v>51</v>
      </c>
      <c r="Q25" s="2">
        <v>45125.797442129631</v>
      </c>
      <c r="R25">
        <v>218</v>
      </c>
      <c r="S25" t="s">
        <v>13</v>
      </c>
      <c r="T25">
        <v>0</v>
      </c>
      <c r="U25" t="s">
        <v>14</v>
      </c>
      <c r="V25" s="3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65</v>
      </c>
      <c r="AD25" t="s">
        <v>51</v>
      </c>
      <c r="AE25" s="2">
        <v>45125.797442129631</v>
      </c>
      <c r="AF25">
        <v>218</v>
      </c>
      <c r="AG25" t="s">
        <v>13</v>
      </c>
      <c r="AH25">
        <v>0</v>
      </c>
      <c r="AI25">
        <v>12.177</v>
      </c>
      <c r="AJ25" s="3">
        <v>10140</v>
      </c>
      <c r="AK25">
        <v>2.5659999999999998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1">
        <v>65</v>
      </c>
      <c r="AT25" s="12">
        <f t="shared" si="0"/>
        <v>88.599031749872012</v>
      </c>
      <c r="AU25" s="13">
        <f t="shared" si="1"/>
        <v>2405.5439804400003</v>
      </c>
      <c r="AW25" s="6">
        <f t="shared" si="2"/>
        <v>103.56775880624321</v>
      </c>
      <c r="AX25" s="15">
        <f t="shared" si="3"/>
        <v>1908.332013708</v>
      </c>
      <c r="AZ25" s="14">
        <f t="shared" si="4"/>
        <v>86.695956714622397</v>
      </c>
      <c r="BA25" s="16">
        <f t="shared" si="5"/>
        <v>1933.238153304</v>
      </c>
      <c r="BC25" s="7">
        <f t="shared" si="6"/>
        <v>75.179300911461439</v>
      </c>
      <c r="BD25" s="8">
        <f t="shared" si="7"/>
        <v>1989.6140438079999</v>
      </c>
      <c r="BF25" s="12">
        <f t="shared" si="8"/>
        <v>88.599031749872012</v>
      </c>
      <c r="BG25" s="13">
        <f t="shared" si="9"/>
        <v>2405.5439804400003</v>
      </c>
      <c r="BI25">
        <v>65</v>
      </c>
      <c r="BJ25" t="s">
        <v>51</v>
      </c>
      <c r="BK25" s="2">
        <v>45125.797442129631</v>
      </c>
      <c r="BL25">
        <v>218</v>
      </c>
      <c r="BM25" t="s">
        <v>13</v>
      </c>
      <c r="BN25">
        <v>0</v>
      </c>
      <c r="BO25">
        <v>2.8719999999999999</v>
      </c>
      <c r="BP25" s="3">
        <v>829099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66</v>
      </c>
      <c r="B26" t="s">
        <v>52</v>
      </c>
      <c r="C26" s="2">
        <v>45125.818796296298</v>
      </c>
      <c r="D26">
        <v>127</v>
      </c>
      <c r="E26" t="s">
        <v>13</v>
      </c>
      <c r="F26">
        <v>0</v>
      </c>
      <c r="G26">
        <v>6.0110000000000001</v>
      </c>
      <c r="H26" s="3">
        <v>376644</v>
      </c>
      <c r="I26">
        <v>0.80100000000000005</v>
      </c>
      <c r="J26" t="s">
        <v>14</v>
      </c>
      <c r="K26" t="s">
        <v>14</v>
      </c>
      <c r="L26" t="s">
        <v>14</v>
      </c>
      <c r="M26" t="s">
        <v>14</v>
      </c>
      <c r="O26">
        <v>66</v>
      </c>
      <c r="P26" t="s">
        <v>52</v>
      </c>
      <c r="Q26" s="2">
        <v>45125.818796296298</v>
      </c>
      <c r="R26">
        <v>127</v>
      </c>
      <c r="S26" t="s">
        <v>13</v>
      </c>
      <c r="T26">
        <v>0</v>
      </c>
      <c r="U26">
        <v>5.9640000000000004</v>
      </c>
      <c r="V26" s="3">
        <v>3506</v>
      </c>
      <c r="W26">
        <v>0.86899999999999999</v>
      </c>
      <c r="X26" t="s">
        <v>14</v>
      </c>
      <c r="Y26" t="s">
        <v>14</v>
      </c>
      <c r="Z26" t="s">
        <v>14</v>
      </c>
      <c r="AA26" t="s">
        <v>14</v>
      </c>
      <c r="AC26">
        <v>66</v>
      </c>
      <c r="AD26" t="s">
        <v>52</v>
      </c>
      <c r="AE26" s="2">
        <v>45125.818796296298</v>
      </c>
      <c r="AF26">
        <v>127</v>
      </c>
      <c r="AG26" t="s">
        <v>13</v>
      </c>
      <c r="AH26">
        <v>0</v>
      </c>
      <c r="AI26">
        <v>12.173999999999999</v>
      </c>
      <c r="AJ26" s="3">
        <v>5368</v>
      </c>
      <c r="AK26">
        <v>1.244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1">
        <v>66</v>
      </c>
      <c r="AT26" s="12">
        <f t="shared" si="0"/>
        <v>882.15075092911047</v>
      </c>
      <c r="AU26" s="13">
        <f t="shared" si="1"/>
        <v>1274.9292851135999</v>
      </c>
      <c r="AW26" s="6">
        <f t="shared" si="2"/>
        <v>1067.7222984268767</v>
      </c>
      <c r="AX26" s="15">
        <f t="shared" si="3"/>
        <v>1028.24845583552</v>
      </c>
      <c r="AZ26" s="14">
        <f t="shared" si="4"/>
        <v>974.89488103921758</v>
      </c>
      <c r="BA26" s="16">
        <f t="shared" si="5"/>
        <v>1022.03506120576</v>
      </c>
      <c r="BC26" s="7">
        <f t="shared" si="6"/>
        <v>870.46465100164244</v>
      </c>
      <c r="BD26" s="8">
        <f t="shared" si="7"/>
        <v>1005.1302303795198</v>
      </c>
      <c r="BF26" s="12">
        <f t="shared" si="8"/>
        <v>882.15075092911047</v>
      </c>
      <c r="BG26" s="13">
        <f t="shared" si="9"/>
        <v>1274.9292851135999</v>
      </c>
      <c r="BI26">
        <v>66</v>
      </c>
      <c r="BJ26" t="s">
        <v>52</v>
      </c>
      <c r="BK26" s="2">
        <v>45125.818796296298</v>
      </c>
      <c r="BL26">
        <v>127</v>
      </c>
      <c r="BM26" t="s">
        <v>13</v>
      </c>
      <c r="BN26">
        <v>0</v>
      </c>
      <c r="BO26">
        <v>2.8730000000000002</v>
      </c>
      <c r="BP26" s="3">
        <v>797480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67</v>
      </c>
      <c r="B27" t="s">
        <v>53</v>
      </c>
      <c r="C27" s="2">
        <v>45125.840115740742</v>
      </c>
      <c r="D27">
        <v>297</v>
      </c>
      <c r="E27" t="s">
        <v>13</v>
      </c>
      <c r="F27">
        <v>0</v>
      </c>
      <c r="G27">
        <v>6.0519999999999996</v>
      </c>
      <c r="H27" s="3">
        <v>2894</v>
      </c>
      <c r="I27">
        <v>-1E-3</v>
      </c>
      <c r="J27" t="s">
        <v>14</v>
      </c>
      <c r="K27" t="s">
        <v>14</v>
      </c>
      <c r="L27" t="s">
        <v>14</v>
      </c>
      <c r="M27" t="s">
        <v>14</v>
      </c>
      <c r="O27">
        <v>67</v>
      </c>
      <c r="P27" t="s">
        <v>53</v>
      </c>
      <c r="Q27" s="2">
        <v>45125.840115740742</v>
      </c>
      <c r="R27">
        <v>297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67</v>
      </c>
      <c r="AD27" t="s">
        <v>53</v>
      </c>
      <c r="AE27" s="2">
        <v>45125.840115740742</v>
      </c>
      <c r="AF27">
        <v>297</v>
      </c>
      <c r="AG27" t="s">
        <v>13</v>
      </c>
      <c r="AH27">
        <v>0</v>
      </c>
      <c r="AI27">
        <v>12.022</v>
      </c>
      <c r="AJ27" s="3">
        <v>124508</v>
      </c>
      <c r="AK27">
        <v>32.258000000000003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1">
        <v>67</v>
      </c>
      <c r="AT27" s="12">
        <f t="shared" si="0"/>
        <v>3.4527174399999989</v>
      </c>
      <c r="AU27" s="13">
        <f t="shared" si="1"/>
        <v>28429.589899582399</v>
      </c>
      <c r="AW27" s="6">
        <f t="shared" si="2"/>
        <v>3.6352437650000002</v>
      </c>
      <c r="AX27" s="15">
        <f t="shared" si="3"/>
        <v>22145.537465642723</v>
      </c>
      <c r="AZ27" s="14">
        <f t="shared" si="4"/>
        <v>3.8634170738000009</v>
      </c>
      <c r="BA27" s="16">
        <f t="shared" si="5"/>
        <v>23550.005144039358</v>
      </c>
      <c r="BC27" s="7">
        <f t="shared" si="6"/>
        <v>1.8281223907999997</v>
      </c>
      <c r="BD27" s="8">
        <f t="shared" si="7"/>
        <v>25236.48638252672</v>
      </c>
      <c r="BF27" s="12">
        <f t="shared" si="8"/>
        <v>3.4527174399999989</v>
      </c>
      <c r="BG27" s="13">
        <f t="shared" si="9"/>
        <v>28429.589899582399</v>
      </c>
      <c r="BI27">
        <v>67</v>
      </c>
      <c r="BJ27" t="s">
        <v>53</v>
      </c>
      <c r="BK27" s="2">
        <v>45125.840115740742</v>
      </c>
      <c r="BL27">
        <v>297</v>
      </c>
      <c r="BM27" t="s">
        <v>13</v>
      </c>
      <c r="BN27">
        <v>0</v>
      </c>
      <c r="BO27">
        <v>2.839</v>
      </c>
      <c r="BP27" s="3">
        <v>1100742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68</v>
      </c>
      <c r="B28" t="s">
        <v>54</v>
      </c>
      <c r="C28" s="2">
        <v>45125.86142361111</v>
      </c>
      <c r="D28">
        <v>66</v>
      </c>
      <c r="E28" t="s">
        <v>13</v>
      </c>
      <c r="F28">
        <v>0</v>
      </c>
      <c r="G28">
        <v>6.0270000000000001</v>
      </c>
      <c r="H28" s="3">
        <v>7880</v>
      </c>
      <c r="I28">
        <v>8.9999999999999993E-3</v>
      </c>
      <c r="J28" t="s">
        <v>14</v>
      </c>
      <c r="K28" t="s">
        <v>14</v>
      </c>
      <c r="L28" t="s">
        <v>14</v>
      </c>
      <c r="M28" t="s">
        <v>14</v>
      </c>
      <c r="O28">
        <v>68</v>
      </c>
      <c r="P28" t="s">
        <v>54</v>
      </c>
      <c r="Q28" s="2">
        <v>45125.86142361111</v>
      </c>
      <c r="R28">
        <v>66</v>
      </c>
      <c r="S28" t="s">
        <v>13</v>
      </c>
      <c r="T28">
        <v>0</v>
      </c>
      <c r="U28" t="s">
        <v>14</v>
      </c>
      <c r="V28" s="3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68</v>
      </c>
      <c r="AD28" t="s">
        <v>54</v>
      </c>
      <c r="AE28" s="2">
        <v>45125.86142361111</v>
      </c>
      <c r="AF28">
        <v>66</v>
      </c>
      <c r="AG28" t="s">
        <v>13</v>
      </c>
      <c r="AH28">
        <v>0</v>
      </c>
      <c r="AI28">
        <v>12.16</v>
      </c>
      <c r="AJ28" s="3">
        <v>20213</v>
      </c>
      <c r="AK28">
        <v>5.3330000000000002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1">
        <v>68</v>
      </c>
      <c r="AT28" s="12">
        <f t="shared" si="0"/>
        <v>8.7027760000000018</v>
      </c>
      <c r="AU28" s="13">
        <f t="shared" si="1"/>
        <v>4723.9053351990997</v>
      </c>
      <c r="AW28" s="6">
        <f t="shared" si="2"/>
        <v>18.263905999999999</v>
      </c>
      <c r="AX28" s="15">
        <f t="shared" si="3"/>
        <v>3756.6745517878703</v>
      </c>
      <c r="AZ28" s="14">
        <f t="shared" si="4"/>
        <v>19.811869520000002</v>
      </c>
      <c r="BA28" s="16">
        <f t="shared" si="5"/>
        <v>3854.2243271000602</v>
      </c>
      <c r="BC28" s="7">
        <f t="shared" si="6"/>
        <v>13.796328320000001</v>
      </c>
      <c r="BD28" s="8">
        <f t="shared" si="7"/>
        <v>4063.9005117831202</v>
      </c>
      <c r="BF28" s="12">
        <f t="shared" si="8"/>
        <v>8.7027760000000018</v>
      </c>
      <c r="BG28" s="13">
        <f t="shared" si="9"/>
        <v>4723.9053351990997</v>
      </c>
      <c r="BI28">
        <v>68</v>
      </c>
      <c r="BJ28" t="s">
        <v>54</v>
      </c>
      <c r="BK28" s="2">
        <v>45125.86142361111</v>
      </c>
      <c r="BL28">
        <v>66</v>
      </c>
      <c r="BM28" t="s">
        <v>13</v>
      </c>
      <c r="BN28">
        <v>0</v>
      </c>
      <c r="BO28">
        <v>2.867</v>
      </c>
      <c r="BP28" s="3">
        <v>913702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69</v>
      </c>
      <c r="B29" t="s">
        <v>55</v>
      </c>
      <c r="C29" s="2">
        <v>45125.882743055554</v>
      </c>
      <c r="D29">
        <v>17</v>
      </c>
      <c r="E29" t="s">
        <v>13</v>
      </c>
      <c r="F29">
        <v>0</v>
      </c>
      <c r="G29">
        <v>6.0910000000000002</v>
      </c>
      <c r="H29" s="3">
        <v>2189</v>
      </c>
      <c r="I29">
        <v>-3.0000000000000001E-3</v>
      </c>
      <c r="J29" t="s">
        <v>14</v>
      </c>
      <c r="K29" t="s">
        <v>14</v>
      </c>
      <c r="L29" t="s">
        <v>14</v>
      </c>
      <c r="M29" t="s">
        <v>14</v>
      </c>
      <c r="O29">
        <v>69</v>
      </c>
      <c r="P29" t="s">
        <v>55</v>
      </c>
      <c r="Q29" s="2">
        <v>45125.882743055554</v>
      </c>
      <c r="R29">
        <v>17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69</v>
      </c>
      <c r="AD29" t="s">
        <v>55</v>
      </c>
      <c r="AE29" s="2">
        <v>45125.882743055554</v>
      </c>
      <c r="AF29">
        <v>17</v>
      </c>
      <c r="AG29" t="s">
        <v>13</v>
      </c>
      <c r="AH29">
        <v>0</v>
      </c>
      <c r="AI29">
        <v>12.065</v>
      </c>
      <c r="AJ29" s="3">
        <v>110977</v>
      </c>
      <c r="AK29">
        <v>28.923999999999999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1">
        <v>69</v>
      </c>
      <c r="AT29" s="12">
        <f t="shared" si="0"/>
        <v>4.8769443399999997</v>
      </c>
      <c r="AU29" s="13">
        <f t="shared" si="1"/>
        <v>25208.282813763901</v>
      </c>
      <c r="AW29" s="6">
        <f t="shared" si="2"/>
        <v>1.6520690712499997</v>
      </c>
      <c r="AX29" s="15">
        <f t="shared" si="3"/>
        <v>19836.897100414673</v>
      </c>
      <c r="AZ29" s="14">
        <f t="shared" si="4"/>
        <v>1.375866768049999</v>
      </c>
      <c r="BA29" s="16">
        <f t="shared" si="5"/>
        <v>21014.687954958459</v>
      </c>
      <c r="BC29" s="7">
        <f t="shared" si="6"/>
        <v>0.71883316129999986</v>
      </c>
      <c r="BD29" s="8">
        <f t="shared" si="7"/>
        <v>22520.944271619919</v>
      </c>
      <c r="BF29" s="12">
        <f t="shared" si="8"/>
        <v>4.8769443399999997</v>
      </c>
      <c r="BG29" s="13">
        <f t="shared" si="9"/>
        <v>25208.282813763901</v>
      </c>
      <c r="BI29">
        <v>69</v>
      </c>
      <c r="BJ29" t="s">
        <v>55</v>
      </c>
      <c r="BK29" s="2">
        <v>45125.882743055554</v>
      </c>
      <c r="BL29">
        <v>17</v>
      </c>
      <c r="BM29" t="s">
        <v>13</v>
      </c>
      <c r="BN29">
        <v>0</v>
      </c>
      <c r="BO29">
        <v>2.8740000000000001</v>
      </c>
      <c r="BP29" s="3">
        <v>861870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70</v>
      </c>
      <c r="B30" t="s">
        <v>56</v>
      </c>
      <c r="C30" s="2">
        <v>45125.904039351852</v>
      </c>
      <c r="D30">
        <v>116</v>
      </c>
      <c r="E30" t="s">
        <v>13</v>
      </c>
      <c r="F30">
        <v>0</v>
      </c>
      <c r="G30">
        <v>5.9189999999999996</v>
      </c>
      <c r="H30" s="3">
        <v>22534634</v>
      </c>
      <c r="I30">
        <v>50.558999999999997</v>
      </c>
      <c r="J30" t="s">
        <v>14</v>
      </c>
      <c r="K30" t="s">
        <v>14</v>
      </c>
      <c r="L30" t="s">
        <v>14</v>
      </c>
      <c r="M30" t="s">
        <v>14</v>
      </c>
      <c r="O30">
        <v>70</v>
      </c>
      <c r="P30" t="s">
        <v>56</v>
      </c>
      <c r="Q30" s="2">
        <v>45125.904039351852</v>
      </c>
      <c r="R30">
        <v>116</v>
      </c>
      <c r="S30" t="s">
        <v>13</v>
      </c>
      <c r="T30">
        <v>0</v>
      </c>
      <c r="U30">
        <v>5.8860000000000001</v>
      </c>
      <c r="V30" s="3">
        <v>205906</v>
      </c>
      <c r="W30">
        <v>51.811999999999998</v>
      </c>
      <c r="X30" t="s">
        <v>14</v>
      </c>
      <c r="Y30" t="s">
        <v>14</v>
      </c>
      <c r="Z30" t="s">
        <v>14</v>
      </c>
      <c r="AA30" t="s">
        <v>14</v>
      </c>
      <c r="AC30">
        <v>70</v>
      </c>
      <c r="AD30" t="s">
        <v>56</v>
      </c>
      <c r="AE30" s="2">
        <v>45125.904039351852</v>
      </c>
      <c r="AF30">
        <v>116</v>
      </c>
      <c r="AG30" t="s">
        <v>13</v>
      </c>
      <c r="AH30">
        <v>0</v>
      </c>
      <c r="AI30">
        <v>12.09</v>
      </c>
      <c r="AJ30" s="3">
        <v>63055</v>
      </c>
      <c r="AK30">
        <v>16.751999999999999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1">
        <v>70</v>
      </c>
      <c r="AT30" s="12">
        <f t="shared" si="0"/>
        <v>50934.943383280006</v>
      </c>
      <c r="AU30" s="13">
        <f t="shared" si="1"/>
        <v>13679.1078392775</v>
      </c>
      <c r="AW30" s="6">
        <f t="shared" si="2"/>
        <v>39800.324467546263</v>
      </c>
      <c r="AX30" s="15">
        <f t="shared" si="3"/>
        <v>11475.657684020751</v>
      </c>
      <c r="AZ30" s="14">
        <f t="shared" si="4"/>
        <v>52229.484973621482</v>
      </c>
      <c r="BA30" s="16">
        <f t="shared" si="5"/>
        <v>11987.6093290135</v>
      </c>
      <c r="BC30" s="7">
        <f t="shared" si="6"/>
        <v>50284.51329739832</v>
      </c>
      <c r="BD30" s="8">
        <f t="shared" si="7"/>
        <v>12828.302689201999</v>
      </c>
      <c r="BF30" s="12">
        <f t="shared" si="8"/>
        <v>50934.943383280006</v>
      </c>
      <c r="BG30" s="13">
        <f t="shared" si="9"/>
        <v>13679.1078392775</v>
      </c>
      <c r="BI30">
        <v>70</v>
      </c>
      <c r="BJ30" t="s">
        <v>56</v>
      </c>
      <c r="BK30" s="2">
        <v>45125.904039351852</v>
      </c>
      <c r="BL30">
        <v>116</v>
      </c>
      <c r="BM30" t="s">
        <v>13</v>
      </c>
      <c r="BN30">
        <v>0</v>
      </c>
      <c r="BO30">
        <v>2.8620000000000001</v>
      </c>
      <c r="BP30" s="3">
        <v>686095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71</v>
      </c>
      <c r="B31" t="s">
        <v>57</v>
      </c>
      <c r="C31" s="2">
        <v>45125.925358796296</v>
      </c>
      <c r="D31">
        <v>213</v>
      </c>
      <c r="E31" t="s">
        <v>13</v>
      </c>
      <c r="F31">
        <v>0</v>
      </c>
      <c r="G31">
        <v>5.9969999999999999</v>
      </c>
      <c r="H31" s="3">
        <v>28213</v>
      </c>
      <c r="I31">
        <v>5.2999999999999999E-2</v>
      </c>
      <c r="J31" t="s">
        <v>14</v>
      </c>
      <c r="K31" t="s">
        <v>14</v>
      </c>
      <c r="L31" t="s">
        <v>14</v>
      </c>
      <c r="M31" t="s">
        <v>14</v>
      </c>
      <c r="O31">
        <v>71</v>
      </c>
      <c r="P31" t="s">
        <v>57</v>
      </c>
      <c r="Q31" s="2">
        <v>45125.925358796296</v>
      </c>
      <c r="R31">
        <v>213</v>
      </c>
      <c r="S31" t="s">
        <v>13</v>
      </c>
      <c r="T31">
        <v>0</v>
      </c>
      <c r="U31" t="s">
        <v>14</v>
      </c>
      <c r="V31" s="3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71</v>
      </c>
      <c r="AD31" t="s">
        <v>57</v>
      </c>
      <c r="AE31" s="2">
        <v>45125.925358796296</v>
      </c>
      <c r="AF31">
        <v>213</v>
      </c>
      <c r="AG31" t="s">
        <v>13</v>
      </c>
      <c r="AH31">
        <v>0</v>
      </c>
      <c r="AI31">
        <v>12.164999999999999</v>
      </c>
      <c r="AJ31" s="3">
        <v>1943</v>
      </c>
      <c r="AK31">
        <v>0.28999999999999998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1">
        <v>71</v>
      </c>
      <c r="AT31" s="12">
        <f t="shared" si="0"/>
        <v>74.176908997086997</v>
      </c>
      <c r="AU31" s="13">
        <f t="shared" si="1"/>
        <v>450.65010893110002</v>
      </c>
      <c r="AW31" s="6">
        <f t="shared" si="2"/>
        <v>88.43755953622221</v>
      </c>
      <c r="AX31" s="15">
        <f t="shared" si="3"/>
        <v>394.82522762027003</v>
      </c>
      <c r="AZ31" s="14">
        <f t="shared" si="4"/>
        <v>73.833921819687902</v>
      </c>
      <c r="BA31" s="16">
        <f t="shared" si="5"/>
        <v>367.58221445125997</v>
      </c>
      <c r="BC31" s="7">
        <f t="shared" si="6"/>
        <v>63.710016304860744</v>
      </c>
      <c r="BD31" s="8">
        <f t="shared" si="7"/>
        <v>297.82175564552</v>
      </c>
      <c r="BF31" s="12">
        <f t="shared" si="8"/>
        <v>74.176908997086997</v>
      </c>
      <c r="BG31" s="13">
        <f t="shared" si="9"/>
        <v>450.65010893110002</v>
      </c>
      <c r="BI31">
        <v>71</v>
      </c>
      <c r="BJ31" t="s">
        <v>57</v>
      </c>
      <c r="BK31" s="2">
        <v>45125.925358796296</v>
      </c>
      <c r="BL31">
        <v>213</v>
      </c>
      <c r="BM31" t="s">
        <v>13</v>
      </c>
      <c r="BN31">
        <v>0</v>
      </c>
      <c r="BO31">
        <v>2.851</v>
      </c>
      <c r="BP31" s="3">
        <v>867281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72</v>
      </c>
      <c r="B32" t="s">
        <v>58</v>
      </c>
      <c r="C32" s="2">
        <v>45125.946631944447</v>
      </c>
      <c r="D32">
        <v>415</v>
      </c>
      <c r="E32" t="s">
        <v>13</v>
      </c>
      <c r="F32">
        <v>0</v>
      </c>
      <c r="G32">
        <v>6.0179999999999998</v>
      </c>
      <c r="H32" s="3">
        <v>22265</v>
      </c>
      <c r="I32">
        <v>0.04</v>
      </c>
      <c r="J32" t="s">
        <v>14</v>
      </c>
      <c r="K32" t="s">
        <v>14</v>
      </c>
      <c r="L32" t="s">
        <v>14</v>
      </c>
      <c r="M32" t="s">
        <v>14</v>
      </c>
      <c r="O32">
        <v>72</v>
      </c>
      <c r="P32" t="s">
        <v>58</v>
      </c>
      <c r="Q32" s="2">
        <v>45125.946631944447</v>
      </c>
      <c r="R32">
        <v>415</v>
      </c>
      <c r="S32" t="s">
        <v>13</v>
      </c>
      <c r="T32">
        <v>0</v>
      </c>
      <c r="U32" t="s">
        <v>14</v>
      </c>
      <c r="V32" s="3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72</v>
      </c>
      <c r="AD32" t="s">
        <v>58</v>
      </c>
      <c r="AE32" s="2">
        <v>45125.946631944447</v>
      </c>
      <c r="AF32">
        <v>415</v>
      </c>
      <c r="AG32" t="s">
        <v>13</v>
      </c>
      <c r="AH32">
        <v>0</v>
      </c>
      <c r="AI32">
        <v>12.169</v>
      </c>
      <c r="AJ32" s="3">
        <v>9636</v>
      </c>
      <c r="AK32">
        <v>2.427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1">
        <v>72</v>
      </c>
      <c r="AT32" s="12">
        <f t="shared" si="0"/>
        <v>56.550628435175</v>
      </c>
      <c r="AU32" s="13">
        <f t="shared" si="1"/>
        <v>2287.1139765744001</v>
      </c>
      <c r="AW32" s="6">
        <f t="shared" si="2"/>
        <v>69.999949990355006</v>
      </c>
      <c r="AX32" s="15">
        <f t="shared" si="3"/>
        <v>1815.5160488260799</v>
      </c>
      <c r="AZ32" s="14">
        <f t="shared" si="4"/>
        <v>58.197241215797504</v>
      </c>
      <c r="BA32" s="16">
        <f t="shared" si="5"/>
        <v>1837.0354184150403</v>
      </c>
      <c r="BC32" s="7">
        <f t="shared" si="6"/>
        <v>49.768293887678496</v>
      </c>
      <c r="BD32" s="8">
        <f t="shared" si="7"/>
        <v>1885.6916043020799</v>
      </c>
      <c r="BF32" s="12">
        <f t="shared" si="8"/>
        <v>56.550628435175</v>
      </c>
      <c r="BG32" s="13">
        <f t="shared" si="9"/>
        <v>2287.1139765744001</v>
      </c>
      <c r="BI32">
        <v>72</v>
      </c>
      <c r="BJ32" t="s">
        <v>58</v>
      </c>
      <c r="BK32" s="2">
        <v>45125.946631944447</v>
      </c>
      <c r="BL32">
        <v>415</v>
      </c>
      <c r="BM32" t="s">
        <v>13</v>
      </c>
      <c r="BN32">
        <v>0</v>
      </c>
      <c r="BO32">
        <v>2.8410000000000002</v>
      </c>
      <c r="BP32" s="3">
        <v>1436389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73</v>
      </c>
      <c r="B33" t="s">
        <v>59</v>
      </c>
      <c r="C33" s="2">
        <v>45125.967928240738</v>
      </c>
      <c r="D33">
        <v>45</v>
      </c>
      <c r="E33" t="s">
        <v>13</v>
      </c>
      <c r="F33">
        <v>0</v>
      </c>
      <c r="G33">
        <v>5.9960000000000004</v>
      </c>
      <c r="H33" s="3">
        <v>33214</v>
      </c>
      <c r="I33">
        <v>6.4000000000000001E-2</v>
      </c>
      <c r="J33" t="s">
        <v>14</v>
      </c>
      <c r="K33" t="s">
        <v>14</v>
      </c>
      <c r="L33" t="s">
        <v>14</v>
      </c>
      <c r="M33" t="s">
        <v>14</v>
      </c>
      <c r="O33">
        <v>73</v>
      </c>
      <c r="P33" t="s">
        <v>59</v>
      </c>
      <c r="Q33" s="2">
        <v>45125.967928240738</v>
      </c>
      <c r="R33">
        <v>45</v>
      </c>
      <c r="S33" t="s">
        <v>13</v>
      </c>
      <c r="T33">
        <v>0</v>
      </c>
      <c r="U33" t="s">
        <v>14</v>
      </c>
      <c r="V33" s="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73</v>
      </c>
      <c r="AD33" t="s">
        <v>59</v>
      </c>
      <c r="AE33" s="2">
        <v>45125.967928240738</v>
      </c>
      <c r="AF33">
        <v>45</v>
      </c>
      <c r="AG33" t="s">
        <v>13</v>
      </c>
      <c r="AH33">
        <v>0</v>
      </c>
      <c r="AI33">
        <v>12.087999999999999</v>
      </c>
      <c r="AJ33" s="3">
        <v>58389</v>
      </c>
      <c r="AK33">
        <v>15.534000000000001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1">
        <v>73</v>
      </c>
      <c r="AT33" s="12">
        <f t="shared" si="0"/>
        <v>88.910503231708006</v>
      </c>
      <c r="AU33" s="13">
        <f t="shared" si="1"/>
        <v>12546.5159393711</v>
      </c>
      <c r="AW33" s="6">
        <f t="shared" si="2"/>
        <v>103.8949668125048</v>
      </c>
      <c r="AX33" s="15">
        <f t="shared" si="3"/>
        <v>10646.15038810083</v>
      </c>
      <c r="AZ33" s="14">
        <f t="shared" si="4"/>
        <v>86.974416771663613</v>
      </c>
      <c r="BA33" s="16">
        <f t="shared" si="5"/>
        <v>11104.68398328054</v>
      </c>
      <c r="BC33" s="7">
        <f t="shared" si="6"/>
        <v>75.427622704630153</v>
      </c>
      <c r="BD33" s="8">
        <f t="shared" si="7"/>
        <v>11878.301593808079</v>
      </c>
      <c r="BF33" s="12">
        <f t="shared" si="8"/>
        <v>88.910503231708006</v>
      </c>
      <c r="BG33" s="13">
        <f t="shared" si="9"/>
        <v>12546.5159393711</v>
      </c>
      <c r="BI33">
        <v>73</v>
      </c>
      <c r="BJ33" t="s">
        <v>59</v>
      </c>
      <c r="BK33" s="2">
        <v>45125.967928240738</v>
      </c>
      <c r="BL33">
        <v>45</v>
      </c>
      <c r="BM33" t="s">
        <v>13</v>
      </c>
      <c r="BN33">
        <v>0</v>
      </c>
      <c r="BO33">
        <v>2.84</v>
      </c>
      <c r="BP33" s="3">
        <v>1023211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74</v>
      </c>
      <c r="B34" t="s">
        <v>60</v>
      </c>
      <c r="C34" s="2">
        <v>45125.989178240743</v>
      </c>
      <c r="D34">
        <v>223</v>
      </c>
      <c r="E34" t="s">
        <v>13</v>
      </c>
      <c r="F34">
        <v>0</v>
      </c>
      <c r="G34">
        <v>6.0590000000000002</v>
      </c>
      <c r="H34" s="3">
        <v>2847</v>
      </c>
      <c r="I34">
        <v>-1E-3</v>
      </c>
      <c r="J34" t="s">
        <v>14</v>
      </c>
      <c r="K34" t="s">
        <v>14</v>
      </c>
      <c r="L34" t="s">
        <v>14</v>
      </c>
      <c r="M34" t="s">
        <v>14</v>
      </c>
      <c r="O34">
        <v>74</v>
      </c>
      <c r="P34" t="s">
        <v>60</v>
      </c>
      <c r="Q34" s="2">
        <v>45125.989178240743</v>
      </c>
      <c r="R34">
        <v>223</v>
      </c>
      <c r="S34" t="s">
        <v>13</v>
      </c>
      <c r="T34">
        <v>0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74</v>
      </c>
      <c r="AD34" t="s">
        <v>60</v>
      </c>
      <c r="AE34" s="2">
        <v>45125.989178240743</v>
      </c>
      <c r="AF34">
        <v>223</v>
      </c>
      <c r="AG34" t="s">
        <v>13</v>
      </c>
      <c r="AH34">
        <v>0</v>
      </c>
      <c r="AI34">
        <v>12.058</v>
      </c>
      <c r="AJ34" s="3">
        <v>118674</v>
      </c>
      <c r="AK34">
        <v>30.826000000000001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1">
        <v>74</v>
      </c>
      <c r="AT34" s="12">
        <f t="shared" si="0"/>
        <v>3.5309658600000002</v>
      </c>
      <c r="AU34" s="13">
        <f t="shared" si="1"/>
        <v>27042.533902511601</v>
      </c>
      <c r="AW34" s="6">
        <f t="shared" si="2"/>
        <v>3.5023749412499994</v>
      </c>
      <c r="AX34" s="15">
        <f t="shared" si="3"/>
        <v>21152.967157815485</v>
      </c>
      <c r="AZ34" s="14">
        <f t="shared" si="4"/>
        <v>3.6993725484500004</v>
      </c>
      <c r="BA34" s="16">
        <f t="shared" si="5"/>
        <v>22457.612792832242</v>
      </c>
      <c r="BC34" s="7">
        <f t="shared" si="6"/>
        <v>1.7496762277</v>
      </c>
      <c r="BD34" s="8">
        <f t="shared" si="7"/>
        <v>24066.804413596477</v>
      </c>
      <c r="BF34" s="12">
        <f t="shared" si="8"/>
        <v>3.5309658600000002</v>
      </c>
      <c r="BG34" s="13">
        <f t="shared" si="9"/>
        <v>27042.533902511601</v>
      </c>
      <c r="BI34">
        <v>74</v>
      </c>
      <c r="BJ34" t="s">
        <v>60</v>
      </c>
      <c r="BK34" s="2">
        <v>45125.989178240743</v>
      </c>
      <c r="BL34">
        <v>223</v>
      </c>
      <c r="BM34" t="s">
        <v>13</v>
      </c>
      <c r="BN34">
        <v>0</v>
      </c>
      <c r="BO34">
        <v>2.8639999999999999</v>
      </c>
      <c r="BP34" s="3">
        <v>1010785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5">
      <c r="A35">
        <v>75</v>
      </c>
      <c r="B35" t="s">
        <v>61</v>
      </c>
      <c r="C35" s="2">
        <v>45126.01048611111</v>
      </c>
      <c r="D35">
        <v>387</v>
      </c>
      <c r="E35" t="s">
        <v>13</v>
      </c>
      <c r="F35">
        <v>0</v>
      </c>
      <c r="G35">
        <v>6.0119999999999996</v>
      </c>
      <c r="H35" s="3">
        <v>7518</v>
      </c>
      <c r="I35">
        <v>8.9999999999999993E-3</v>
      </c>
      <c r="J35" t="s">
        <v>14</v>
      </c>
      <c r="K35" t="s">
        <v>14</v>
      </c>
      <c r="L35" t="s">
        <v>14</v>
      </c>
      <c r="M35" t="s">
        <v>14</v>
      </c>
      <c r="O35">
        <v>75</v>
      </c>
      <c r="P35" t="s">
        <v>61</v>
      </c>
      <c r="Q35" s="2">
        <v>45126.01048611111</v>
      </c>
      <c r="R35">
        <v>387</v>
      </c>
      <c r="S35" t="s">
        <v>13</v>
      </c>
      <c r="T35">
        <v>0</v>
      </c>
      <c r="U35" t="s">
        <v>14</v>
      </c>
      <c r="V35" s="3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75</v>
      </c>
      <c r="AD35" t="s">
        <v>61</v>
      </c>
      <c r="AE35" s="2">
        <v>45126.01048611111</v>
      </c>
      <c r="AF35">
        <v>387</v>
      </c>
      <c r="AG35" t="s">
        <v>13</v>
      </c>
      <c r="AH35">
        <v>0</v>
      </c>
      <c r="AI35">
        <v>12.04</v>
      </c>
      <c r="AJ35" s="3">
        <v>114597</v>
      </c>
      <c r="AK35">
        <v>29.82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 s="11">
        <v>75</v>
      </c>
      <c r="AT35" s="12">
        <f t="shared" si="0"/>
        <v>7.41770496</v>
      </c>
      <c r="AU35" s="13">
        <f t="shared" si="1"/>
        <v>26071.558778471903</v>
      </c>
      <c r="AW35" s="6">
        <f t="shared" si="2"/>
        <v>17.166246885</v>
      </c>
      <c r="AX35" s="15">
        <f t="shared" si="3"/>
        <v>20456.788506887075</v>
      </c>
      <c r="AZ35" s="14">
        <f t="shared" si="4"/>
        <v>18.750961224200001</v>
      </c>
      <c r="BA35" s="16">
        <f t="shared" si="5"/>
        <v>21693.554398629662</v>
      </c>
      <c r="BC35" s="7">
        <f t="shared" si="6"/>
        <v>12.6841812772</v>
      </c>
      <c r="BD35" s="8">
        <f t="shared" si="7"/>
        <v>23248.35920412232</v>
      </c>
      <c r="BF35" s="12">
        <f t="shared" si="8"/>
        <v>7.41770496</v>
      </c>
      <c r="BG35" s="13">
        <f t="shared" si="9"/>
        <v>26071.558778471903</v>
      </c>
      <c r="BI35">
        <v>75</v>
      </c>
      <c r="BJ35" t="s">
        <v>61</v>
      </c>
      <c r="BK35" s="2">
        <v>45126.01048611111</v>
      </c>
      <c r="BL35">
        <v>387</v>
      </c>
      <c r="BM35" t="s">
        <v>13</v>
      </c>
      <c r="BN35">
        <v>0</v>
      </c>
      <c r="BO35">
        <v>2.851</v>
      </c>
      <c r="BP35" s="3">
        <v>944863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5">
      <c r="A36">
        <v>76</v>
      </c>
      <c r="B36" t="s">
        <v>62</v>
      </c>
      <c r="C36" s="2">
        <v>45126.031712962962</v>
      </c>
      <c r="D36">
        <v>388</v>
      </c>
      <c r="E36" t="s">
        <v>13</v>
      </c>
      <c r="F36">
        <v>0</v>
      </c>
      <c r="G36">
        <v>6.0149999999999997</v>
      </c>
      <c r="H36" s="3">
        <v>125752</v>
      </c>
      <c r="I36">
        <v>0.26200000000000001</v>
      </c>
      <c r="J36" t="s">
        <v>14</v>
      </c>
      <c r="K36" t="s">
        <v>14</v>
      </c>
      <c r="L36" t="s">
        <v>14</v>
      </c>
      <c r="M36" t="s">
        <v>14</v>
      </c>
      <c r="O36">
        <v>76</v>
      </c>
      <c r="P36" t="s">
        <v>62</v>
      </c>
      <c r="Q36" s="2">
        <v>45126.031712962962</v>
      </c>
      <c r="R36">
        <v>388</v>
      </c>
      <c r="S36" t="s">
        <v>13</v>
      </c>
      <c r="T36">
        <v>0</v>
      </c>
      <c r="U36" t="s">
        <v>14</v>
      </c>
      <c r="V36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76</v>
      </c>
      <c r="AD36" t="s">
        <v>62</v>
      </c>
      <c r="AE36" s="2">
        <v>45126.031712962962</v>
      </c>
      <c r="AF36">
        <v>388</v>
      </c>
      <c r="AG36" t="s">
        <v>13</v>
      </c>
      <c r="AH36">
        <v>0</v>
      </c>
      <c r="AI36">
        <v>12.09</v>
      </c>
      <c r="AJ36" s="3">
        <v>84806</v>
      </c>
      <c r="AK36">
        <v>22.35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 s="11">
        <v>76</v>
      </c>
      <c r="AT36" s="12">
        <f t="shared" si="0"/>
        <v>347.305343200192</v>
      </c>
      <c r="AU36" s="13">
        <f t="shared" si="1"/>
        <v>18935.291042687597</v>
      </c>
      <c r="AW36" s="6">
        <f t="shared" si="2"/>
        <v>382.55019983563517</v>
      </c>
      <c r="AX36" s="15">
        <f t="shared" si="3"/>
        <v>15306.41694218828</v>
      </c>
      <c r="AZ36" s="14">
        <f t="shared" si="4"/>
        <v>329.03355993056647</v>
      </c>
      <c r="BA36" s="16">
        <f t="shared" si="5"/>
        <v>16094.106342838641</v>
      </c>
      <c r="BC36" s="7">
        <f t="shared" si="6"/>
        <v>291.5220714343078</v>
      </c>
      <c r="BD36" s="8">
        <f t="shared" si="7"/>
        <v>17242.158889129278</v>
      </c>
      <c r="BF36" s="12">
        <f t="shared" si="8"/>
        <v>347.305343200192</v>
      </c>
      <c r="BG36" s="13">
        <f t="shared" si="9"/>
        <v>18935.291042687597</v>
      </c>
      <c r="BI36">
        <v>76</v>
      </c>
      <c r="BJ36" t="s">
        <v>62</v>
      </c>
      <c r="BK36" s="2">
        <v>45126.031712962962</v>
      </c>
      <c r="BL36">
        <v>388</v>
      </c>
      <c r="BM36" t="s">
        <v>13</v>
      </c>
      <c r="BN36">
        <v>0</v>
      </c>
      <c r="BO36">
        <v>2.8740000000000001</v>
      </c>
      <c r="BP36" s="3">
        <v>812603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5">
      <c r="A37">
        <v>77</v>
      </c>
      <c r="B37" t="s">
        <v>63</v>
      </c>
      <c r="C37" s="2">
        <v>45126.05300925926</v>
      </c>
      <c r="D37">
        <v>26</v>
      </c>
      <c r="E37" t="s">
        <v>13</v>
      </c>
      <c r="F37">
        <v>0</v>
      </c>
      <c r="G37">
        <v>6.0449999999999999</v>
      </c>
      <c r="H37" s="3">
        <v>2940</v>
      </c>
      <c r="I37">
        <v>-1E-3</v>
      </c>
      <c r="J37" t="s">
        <v>14</v>
      </c>
      <c r="K37" t="s">
        <v>14</v>
      </c>
      <c r="L37" t="s">
        <v>14</v>
      </c>
      <c r="M37" t="s">
        <v>14</v>
      </c>
      <c r="O37">
        <v>77</v>
      </c>
      <c r="P37" t="s">
        <v>63</v>
      </c>
      <c r="Q37" s="2">
        <v>45126.05300925926</v>
      </c>
      <c r="R37">
        <v>26</v>
      </c>
      <c r="S37" t="s">
        <v>13</v>
      </c>
      <c r="T37">
        <v>0</v>
      </c>
      <c r="U37" t="s">
        <v>14</v>
      </c>
      <c r="V37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77</v>
      </c>
      <c r="AD37" t="s">
        <v>63</v>
      </c>
      <c r="AE37" s="2">
        <v>45126.05300925926</v>
      </c>
      <c r="AF37">
        <v>26</v>
      </c>
      <c r="AG37" t="s">
        <v>13</v>
      </c>
      <c r="AH37">
        <v>0</v>
      </c>
      <c r="AI37">
        <v>12.08</v>
      </c>
      <c r="AJ37" s="3">
        <v>96658</v>
      </c>
      <c r="AK37">
        <v>25.347999999999999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 s="11">
        <v>77</v>
      </c>
      <c r="AT37" s="12">
        <f t="shared" si="0"/>
        <v>3.378444</v>
      </c>
      <c r="AU37" s="13">
        <f t="shared" si="1"/>
        <v>21783.067349372403</v>
      </c>
      <c r="AW37" s="6">
        <f t="shared" si="2"/>
        <v>3.7653765000000003</v>
      </c>
      <c r="AX37" s="15">
        <f t="shared" si="3"/>
        <v>17368.777592129725</v>
      </c>
      <c r="AZ37" s="14">
        <f t="shared" si="4"/>
        <v>4.0237233799999998</v>
      </c>
      <c r="BA37" s="16">
        <f t="shared" si="5"/>
        <v>18325.238176645362</v>
      </c>
      <c r="BC37" s="7">
        <f t="shared" si="6"/>
        <v>1.9055210800000004</v>
      </c>
      <c r="BD37" s="8">
        <f t="shared" si="7"/>
        <v>19637.081136038716</v>
      </c>
      <c r="BF37" s="12">
        <f t="shared" si="8"/>
        <v>3.378444</v>
      </c>
      <c r="BG37" s="13">
        <f t="shared" si="9"/>
        <v>21783.067349372403</v>
      </c>
      <c r="BI37">
        <v>77</v>
      </c>
      <c r="BJ37" t="s">
        <v>63</v>
      </c>
      <c r="BK37" s="2">
        <v>45126.05300925926</v>
      </c>
      <c r="BL37">
        <v>26</v>
      </c>
      <c r="BM37" t="s">
        <v>13</v>
      </c>
      <c r="BN37">
        <v>0</v>
      </c>
      <c r="BO37">
        <v>2.875</v>
      </c>
      <c r="BP37" s="3">
        <v>858394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5">
      <c r="A38">
        <v>78</v>
      </c>
      <c r="B38" t="s">
        <v>64</v>
      </c>
      <c r="C38" s="2">
        <v>45126.074328703704</v>
      </c>
      <c r="D38">
        <v>237</v>
      </c>
      <c r="E38" t="s">
        <v>13</v>
      </c>
      <c r="F38">
        <v>0</v>
      </c>
      <c r="G38">
        <v>6.0179999999999998</v>
      </c>
      <c r="H38" s="3">
        <v>15351</v>
      </c>
      <c r="I38">
        <v>2.5000000000000001E-2</v>
      </c>
      <c r="J38" t="s">
        <v>14</v>
      </c>
      <c r="K38" t="s">
        <v>14</v>
      </c>
      <c r="L38" t="s">
        <v>14</v>
      </c>
      <c r="M38" t="s">
        <v>14</v>
      </c>
      <c r="O38">
        <v>78</v>
      </c>
      <c r="P38" t="s">
        <v>64</v>
      </c>
      <c r="Q38" s="2">
        <v>45126.074328703704</v>
      </c>
      <c r="R38">
        <v>237</v>
      </c>
      <c r="S38" t="s">
        <v>13</v>
      </c>
      <c r="T38">
        <v>0</v>
      </c>
      <c r="U38" t="s">
        <v>14</v>
      </c>
      <c r="V38" t="s">
        <v>14</v>
      </c>
      <c r="W38" t="s">
        <v>14</v>
      </c>
      <c r="X38" t="s">
        <v>14</v>
      </c>
      <c r="Y38" t="s">
        <v>14</v>
      </c>
      <c r="Z38" t="s">
        <v>14</v>
      </c>
      <c r="AA38" t="s">
        <v>14</v>
      </c>
      <c r="AC38">
        <v>78</v>
      </c>
      <c r="AD38" t="s">
        <v>64</v>
      </c>
      <c r="AE38" s="2">
        <v>45126.074328703704</v>
      </c>
      <c r="AF38">
        <v>237</v>
      </c>
      <c r="AG38" t="s">
        <v>13</v>
      </c>
      <c r="AH38">
        <v>0</v>
      </c>
      <c r="AI38">
        <v>12.14</v>
      </c>
      <c r="AJ38" s="3">
        <v>37413</v>
      </c>
      <c r="AK38">
        <v>9.9830000000000005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S38" s="11">
        <v>78</v>
      </c>
      <c r="AT38" s="12">
        <f t="shared" ref="AT38:AT39" si="10">IF(H38&lt;10000,((H38^2*0.00000054)+(H38*-0.004765)+(12.72)),(IF(H38&lt;200000,((H38^2*-0.000000001577)+(H38*0.003043)+(-10.42)),(IF(H38&lt;8000000,((H38^2*-0.0000000000186)+(H38*0.00194)+(154.1)),((V38^2*-0.00000002)+(V38*0.2565)+(-1032)))))))</f>
        <v>35.921467902022997</v>
      </c>
      <c r="AU38" s="13">
        <f t="shared" ref="AU38:AU39" si="11">IF(AJ38&lt;45000,((-0.0000004561*AJ38^2)+(0.244*AJ38)+(-21.72)),((-0.0000000409*AJ38^2)+(0.2477*AJ38)+(-1777)))</f>
        <v>8468.6339752790991</v>
      </c>
      <c r="AW38" s="6">
        <f t="shared" ref="AW38:AW39" si="12">IF(H38&lt;15000,((0.00000002125*H38^2)+(0.002705*H38)+(-4.371)),(IF(H38&lt;700000,((-0.0000000008162*H38^2)+(0.003141*H38)+(0.4702)), ((0.000000003285*V38^2)+(0.1899*V38)+(559.5)))))</f>
        <v>48.495350857343801</v>
      </c>
      <c r="AX38" s="15">
        <f t="shared" ref="AX38:AX39" si="13">((-0.00000006277*AJ38^2)+(0.1854*AJ38)+(34.83))</f>
        <v>6883.3389866438702</v>
      </c>
      <c r="AZ38" s="14">
        <f t="shared" ref="AZ38:AZ39" si="14">IF(H38&lt;10000,((-0.00000005795*H38^2)+(0.003823*H38)+(-6.715)),(IF(H38&lt;700000,((-0.0000000001209*H38^2)+(0.002635*H38)+(-0.4111)), ((-0.00000002007*V38^2)+(0.2564*V38)+(286.1)))))</f>
        <v>40.010294527999108</v>
      </c>
      <c r="BA38" s="16">
        <f t="shared" ref="BA38:BA39" si="15">(-0.00000001626*AJ38^2)+(0.1912*AJ38)+(-3.858)</f>
        <v>7126.7479484280602</v>
      </c>
      <c r="BC38" s="7">
        <f t="shared" ref="BC38:BC39" si="16">IF(H38&lt;10000,((0.0000001453*H38^2)+(0.0008349*H38)+(-1.805)),(IF(H38&lt;700000,((-0.00000000008054*H38^2)+(0.002348*H38)+(-2.47)), ((-0.00000001938*V38^2)+(0.2471*V38)+(226.8)))))</f>
        <v>33.555168491191459</v>
      </c>
      <c r="BD38" s="8">
        <f t="shared" ref="BD38:BD39" si="17">(-0.00000002552*AJ38^2)+(0.2067*AJ38)+(-103.7)</f>
        <v>7593.84592483912</v>
      </c>
      <c r="BF38" s="12">
        <f t="shared" ref="BF38:BF39" si="18">IF(H38&lt;10000,((H38^2*0.00000054)+(H38*-0.004765)+(12.72)),(IF(H38&lt;200000,((H38^2*-0.000000001577)+(H38*0.003043)+(-10.42)),(IF(H38&lt;8000000,((H38^2*-0.0000000000186)+(H38*0.00194)+(154.1)),((V38^2*-0.00000002)+(V38*0.2565)+(-1032)))))))</f>
        <v>35.921467902022997</v>
      </c>
      <c r="BG38" s="13">
        <f t="shared" ref="BG38:BG39" si="19">IF(AJ38&lt;45000,((-0.0000004561*AJ38^2)+(0.244*AJ38)+(-21.72)),((-0.0000000409*AJ38^2)+(0.2477*AJ38)+(-1777)))</f>
        <v>8468.6339752790991</v>
      </c>
      <c r="BI38">
        <v>78</v>
      </c>
      <c r="BJ38" t="s">
        <v>64</v>
      </c>
      <c r="BK38" s="2">
        <v>45126.074328703704</v>
      </c>
      <c r="BL38">
        <v>237</v>
      </c>
      <c r="BM38" t="s">
        <v>13</v>
      </c>
      <c r="BN38">
        <v>0</v>
      </c>
      <c r="BO38">
        <v>2.8650000000000002</v>
      </c>
      <c r="BP38" s="3">
        <v>1031699</v>
      </c>
      <c r="BQ38">
        <v>0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35">
      <c r="A39">
        <v>79</v>
      </c>
      <c r="B39" t="s">
        <v>65</v>
      </c>
      <c r="C39" s="2">
        <v>45126.095625000002</v>
      </c>
      <c r="D39">
        <v>377</v>
      </c>
      <c r="E39" t="s">
        <v>13</v>
      </c>
      <c r="F39">
        <v>0</v>
      </c>
      <c r="G39">
        <v>6.0190000000000001</v>
      </c>
      <c r="H39" s="3">
        <v>26227</v>
      </c>
      <c r="I39">
        <v>4.9000000000000002E-2</v>
      </c>
      <c r="J39" t="s">
        <v>14</v>
      </c>
      <c r="K39" t="s">
        <v>14</v>
      </c>
      <c r="L39" t="s">
        <v>14</v>
      </c>
      <c r="M39" t="s">
        <v>14</v>
      </c>
      <c r="O39">
        <v>79</v>
      </c>
      <c r="P39" t="s">
        <v>65</v>
      </c>
      <c r="Q39" s="2">
        <v>45126.095625000002</v>
      </c>
      <c r="R39">
        <v>377</v>
      </c>
      <c r="S39" t="s">
        <v>13</v>
      </c>
      <c r="T39">
        <v>0</v>
      </c>
      <c r="U39" t="s">
        <v>14</v>
      </c>
      <c r="V39" s="3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C39">
        <v>79</v>
      </c>
      <c r="AD39" t="s">
        <v>65</v>
      </c>
      <c r="AE39" s="2">
        <v>45126.095625000002</v>
      </c>
      <c r="AF39">
        <v>377</v>
      </c>
      <c r="AG39" t="s">
        <v>13</v>
      </c>
      <c r="AH39">
        <v>0</v>
      </c>
      <c r="AI39">
        <v>12.183999999999999</v>
      </c>
      <c r="AJ39" s="3">
        <v>2392</v>
      </c>
      <c r="AK39">
        <v>0.41499999999999998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S39" s="11">
        <v>79</v>
      </c>
      <c r="AT39" s="12">
        <f t="shared" si="10"/>
        <v>68.304012830767007</v>
      </c>
      <c r="AU39" s="13">
        <f t="shared" si="11"/>
        <v>559.31834904959999</v>
      </c>
      <c r="AW39" s="6">
        <f t="shared" si="12"/>
        <v>82.287779317230203</v>
      </c>
      <c r="AX39" s="15">
        <f t="shared" si="13"/>
        <v>477.94765115071999</v>
      </c>
      <c r="AZ39" s="14">
        <f t="shared" si="14"/>
        <v>68.613883266543908</v>
      </c>
      <c r="BA39" s="16">
        <f t="shared" si="15"/>
        <v>453.39936574336002</v>
      </c>
      <c r="BC39" s="7">
        <f t="shared" si="16"/>
        <v>59.055596115694343</v>
      </c>
      <c r="BD39" s="8">
        <f t="shared" si="17"/>
        <v>390.58038313472002</v>
      </c>
      <c r="BF39" s="12">
        <f t="shared" si="18"/>
        <v>68.304012830767007</v>
      </c>
      <c r="BG39" s="13">
        <f t="shared" si="19"/>
        <v>559.31834904959999</v>
      </c>
      <c r="BI39">
        <v>79</v>
      </c>
      <c r="BJ39" t="s">
        <v>65</v>
      </c>
      <c r="BK39" s="2">
        <v>45126.095625000002</v>
      </c>
      <c r="BL39">
        <v>377</v>
      </c>
      <c r="BM39" t="s">
        <v>13</v>
      </c>
      <c r="BN39">
        <v>0</v>
      </c>
      <c r="BO39">
        <v>2.8679999999999999</v>
      </c>
      <c r="BP39" s="3">
        <v>979536</v>
      </c>
      <c r="BQ39">
        <v>0</v>
      </c>
      <c r="BR39" t="s">
        <v>14</v>
      </c>
      <c r="BS39" t="s">
        <v>14</v>
      </c>
      <c r="BT39" t="s">
        <v>14</v>
      </c>
      <c r="BU39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2023-07-19T17:38:46Z</dcterms:modified>
</cp:coreProperties>
</file>