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3 season misc analyses\GC 2023\"/>
    </mc:Choice>
  </mc:AlternateContent>
  <xr:revisionPtr revIDLastSave="0" documentId="13_ncr:1_{EED470FA-9407-4A84-BBD6-FA519B194FE5}" xr6:coauthVersionLast="36" xr6:coauthVersionMax="36" xr10:uidLastSave="{00000000-0000-0000-0000-000000000000}"/>
  <bookViews>
    <workbookView xWindow="0" yWindow="0" windowWidth="11310" windowHeight="11450" xr2:uid="{00000000-000D-0000-FFFF-FFFF00000000}"/>
  </bookViews>
  <sheets>
    <sheet name="serum CH4 CO2" sheetId="1" r:id="rId1"/>
  </sheets>
  <calcPr calcId="191029"/>
</workbook>
</file>

<file path=xl/calcChain.xml><?xml version="1.0" encoding="utf-8"?>
<calcChain xmlns="http://schemas.openxmlformats.org/spreadsheetml/2006/main">
  <c r="AT25" i="1" l="1"/>
  <c r="AU25" i="1"/>
  <c r="AW25" i="1"/>
  <c r="AX25" i="1"/>
  <c r="AZ25" i="1"/>
  <c r="BA25" i="1"/>
  <c r="BC25" i="1"/>
  <c r="BD25" i="1"/>
  <c r="BF25" i="1"/>
  <c r="BG25" i="1"/>
  <c r="AT26" i="1"/>
  <c r="AU26" i="1"/>
  <c r="AW26" i="1"/>
  <c r="AX26" i="1"/>
  <c r="AZ26" i="1"/>
  <c r="BA26" i="1"/>
  <c r="BC26" i="1"/>
  <c r="BD26" i="1"/>
  <c r="BF26" i="1"/>
  <c r="BG26" i="1"/>
  <c r="AT27" i="1"/>
  <c r="AU27" i="1"/>
  <c r="AW27" i="1"/>
  <c r="AX27" i="1"/>
  <c r="AZ27" i="1"/>
  <c r="BA27" i="1"/>
  <c r="BC27" i="1"/>
  <c r="BD27" i="1"/>
  <c r="BF27" i="1"/>
  <c r="BG27" i="1"/>
  <c r="AT28" i="1"/>
  <c r="AU28" i="1"/>
  <c r="AW28" i="1"/>
  <c r="AX28" i="1"/>
  <c r="AZ28" i="1"/>
  <c r="BA28" i="1"/>
  <c r="BC28" i="1"/>
  <c r="BD28" i="1"/>
  <c r="BF28" i="1"/>
  <c r="BG28" i="1"/>
  <c r="AT29" i="1"/>
  <c r="AU29" i="1"/>
  <c r="AW29" i="1"/>
  <c r="AX29" i="1"/>
  <c r="AZ29" i="1"/>
  <c r="BA29" i="1"/>
  <c r="BC29" i="1"/>
  <c r="BD29" i="1"/>
  <c r="BF29" i="1"/>
  <c r="BG29" i="1"/>
  <c r="AT30" i="1"/>
  <c r="AU30" i="1"/>
  <c r="AW30" i="1"/>
  <c r="AX30" i="1"/>
  <c r="AZ30" i="1"/>
  <c r="BA30" i="1"/>
  <c r="BC30" i="1"/>
  <c r="BD30" i="1"/>
  <c r="BF30" i="1"/>
  <c r="BG30" i="1"/>
  <c r="AT31" i="1"/>
  <c r="AU31" i="1"/>
  <c r="AW31" i="1"/>
  <c r="AX31" i="1"/>
  <c r="AZ31" i="1"/>
  <c r="BA31" i="1"/>
  <c r="BC31" i="1"/>
  <c r="BD31" i="1"/>
  <c r="BF31" i="1"/>
  <c r="BG31" i="1"/>
  <c r="AT32" i="1"/>
  <c r="AU32" i="1"/>
  <c r="AW32" i="1"/>
  <c r="AX32" i="1"/>
  <c r="AZ32" i="1"/>
  <c r="BA32" i="1"/>
  <c r="BC32" i="1"/>
  <c r="BD32" i="1"/>
  <c r="BF32" i="1"/>
  <c r="BG32" i="1"/>
  <c r="AT33" i="1"/>
  <c r="AU33" i="1"/>
  <c r="AW33" i="1"/>
  <c r="AX33" i="1"/>
  <c r="AZ33" i="1"/>
  <c r="BA33" i="1"/>
  <c r="BC33" i="1"/>
  <c r="BD33" i="1"/>
  <c r="BF33" i="1"/>
  <c r="BG33" i="1"/>
  <c r="AT34" i="1"/>
  <c r="AU34" i="1"/>
  <c r="AW34" i="1"/>
  <c r="AX34" i="1"/>
  <c r="AZ34" i="1"/>
  <c r="BA34" i="1"/>
  <c r="BC34" i="1"/>
  <c r="BD34" i="1"/>
  <c r="BF34" i="1"/>
  <c r="BG34" i="1"/>
  <c r="AT9" i="1" l="1"/>
  <c r="AU9" i="1"/>
  <c r="AW9" i="1"/>
  <c r="AX9" i="1"/>
  <c r="AZ9" i="1"/>
  <c r="BA9" i="1"/>
  <c r="BC9" i="1"/>
  <c r="BD9" i="1"/>
  <c r="BF9" i="1"/>
  <c r="BG9" i="1"/>
  <c r="AT10" i="1"/>
  <c r="AU10" i="1"/>
  <c r="AW10" i="1"/>
  <c r="AX10" i="1"/>
  <c r="AZ10" i="1"/>
  <c r="BA10" i="1"/>
  <c r="BC10" i="1"/>
  <c r="BD10" i="1"/>
  <c r="BF10" i="1"/>
  <c r="BG10" i="1"/>
  <c r="AT11" i="1"/>
  <c r="AU11" i="1"/>
  <c r="AW11" i="1"/>
  <c r="AX11" i="1"/>
  <c r="AZ11" i="1"/>
  <c r="BA11" i="1"/>
  <c r="BC11" i="1"/>
  <c r="BD11" i="1"/>
  <c r="BF11" i="1"/>
  <c r="BG11" i="1"/>
  <c r="AT12" i="1"/>
  <c r="AU12" i="1"/>
  <c r="AW12" i="1"/>
  <c r="AX12" i="1"/>
  <c r="AZ12" i="1"/>
  <c r="BA12" i="1"/>
  <c r="BC12" i="1"/>
  <c r="BD12" i="1"/>
  <c r="BF12" i="1"/>
  <c r="BG12" i="1"/>
  <c r="AT13" i="1"/>
  <c r="AU13" i="1"/>
  <c r="AW13" i="1"/>
  <c r="AX13" i="1"/>
  <c r="AZ13" i="1"/>
  <c r="BA13" i="1"/>
  <c r="BC13" i="1"/>
  <c r="BD13" i="1"/>
  <c r="BF13" i="1"/>
  <c r="BG13" i="1"/>
  <c r="AT14" i="1"/>
  <c r="AU14" i="1"/>
  <c r="AW14" i="1"/>
  <c r="AX14" i="1"/>
  <c r="AZ14" i="1"/>
  <c r="BA14" i="1"/>
  <c r="BC14" i="1"/>
  <c r="BD14" i="1"/>
  <c r="BF14" i="1"/>
  <c r="BG14" i="1"/>
  <c r="AT15" i="1"/>
  <c r="AU15" i="1"/>
  <c r="AW15" i="1"/>
  <c r="AX15" i="1"/>
  <c r="AZ15" i="1"/>
  <c r="BA15" i="1"/>
  <c r="BC15" i="1"/>
  <c r="BD15" i="1"/>
  <c r="BF15" i="1"/>
  <c r="BG15" i="1"/>
  <c r="AT16" i="1"/>
  <c r="AU16" i="1"/>
  <c r="AW16" i="1"/>
  <c r="AX16" i="1"/>
  <c r="AZ16" i="1"/>
  <c r="BA16" i="1"/>
  <c r="BC16" i="1"/>
  <c r="BD16" i="1"/>
  <c r="BF16" i="1"/>
  <c r="BG16" i="1"/>
  <c r="AT17" i="1"/>
  <c r="AU17" i="1"/>
  <c r="AW17" i="1"/>
  <c r="AX17" i="1"/>
  <c r="AZ17" i="1"/>
  <c r="BA17" i="1"/>
  <c r="BC17" i="1"/>
  <c r="BD17" i="1"/>
  <c r="BF17" i="1"/>
  <c r="BG17" i="1"/>
  <c r="AT18" i="1"/>
  <c r="AU18" i="1"/>
  <c r="AW18" i="1"/>
  <c r="AX18" i="1"/>
  <c r="AZ18" i="1"/>
  <c r="BA18" i="1"/>
  <c r="BC18" i="1"/>
  <c r="BD18" i="1"/>
  <c r="BF18" i="1"/>
  <c r="BG18" i="1"/>
  <c r="AT19" i="1"/>
  <c r="AU19" i="1"/>
  <c r="AW19" i="1"/>
  <c r="AX19" i="1"/>
  <c r="AZ19" i="1"/>
  <c r="BA19" i="1"/>
  <c r="BC19" i="1"/>
  <c r="BD19" i="1"/>
  <c r="BF19" i="1"/>
  <c r="BG19" i="1"/>
  <c r="AT20" i="1"/>
  <c r="AU20" i="1"/>
  <c r="AW20" i="1"/>
  <c r="AX20" i="1"/>
  <c r="AZ20" i="1"/>
  <c r="BA20" i="1"/>
  <c r="BC20" i="1"/>
  <c r="BD20" i="1"/>
  <c r="BF20" i="1"/>
  <c r="BG20" i="1"/>
  <c r="AT21" i="1"/>
  <c r="AU21" i="1"/>
  <c r="AW21" i="1"/>
  <c r="AX21" i="1"/>
  <c r="AZ21" i="1"/>
  <c r="BA21" i="1"/>
  <c r="BC21" i="1"/>
  <c r="BD21" i="1"/>
  <c r="BF21" i="1"/>
  <c r="BG21" i="1"/>
  <c r="AT22" i="1"/>
  <c r="AU22" i="1"/>
  <c r="AW22" i="1"/>
  <c r="AX22" i="1"/>
  <c r="AZ22" i="1"/>
  <c r="BA22" i="1"/>
  <c r="BC22" i="1"/>
  <c r="BD22" i="1"/>
  <c r="BF22" i="1"/>
  <c r="BG22" i="1"/>
  <c r="AT23" i="1"/>
  <c r="AU23" i="1"/>
  <c r="AW23" i="1"/>
  <c r="AX23" i="1"/>
  <c r="AZ23" i="1"/>
  <c r="BA23" i="1"/>
  <c r="BC23" i="1"/>
  <c r="BD23" i="1"/>
  <c r="BF23" i="1"/>
  <c r="BG23" i="1"/>
  <c r="AT24" i="1"/>
  <c r="AU24" i="1"/>
  <c r="AW24" i="1"/>
  <c r="AX24" i="1"/>
  <c r="AZ24" i="1"/>
  <c r="BA24" i="1"/>
  <c r="BC24" i="1"/>
  <c r="BD24" i="1"/>
  <c r="BF24" i="1"/>
  <c r="BG24" i="1"/>
</calcChain>
</file>

<file path=xl/sharedStrings.xml><?xml version="1.0" encoding="utf-8"?>
<sst xmlns="http://schemas.openxmlformats.org/spreadsheetml/2006/main" count="768" uniqueCount="61">
  <si>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</si>
  <si>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</si>
  <si>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</si>
  <si>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</si>
  <si>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</si>
  <si>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</si>
  <si>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</si>
  <si>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</si>
  <si>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</si>
  <si>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</si>
  <si>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</si>
  <si>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</si>
  <si>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</si>
  <si>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</si>
  <si>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</si>
  <si>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</si>
  <si>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</si>
  <si>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</si>
  <si>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Analyst code</t>
  </si>
  <si>
    <t>Note</t>
  </si>
  <si>
    <t>Order</t>
  </si>
  <si>
    <t>Season specific CAL Measured headspace CO2 in ppm from GC in ppm</t>
  </si>
  <si>
    <t>AIR</t>
  </si>
  <si>
    <t>2023 ranged CAL Measured headspace CH4  in ppm from GC in ppm</t>
  </si>
  <si>
    <t>2023 CAL Measured headspace CO2 in ppm from GC in ppm</t>
  </si>
  <si>
    <t>Season specific ranged CAL Measured headspace CH4  in ppm from GC in ppm</t>
  </si>
  <si>
    <t>2022 ranged CAL Measured headspace CH4  in ppm from GC in ppm</t>
  </si>
  <si>
    <t>2022 CAL Measured headspace CO2 in ppm from GC in ppm</t>
  </si>
  <si>
    <t>2020 ranged CAL Measured headspace CH4  in ppm from GC in ppm</t>
  </si>
  <si>
    <t>2020 CAL Measured headspace CO2 in ppm from GC in ppm</t>
  </si>
  <si>
    <t>2021 ranged CAL Measured headspace CH4  in ppm from GC in ppm</t>
  </si>
  <si>
    <t>2021 CAL Measured headspace CO2 in ppm from GC in ppm</t>
  </si>
  <si>
    <t>QC outside air</t>
  </si>
  <si>
    <t>BRN05apr23_019.gcd</t>
  </si>
  <si>
    <t>BRN05apr23_020.gcd</t>
  </si>
  <si>
    <t>BRN05apr23_021.gcd</t>
  </si>
  <si>
    <t>BRN05apr23_022.gcd</t>
  </si>
  <si>
    <t>BRN05apr23_023.gcd</t>
  </si>
  <si>
    <t>BRN05apr23_024.gcd</t>
  </si>
  <si>
    <t>BRN05apr23_025.gcd</t>
  </si>
  <si>
    <t>BRN05apr23_026.gcd</t>
  </si>
  <si>
    <t>BRN13apr23_016.gcd</t>
  </si>
  <si>
    <t>BRN13apr23_017.gcd</t>
  </si>
  <si>
    <t>BRN13apr23_018.gcd</t>
  </si>
  <si>
    <t>BRN25apr23_001.gcd</t>
  </si>
  <si>
    <t>BRN25apr23_002.gcd</t>
  </si>
  <si>
    <t>QC spiked air</t>
  </si>
  <si>
    <t>BRN25apr23_003.gcd</t>
  </si>
  <si>
    <t>QC reference tank</t>
  </si>
  <si>
    <t>BRN25apr23_004.gcd</t>
  </si>
  <si>
    <t>BRN25apr23_005.gcd</t>
  </si>
  <si>
    <t>BRN25apr23_006.gcd</t>
  </si>
  <si>
    <t>BRN25apr23_007.gcd</t>
  </si>
  <si>
    <t>BRN25apr23_008.gcd</t>
  </si>
  <si>
    <t>BRN25apr23_009.gcd</t>
  </si>
  <si>
    <t>BRN25apr23_010.gcd</t>
  </si>
  <si>
    <t>BRN25apr23_011.gcd</t>
  </si>
  <si>
    <t>BRN25apr23_012.gcd</t>
  </si>
  <si>
    <t>BRN25apr23_013.gcd</t>
  </si>
  <si>
    <t>BRN25apr23_014.gcd</t>
  </si>
  <si>
    <t>BRN25apr23_015.gcd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</si>
</sst>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  <xf numFmtId="0" fontId="18" fillId="0" borderId="0" xfId="0" applyFont="1" applyFill="1" applyAlignment="1">
      <alignment wrapText="1"/>
    </xf>
    <xf numFmtId="0" fontId="0" fillId="0" borderId="0" xfId="0" applyFill="1"/>
    <xf numFmtId="0" fontId="0" fillId="0" borderId="0" xfId="0" applyAlignment="1"/>
    <xf numFmtId="2" fontId="0" fillId="35" borderId="0" xfId="0" applyNumberFormat="1" applyFill="1"/>
    <xf numFmtId="3" fontId="0" fillId="35" borderId="0" xfId="0" applyNumberFormat="1" applyFill="1"/>
    <xf numFmtId="2" fontId="0" fillId="36" borderId="0" xfId="0" applyNumberFormat="1" applyFill="1"/>
    <xf numFmtId="1" fontId="0" fillId="33" borderId="0" xfId="0" applyNumberFormat="1" applyFill="1"/>
    <xf numFmtId="1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U34"/>
  <sheetViews>
    <sheetView tabSelected="1" topLeftCell="A6" workbookViewId="0">
      <selection activeCell="B8" sqref="B8"/>
    </sheetView>
  </sheetViews>
  <sheetFormatPr defaultRowHeight="14.5" x14ac:dyDescent="0.35"/>
  <cols>
    <col min="2" max="2" width="23.54296875" customWidth="1"/>
    <col min="3" max="3" width="17.81640625" customWidth="1"/>
    <col min="31" max="31" width="21.453125" customWidth="1"/>
    <col min="60" max="60" width="8.7265625" style="10"/>
  </cols>
  <sheetData>
    <row r="7" spans="1:73" x14ac:dyDescent="0.35">
      <c r="A7" t="s">
        <v>15</v>
      </c>
      <c r="O7" t="s">
        <v>16</v>
      </c>
      <c r="AC7" t="s">
        <v>17</v>
      </c>
      <c r="BI7" t="s">
        <v>22</v>
      </c>
    </row>
    <row r="8" spans="1:73" ht="159.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18</v>
      </c>
      <c r="AR8" s="4" t="s">
        <v>19</v>
      </c>
      <c r="AS8" t="s">
        <v>20</v>
      </c>
      <c r="AT8" s="5" t="s">
        <v>25</v>
      </c>
      <c r="AU8" s="5" t="s">
        <v>21</v>
      </c>
      <c r="AV8" s="5"/>
      <c r="AW8" s="5" t="s">
        <v>28</v>
      </c>
      <c r="AX8" s="5" t="s">
        <v>29</v>
      </c>
      <c r="AZ8" s="5" t="s">
        <v>30</v>
      </c>
      <c r="BA8" s="5" t="s">
        <v>31</v>
      </c>
      <c r="BC8" s="5" t="s">
        <v>26</v>
      </c>
      <c r="BD8" s="5" t="s">
        <v>27</v>
      </c>
      <c r="BF8" s="5" t="s">
        <v>23</v>
      </c>
      <c r="BG8" s="5" t="s">
        <v>24</v>
      </c>
      <c r="BH8" s="9"/>
      <c r="BI8" s="9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8</v>
      </c>
      <c r="BR8" t="s">
        <v>9</v>
      </c>
      <c r="BS8" t="s">
        <v>10</v>
      </c>
      <c r="BT8" t="s">
        <v>11</v>
      </c>
      <c r="BU8" t="s">
        <v>12</v>
      </c>
    </row>
    <row r="9" spans="1:73" x14ac:dyDescent="0.35">
      <c r="A9">
        <v>43</v>
      </c>
      <c r="B9" t="s">
        <v>44</v>
      </c>
      <c r="C9" s="2">
        <v>45041.41028935185</v>
      </c>
      <c r="D9" t="s">
        <v>32</v>
      </c>
      <c r="E9" t="s">
        <v>13</v>
      </c>
      <c r="F9">
        <v>0</v>
      </c>
      <c r="G9">
        <v>6.0739999999999998</v>
      </c>
      <c r="H9" s="3">
        <v>2140</v>
      </c>
      <c r="I9">
        <v>-3.0000000000000001E-3</v>
      </c>
      <c r="J9" t="s">
        <v>14</v>
      </c>
      <c r="K9" t="s">
        <v>14</v>
      </c>
      <c r="L9" t="s">
        <v>14</v>
      </c>
      <c r="M9" t="s">
        <v>14</v>
      </c>
      <c r="O9">
        <v>43</v>
      </c>
      <c r="P9" t="s">
        <v>44</v>
      </c>
      <c r="Q9" s="2">
        <v>45041.41028935185</v>
      </c>
      <c r="R9" t="s">
        <v>32</v>
      </c>
      <c r="S9" t="s">
        <v>13</v>
      </c>
      <c r="T9">
        <v>0</v>
      </c>
      <c r="U9" t="s">
        <v>14</v>
      </c>
      <c r="V9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43</v>
      </c>
      <c r="AD9" t="s">
        <v>44</v>
      </c>
      <c r="AE9" s="2">
        <v>45041.41028935185</v>
      </c>
      <c r="AF9" t="s">
        <v>32</v>
      </c>
      <c r="AG9" t="s">
        <v>13</v>
      </c>
      <c r="AH9">
        <v>0</v>
      </c>
      <c r="AI9">
        <v>12.281000000000001</v>
      </c>
      <c r="AJ9" s="3">
        <v>3354</v>
      </c>
      <c r="AK9">
        <v>0.66700000000000004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S9" s="11">
        <v>43</v>
      </c>
      <c r="AT9" s="12">
        <f t="shared" ref="AT9:AT24" si="0">IF(H9&lt;10000,((H9^2*0.00000054)+(H9*-0.004765)+(12.72)),(IF(H9&lt;200000,((H9^2*-0.000000001577)+(H9*0.003043)+(-10.42)),(IF(H9&lt;8000000,((H9^2*-0.0000000000186)+(H9*0.00194)+(154.1)),((V9^2*-0.00000002)+(V9*0.2565)+(-1032)))))))</f>
        <v>4.9958840000000002</v>
      </c>
      <c r="AU9" s="13">
        <f t="shared" ref="AU9:AU24" si="1">IF(AJ9&lt;45000,((-0.0000004561*AJ9^2)+(0.244*AJ9)+(-21.72)),((-0.0000000409*AJ9^2)+(0.2477*AJ9)+(-1777)))</f>
        <v>791.52518697239998</v>
      </c>
      <c r="AW9" s="6">
        <f t="shared" ref="AW9:AW24" si="2">IF(H9&lt;15000,((0.00000002125*H9^2)+(0.002705*H9)+(-4.371)),(IF(H9&lt;700000,((-0.0000000008162*H9^2)+(0.003141*H9)+(0.4702)), ((0.000000003285*V9^2)+(0.1899*V9)+(559.5)))))</f>
        <v>1.5150164999999989</v>
      </c>
      <c r="AX9" s="15">
        <f t="shared" ref="AX9:AX24" si="3">((-0.00000006277*AJ9^2)+(0.1854*AJ9)+(34.83))</f>
        <v>655.95548043468</v>
      </c>
      <c r="AZ9" s="14">
        <f t="shared" ref="AZ9:AZ24" si="4">IF(H9&lt;10000,((-0.00000005795*H9^2)+(0.003823*H9)+(-6.715)),(IF(H9&lt;700000,((-0.0000000001209*H9^2)+(0.002635*H9)+(-0.4111)), ((-0.00000002007*V9^2)+(0.2564*V9)+(286.1)))))</f>
        <v>1.2008321799999999</v>
      </c>
      <c r="BA9" s="16">
        <f t="shared" ref="BA9:BA24" si="5">(-0.00000001626*AJ9^2)+(0.1912*AJ9)+(-3.858)</f>
        <v>637.24388612184009</v>
      </c>
      <c r="BC9" s="7">
        <f t="shared" ref="BC9:BC24" si="6">IF(H9&lt;10000,((0.0000001453*H9^2)+(0.0008349*H9)+(-1.805)),(IF(H9&lt;700000,((-0.00000000008054*H9^2)+(0.002348*H9)+(-2.47)), ((-0.00000001938*V9^2)+(0.2471*V9)+(226.8)))))</f>
        <v>0.64710187999999991</v>
      </c>
      <c r="BD9" s="8">
        <f t="shared" ref="BD9:BD24" si="7">(-0.00000002552*AJ9^2)+(0.2067*AJ9)+(-103.7)</f>
        <v>589.28471745567992</v>
      </c>
      <c r="BF9" s="12">
        <f t="shared" ref="BF9:BF24" si="8">IF(H9&lt;10000,((H9^2*0.00000054)+(H9*-0.004765)+(12.72)),(IF(H9&lt;200000,((H9^2*-0.000000001577)+(H9*0.003043)+(-10.42)),(IF(H9&lt;8000000,((H9^2*-0.0000000000186)+(H9*0.00194)+(154.1)),((V9^2*-0.00000002)+(V9*0.2565)+(-1032)))))))</f>
        <v>4.9958840000000002</v>
      </c>
      <c r="BG9" s="13">
        <f t="shared" ref="BG9:BG24" si="9">IF(AJ9&lt;45000,((-0.0000004561*AJ9^2)+(0.244*AJ9)+(-21.72)),((-0.0000000409*AJ9^2)+(0.2477*AJ9)+(-1777)))</f>
        <v>791.52518697239998</v>
      </c>
      <c r="BI9">
        <v>43</v>
      </c>
      <c r="BJ9" t="s">
        <v>44</v>
      </c>
      <c r="BK9" s="2">
        <v>45041.41028935185</v>
      </c>
      <c r="BL9" t="s">
        <v>32</v>
      </c>
      <c r="BM9" t="s">
        <v>13</v>
      </c>
      <c r="BN9">
        <v>0</v>
      </c>
      <c r="BO9">
        <v>2.7040000000000002</v>
      </c>
      <c r="BP9" s="3">
        <v>5444976</v>
      </c>
      <c r="BQ9">
        <v>0</v>
      </c>
      <c r="BR9" t="s">
        <v>14</v>
      </c>
      <c r="BS9" t="s">
        <v>14</v>
      </c>
      <c r="BT9" t="s">
        <v>14</v>
      </c>
      <c r="BU9" t="s">
        <v>14</v>
      </c>
    </row>
    <row r="10" spans="1:73" x14ac:dyDescent="0.35">
      <c r="A10">
        <v>44</v>
      </c>
      <c r="B10" t="s">
        <v>45</v>
      </c>
      <c r="C10" s="2">
        <v>45041.431550925925</v>
      </c>
      <c r="D10" t="s">
        <v>46</v>
      </c>
      <c r="E10" t="s">
        <v>13</v>
      </c>
      <c r="F10">
        <v>0</v>
      </c>
      <c r="G10">
        <v>6.0220000000000002</v>
      </c>
      <c r="H10" s="3">
        <v>1080331</v>
      </c>
      <c r="I10">
        <v>2.0649999999999999</v>
      </c>
      <c r="J10" t="s">
        <v>14</v>
      </c>
      <c r="K10" t="s">
        <v>14</v>
      </c>
      <c r="L10" t="s">
        <v>14</v>
      </c>
      <c r="M10" t="s">
        <v>14</v>
      </c>
      <c r="O10">
        <v>44</v>
      </c>
      <c r="P10" t="s">
        <v>45</v>
      </c>
      <c r="Q10" s="2">
        <v>45041.431550925925</v>
      </c>
      <c r="R10" t="s">
        <v>46</v>
      </c>
      <c r="S10" t="s">
        <v>13</v>
      </c>
      <c r="T10">
        <v>0</v>
      </c>
      <c r="U10">
        <v>5.976</v>
      </c>
      <c r="V10" s="3">
        <v>8810</v>
      </c>
      <c r="W10">
        <v>2.0790000000000002</v>
      </c>
      <c r="X10" t="s">
        <v>14</v>
      </c>
      <c r="Y10" t="s">
        <v>14</v>
      </c>
      <c r="Z10" t="s">
        <v>14</v>
      </c>
      <c r="AA10" t="s">
        <v>14</v>
      </c>
      <c r="AC10">
        <v>44</v>
      </c>
      <c r="AD10" t="s">
        <v>45</v>
      </c>
      <c r="AE10" s="2">
        <v>45041.431550925925</v>
      </c>
      <c r="AF10" t="s">
        <v>46</v>
      </c>
      <c r="AG10" t="s">
        <v>13</v>
      </c>
      <c r="AH10">
        <v>0</v>
      </c>
      <c r="AI10">
        <v>12.24</v>
      </c>
      <c r="AJ10" s="3">
        <v>6655</v>
      </c>
      <c r="AK10">
        <v>1.9870000000000001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S10" s="11">
        <v>44</v>
      </c>
      <c r="AT10" s="12">
        <f t="shared" si="0"/>
        <v>2228.2337997061654</v>
      </c>
      <c r="AU10" s="13">
        <f t="shared" si="1"/>
        <v>1581.8997756975</v>
      </c>
      <c r="AW10" s="6">
        <f t="shared" si="2"/>
        <v>2232.7739688884999</v>
      </c>
      <c r="AX10" s="15">
        <f t="shared" si="3"/>
        <v>1265.88697790075</v>
      </c>
      <c r="AZ10" s="14">
        <f t="shared" si="4"/>
        <v>2543.4262448730001</v>
      </c>
      <c r="BA10" s="16">
        <f t="shared" si="5"/>
        <v>1267.8578604535003</v>
      </c>
      <c r="BC10" s="7">
        <f t="shared" si="6"/>
        <v>2402.2467999820001</v>
      </c>
      <c r="BD10" s="8">
        <f t="shared" si="7"/>
        <v>1270.7582440819999</v>
      </c>
      <c r="BF10" s="12">
        <f t="shared" si="8"/>
        <v>2228.2337997061654</v>
      </c>
      <c r="BG10" s="13">
        <f t="shared" si="9"/>
        <v>1581.8997756975</v>
      </c>
      <c r="BI10">
        <v>44</v>
      </c>
      <c r="BJ10" t="s">
        <v>45</v>
      </c>
      <c r="BK10" s="2">
        <v>45041.431550925925</v>
      </c>
      <c r="BL10" t="s">
        <v>46</v>
      </c>
      <c r="BM10" t="s">
        <v>13</v>
      </c>
      <c r="BN10">
        <v>0</v>
      </c>
      <c r="BO10">
        <v>2.7170000000000001</v>
      </c>
      <c r="BP10" s="3">
        <v>5132240</v>
      </c>
      <c r="BQ10">
        <v>0</v>
      </c>
      <c r="BR10" t="s">
        <v>14</v>
      </c>
      <c r="BS10" t="s">
        <v>14</v>
      </c>
      <c r="BT10" t="s">
        <v>14</v>
      </c>
      <c r="BU10" t="s">
        <v>14</v>
      </c>
    </row>
    <row r="11" spans="1:73" x14ac:dyDescent="0.35">
      <c r="A11">
        <v>45</v>
      </c>
      <c r="B11" t="s">
        <v>47</v>
      </c>
      <c r="C11" s="2">
        <v>45041.452766203707</v>
      </c>
      <c r="D11" t="s">
        <v>48</v>
      </c>
      <c r="E11" t="s">
        <v>13</v>
      </c>
      <c r="F11">
        <v>0</v>
      </c>
      <c r="G11">
        <v>6.0549999999999997</v>
      </c>
      <c r="H11" s="3">
        <v>3790</v>
      </c>
      <c r="I11">
        <v>0</v>
      </c>
      <c r="J11" t="s">
        <v>14</v>
      </c>
      <c r="K11" t="s">
        <v>14</v>
      </c>
      <c r="L11" t="s">
        <v>14</v>
      </c>
      <c r="M11" t="s">
        <v>14</v>
      </c>
      <c r="O11">
        <v>45</v>
      </c>
      <c r="P11" t="s">
        <v>47</v>
      </c>
      <c r="Q11" s="2">
        <v>45041.452766203707</v>
      </c>
      <c r="R11" t="s">
        <v>48</v>
      </c>
      <c r="S11" t="s">
        <v>13</v>
      </c>
      <c r="T11">
        <v>0</v>
      </c>
      <c r="U11" t="s">
        <v>14</v>
      </c>
      <c r="V11" s="3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45</v>
      </c>
      <c r="AD11" t="s">
        <v>47</v>
      </c>
      <c r="AE11" s="2">
        <v>45041.452766203707</v>
      </c>
      <c r="AF11" t="s">
        <v>48</v>
      </c>
      <c r="AG11" t="s">
        <v>13</v>
      </c>
      <c r="AH11">
        <v>0</v>
      </c>
      <c r="AI11">
        <v>12.239000000000001</v>
      </c>
      <c r="AJ11" s="3">
        <v>1712</v>
      </c>
      <c r="AK11">
        <v>4.0000000000000001E-3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S11" s="11">
        <v>45</v>
      </c>
      <c r="AT11" s="12">
        <f t="shared" si="0"/>
        <v>2.4172639999999976</v>
      </c>
      <c r="AU11" s="13">
        <f t="shared" si="1"/>
        <v>394.67119644160005</v>
      </c>
      <c r="AW11" s="6">
        <f t="shared" si="2"/>
        <v>6.1861871249999982</v>
      </c>
      <c r="AX11" s="15">
        <f t="shared" si="3"/>
        <v>352.05082464512003</v>
      </c>
      <c r="AZ11" s="14">
        <f t="shared" si="4"/>
        <v>6.9417704049999998</v>
      </c>
      <c r="BA11" s="16">
        <f t="shared" si="5"/>
        <v>323.42874285056001</v>
      </c>
      <c r="BC11" s="7">
        <f t="shared" si="6"/>
        <v>3.4463747300000005</v>
      </c>
      <c r="BD11" s="8">
        <f t="shared" si="7"/>
        <v>250.09560230912001</v>
      </c>
      <c r="BF11" s="12">
        <f t="shared" si="8"/>
        <v>2.4172639999999976</v>
      </c>
      <c r="BG11" s="13">
        <f t="shared" si="9"/>
        <v>394.67119644160005</v>
      </c>
      <c r="BI11">
        <v>45</v>
      </c>
      <c r="BJ11" t="s">
        <v>47</v>
      </c>
      <c r="BK11" s="2">
        <v>45041.452766203707</v>
      </c>
      <c r="BL11" t="s">
        <v>48</v>
      </c>
      <c r="BM11" t="s">
        <v>13</v>
      </c>
      <c r="BN11">
        <v>0</v>
      </c>
      <c r="BO11">
        <v>2.72</v>
      </c>
      <c r="BP11" s="3">
        <v>5103130</v>
      </c>
      <c r="BQ11">
        <v>0</v>
      </c>
      <c r="BR11" t="s">
        <v>14</v>
      </c>
      <c r="BS11" t="s">
        <v>14</v>
      </c>
      <c r="BT11" t="s">
        <v>14</v>
      </c>
      <c r="BU11" t="s">
        <v>14</v>
      </c>
    </row>
    <row r="12" spans="1:73" x14ac:dyDescent="0.35">
      <c r="A12">
        <v>46</v>
      </c>
      <c r="B12" t="s">
        <v>49</v>
      </c>
      <c r="C12" s="2">
        <v>45041.474004629628</v>
      </c>
      <c r="D12">
        <v>388</v>
      </c>
      <c r="E12" t="s">
        <v>13</v>
      </c>
      <c r="F12">
        <v>0</v>
      </c>
      <c r="G12">
        <v>6.0869999999999997</v>
      </c>
      <c r="H12" s="3">
        <v>2297</v>
      </c>
      <c r="I12">
        <v>-2E-3</v>
      </c>
      <c r="J12" t="s">
        <v>14</v>
      </c>
      <c r="K12" t="s">
        <v>14</v>
      </c>
      <c r="L12" t="s">
        <v>14</v>
      </c>
      <c r="M12" t="s">
        <v>14</v>
      </c>
      <c r="O12">
        <v>46</v>
      </c>
      <c r="P12" t="s">
        <v>49</v>
      </c>
      <c r="Q12" s="2">
        <v>45041.474004629628</v>
      </c>
      <c r="R12">
        <v>388</v>
      </c>
      <c r="S12" t="s">
        <v>13</v>
      </c>
      <c r="T12">
        <v>0</v>
      </c>
      <c r="U12" t="s">
        <v>14</v>
      </c>
      <c r="V12" s="3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46</v>
      </c>
      <c r="AD12" t="s">
        <v>49</v>
      </c>
      <c r="AE12" s="2">
        <v>45041.474004629628</v>
      </c>
      <c r="AF12">
        <v>388</v>
      </c>
      <c r="AG12" t="s">
        <v>13</v>
      </c>
      <c r="AH12">
        <v>0</v>
      </c>
      <c r="AI12">
        <v>12.17</v>
      </c>
      <c r="AJ12" s="3">
        <v>39923</v>
      </c>
      <c r="AK12">
        <v>14.51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S12" s="11">
        <v>46</v>
      </c>
      <c r="AT12" s="12">
        <f t="shared" si="0"/>
        <v>4.6239478600000012</v>
      </c>
      <c r="AU12" s="13">
        <f t="shared" si="1"/>
        <v>8992.5388717830992</v>
      </c>
      <c r="AW12" s="6">
        <f t="shared" si="2"/>
        <v>1.9545044412499992</v>
      </c>
      <c r="AX12" s="15">
        <f t="shared" si="3"/>
        <v>7336.5084910366704</v>
      </c>
      <c r="AZ12" s="14">
        <f t="shared" si="4"/>
        <v>1.7606746884499991</v>
      </c>
      <c r="BA12" s="16">
        <f t="shared" si="5"/>
        <v>7603.5036651944602</v>
      </c>
      <c r="BC12" s="7">
        <f t="shared" si="6"/>
        <v>0.87939846769999996</v>
      </c>
      <c r="BD12" s="8">
        <f t="shared" si="7"/>
        <v>8107.7091518919196</v>
      </c>
      <c r="BF12" s="12">
        <f t="shared" si="8"/>
        <v>4.6239478600000012</v>
      </c>
      <c r="BG12" s="13">
        <f t="shared" si="9"/>
        <v>8992.5388717830992</v>
      </c>
      <c r="BI12">
        <v>46</v>
      </c>
      <c r="BJ12" t="s">
        <v>49</v>
      </c>
      <c r="BK12" s="2">
        <v>45041.474004629628</v>
      </c>
      <c r="BL12">
        <v>388</v>
      </c>
      <c r="BM12" t="s">
        <v>13</v>
      </c>
      <c r="BN12">
        <v>0</v>
      </c>
      <c r="BO12">
        <v>2.879</v>
      </c>
      <c r="BP12" s="3">
        <v>729373</v>
      </c>
      <c r="BQ12">
        <v>0</v>
      </c>
      <c r="BR12" t="s">
        <v>14</v>
      </c>
      <c r="BS12" t="s">
        <v>14</v>
      </c>
      <c r="BT12" t="s">
        <v>14</v>
      </c>
      <c r="BU12" t="s">
        <v>14</v>
      </c>
    </row>
    <row r="13" spans="1:73" x14ac:dyDescent="0.35">
      <c r="A13">
        <v>47</v>
      </c>
      <c r="B13" t="s">
        <v>50</v>
      </c>
      <c r="C13" s="2">
        <v>45041.495254629626</v>
      </c>
      <c r="D13">
        <v>268</v>
      </c>
      <c r="E13" t="s">
        <v>13</v>
      </c>
      <c r="F13">
        <v>0</v>
      </c>
      <c r="G13">
        <v>6.0250000000000004</v>
      </c>
      <c r="H13" s="3">
        <v>145044</v>
      </c>
      <c r="I13">
        <v>0.27100000000000002</v>
      </c>
      <c r="J13" t="s">
        <v>14</v>
      </c>
      <c r="K13" t="s">
        <v>14</v>
      </c>
      <c r="L13" t="s">
        <v>14</v>
      </c>
      <c r="M13" t="s">
        <v>14</v>
      </c>
      <c r="O13">
        <v>47</v>
      </c>
      <c r="P13" t="s">
        <v>50</v>
      </c>
      <c r="Q13" s="2">
        <v>45041.495254629626</v>
      </c>
      <c r="R13">
        <v>268</v>
      </c>
      <c r="S13" t="s">
        <v>13</v>
      </c>
      <c r="T13">
        <v>0</v>
      </c>
      <c r="U13">
        <v>5.992</v>
      </c>
      <c r="V13" s="3">
        <v>1394</v>
      </c>
      <c r="W13">
        <v>0.41399999999999998</v>
      </c>
      <c r="X13" t="s">
        <v>14</v>
      </c>
      <c r="Y13" t="s">
        <v>14</v>
      </c>
      <c r="Z13" t="s">
        <v>14</v>
      </c>
      <c r="AA13" t="s">
        <v>14</v>
      </c>
      <c r="AC13">
        <v>47</v>
      </c>
      <c r="AD13" t="s">
        <v>50</v>
      </c>
      <c r="AE13" s="2">
        <v>45041.495254629626</v>
      </c>
      <c r="AF13">
        <v>268</v>
      </c>
      <c r="AG13" t="s">
        <v>13</v>
      </c>
      <c r="AH13">
        <v>0</v>
      </c>
      <c r="AI13">
        <v>12.205</v>
      </c>
      <c r="AJ13" s="3">
        <v>3865</v>
      </c>
      <c r="AK13">
        <v>0.872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S13" s="11">
        <v>47</v>
      </c>
      <c r="AT13" s="12">
        <f t="shared" si="0"/>
        <v>397.77234142692799</v>
      </c>
      <c r="AU13" s="13">
        <f t="shared" si="1"/>
        <v>914.52667557749987</v>
      </c>
      <c r="AW13" s="6">
        <f t="shared" si="2"/>
        <v>438.88238270783683</v>
      </c>
      <c r="AX13" s="15">
        <f t="shared" si="3"/>
        <v>750.46332761675012</v>
      </c>
      <c r="AZ13" s="14">
        <f t="shared" si="4"/>
        <v>379.23637458193764</v>
      </c>
      <c r="BA13" s="16">
        <f t="shared" si="5"/>
        <v>734.88710446150014</v>
      </c>
      <c r="BC13" s="7">
        <f t="shared" si="6"/>
        <v>336.39893065367454</v>
      </c>
      <c r="BD13" s="8">
        <f t="shared" si="7"/>
        <v>694.81427649799991</v>
      </c>
      <c r="BF13" s="12">
        <f t="shared" si="8"/>
        <v>397.77234142692799</v>
      </c>
      <c r="BG13" s="13">
        <f t="shared" si="9"/>
        <v>914.52667557749987</v>
      </c>
      <c r="BI13">
        <v>47</v>
      </c>
      <c r="BJ13" t="s">
        <v>50</v>
      </c>
      <c r="BK13" s="2">
        <v>45041.495254629626</v>
      </c>
      <c r="BL13">
        <v>268</v>
      </c>
      <c r="BM13" t="s">
        <v>13</v>
      </c>
      <c r="BN13">
        <v>0</v>
      </c>
      <c r="BO13">
        <v>2.8740000000000001</v>
      </c>
      <c r="BP13" s="3">
        <v>796450</v>
      </c>
      <c r="BQ13">
        <v>0</v>
      </c>
      <c r="BR13" t="s">
        <v>14</v>
      </c>
      <c r="BS13" t="s">
        <v>14</v>
      </c>
      <c r="BT13" t="s">
        <v>14</v>
      </c>
      <c r="BU13" t="s">
        <v>14</v>
      </c>
    </row>
    <row r="14" spans="1:73" x14ac:dyDescent="0.35">
      <c r="A14">
        <v>48</v>
      </c>
      <c r="B14" t="s">
        <v>51</v>
      </c>
      <c r="C14" s="2">
        <v>45041.516504629632</v>
      </c>
      <c r="D14">
        <v>414</v>
      </c>
      <c r="E14" t="s">
        <v>13</v>
      </c>
      <c r="F14">
        <v>0</v>
      </c>
      <c r="G14">
        <v>6.0380000000000003</v>
      </c>
      <c r="H14" s="3">
        <v>16133</v>
      </c>
      <c r="I14">
        <v>2.4E-2</v>
      </c>
      <c r="J14" t="s">
        <v>14</v>
      </c>
      <c r="K14" t="s">
        <v>14</v>
      </c>
      <c r="L14" t="s">
        <v>14</v>
      </c>
      <c r="M14" t="s">
        <v>14</v>
      </c>
      <c r="O14">
        <v>48</v>
      </c>
      <c r="P14" t="s">
        <v>51</v>
      </c>
      <c r="Q14" s="2">
        <v>45041.516504629632</v>
      </c>
      <c r="R14">
        <v>414</v>
      </c>
      <c r="S14" t="s">
        <v>13</v>
      </c>
      <c r="T14">
        <v>0</v>
      </c>
      <c r="U14" t="s">
        <v>14</v>
      </c>
      <c r="V14" t="s">
        <v>14</v>
      </c>
      <c r="W14" t="s">
        <v>14</v>
      </c>
      <c r="X14" t="s">
        <v>14</v>
      </c>
      <c r="Y14" t="s">
        <v>14</v>
      </c>
      <c r="Z14" t="s">
        <v>14</v>
      </c>
      <c r="AA14" t="s">
        <v>14</v>
      </c>
      <c r="AC14">
        <v>48</v>
      </c>
      <c r="AD14" t="s">
        <v>51</v>
      </c>
      <c r="AE14" s="2">
        <v>45041.516504629632</v>
      </c>
      <c r="AF14">
        <v>414</v>
      </c>
      <c r="AG14" t="s">
        <v>13</v>
      </c>
      <c r="AH14">
        <v>0</v>
      </c>
      <c r="AI14">
        <v>12.228</v>
      </c>
      <c r="AJ14" s="3">
        <v>3018</v>
      </c>
      <c r="AK14">
        <v>0.53200000000000003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S14" s="11">
        <v>48</v>
      </c>
      <c r="AT14" s="12">
        <f t="shared" si="0"/>
        <v>38.262267392447001</v>
      </c>
      <c r="AU14" s="13">
        <f t="shared" si="1"/>
        <v>710.51769342359989</v>
      </c>
      <c r="AW14" s="6">
        <f t="shared" si="2"/>
        <v>50.931517615038203</v>
      </c>
      <c r="AX14" s="15">
        <f t="shared" si="3"/>
        <v>593.79547050252006</v>
      </c>
      <c r="AZ14" s="14">
        <f t="shared" si="4"/>
        <v>42.0678879109999</v>
      </c>
      <c r="BA14" s="16">
        <f t="shared" si="5"/>
        <v>573.03549865176012</v>
      </c>
      <c r="BC14" s="7">
        <f t="shared" si="6"/>
        <v>35.389321557087939</v>
      </c>
      <c r="BD14" s="8">
        <f t="shared" si="7"/>
        <v>519.88815557151997</v>
      </c>
      <c r="BF14" s="12">
        <f t="shared" si="8"/>
        <v>38.262267392447001</v>
      </c>
      <c r="BG14" s="13">
        <f t="shared" si="9"/>
        <v>710.51769342359989</v>
      </c>
      <c r="BI14">
        <v>48</v>
      </c>
      <c r="BJ14" t="s">
        <v>51</v>
      </c>
      <c r="BK14" s="2">
        <v>45041.516504629632</v>
      </c>
      <c r="BL14">
        <v>414</v>
      </c>
      <c r="BM14" t="s">
        <v>13</v>
      </c>
      <c r="BN14">
        <v>0</v>
      </c>
      <c r="BO14">
        <v>2.8690000000000002</v>
      </c>
      <c r="BP14" s="3">
        <v>960275</v>
      </c>
      <c r="BQ14">
        <v>0</v>
      </c>
      <c r="BR14" t="s">
        <v>14</v>
      </c>
      <c r="BS14" t="s">
        <v>14</v>
      </c>
      <c r="BT14" t="s">
        <v>14</v>
      </c>
      <c r="BU14" t="s">
        <v>14</v>
      </c>
    </row>
    <row r="15" spans="1:73" x14ac:dyDescent="0.35">
      <c r="A15">
        <v>49</v>
      </c>
      <c r="B15" t="s">
        <v>52</v>
      </c>
      <c r="C15" s="2">
        <v>45041.537731481483</v>
      </c>
      <c r="D15">
        <v>341</v>
      </c>
      <c r="E15" t="s">
        <v>13</v>
      </c>
      <c r="F15">
        <v>0</v>
      </c>
      <c r="G15">
        <v>6.0359999999999996</v>
      </c>
      <c r="H15" s="3">
        <v>18389</v>
      </c>
      <c r="I15">
        <v>2.8000000000000001E-2</v>
      </c>
      <c r="J15" t="s">
        <v>14</v>
      </c>
      <c r="K15" t="s">
        <v>14</v>
      </c>
      <c r="L15" t="s">
        <v>14</v>
      </c>
      <c r="M15" t="s">
        <v>14</v>
      </c>
      <c r="O15">
        <v>49</v>
      </c>
      <c r="P15" t="s">
        <v>52</v>
      </c>
      <c r="Q15" s="2">
        <v>45041.537731481483</v>
      </c>
      <c r="R15">
        <v>341</v>
      </c>
      <c r="S15" t="s">
        <v>13</v>
      </c>
      <c r="T15">
        <v>0</v>
      </c>
      <c r="U15" t="s">
        <v>14</v>
      </c>
      <c r="V15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C15">
        <v>49</v>
      </c>
      <c r="AD15" t="s">
        <v>52</v>
      </c>
      <c r="AE15" s="2">
        <v>45041.537731481483</v>
      </c>
      <c r="AF15">
        <v>341</v>
      </c>
      <c r="AG15" t="s">
        <v>13</v>
      </c>
      <c r="AH15">
        <v>0</v>
      </c>
      <c r="AI15">
        <v>12.218</v>
      </c>
      <c r="AJ15" s="3">
        <v>2576</v>
      </c>
      <c r="AK15">
        <v>0.35299999999999998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S15" s="11">
        <v>49</v>
      </c>
      <c r="AT15" s="12">
        <f t="shared" si="0"/>
        <v>45.004456058783006</v>
      </c>
      <c r="AU15" s="13">
        <f t="shared" si="1"/>
        <v>603.79742256639997</v>
      </c>
      <c r="AW15" s="6">
        <f t="shared" si="2"/>
        <v>57.954046626999798</v>
      </c>
      <c r="AX15" s="15">
        <f t="shared" si="3"/>
        <v>512.00387234048003</v>
      </c>
      <c r="AZ15" s="14">
        <f t="shared" si="4"/>
        <v>48.003032021691105</v>
      </c>
      <c r="BA15" s="16">
        <f t="shared" si="5"/>
        <v>488.56530228224</v>
      </c>
      <c r="BC15" s="7">
        <f t="shared" si="6"/>
        <v>40.680136970446661</v>
      </c>
      <c r="BD15" s="8">
        <f t="shared" si="7"/>
        <v>428.58985499648003</v>
      </c>
      <c r="BF15" s="12">
        <f t="shared" si="8"/>
        <v>45.004456058783006</v>
      </c>
      <c r="BG15" s="13">
        <f t="shared" si="9"/>
        <v>603.79742256639997</v>
      </c>
      <c r="BI15">
        <v>49</v>
      </c>
      <c r="BJ15" t="s">
        <v>52</v>
      </c>
      <c r="BK15" s="2">
        <v>45041.537731481483</v>
      </c>
      <c r="BL15">
        <v>341</v>
      </c>
      <c r="BM15" t="s">
        <v>13</v>
      </c>
      <c r="BN15">
        <v>0</v>
      </c>
      <c r="BO15">
        <v>2.8740000000000001</v>
      </c>
      <c r="BP15" s="3">
        <v>853969</v>
      </c>
      <c r="BQ15">
        <v>0</v>
      </c>
      <c r="BR15" t="s">
        <v>14</v>
      </c>
      <c r="BS15" t="s">
        <v>14</v>
      </c>
      <c r="BT15" t="s">
        <v>14</v>
      </c>
      <c r="BU15" t="s">
        <v>14</v>
      </c>
    </row>
    <row r="16" spans="1:73" x14ac:dyDescent="0.35">
      <c r="A16">
        <v>50</v>
      </c>
      <c r="B16" t="s">
        <v>53</v>
      </c>
      <c r="C16" s="2">
        <v>45041.558969907404</v>
      </c>
      <c r="D16">
        <v>411</v>
      </c>
      <c r="E16" t="s">
        <v>13</v>
      </c>
      <c r="F16">
        <v>0</v>
      </c>
      <c r="G16">
        <v>6.0739999999999998</v>
      </c>
      <c r="H16" s="3">
        <v>2937</v>
      </c>
      <c r="I16">
        <v>-1E-3</v>
      </c>
      <c r="J16" t="s">
        <v>14</v>
      </c>
      <c r="K16" t="s">
        <v>14</v>
      </c>
      <c r="L16" t="s">
        <v>14</v>
      </c>
      <c r="M16" t="s">
        <v>14</v>
      </c>
      <c r="O16">
        <v>50</v>
      </c>
      <c r="P16" t="s">
        <v>53</v>
      </c>
      <c r="Q16" s="2">
        <v>45041.558969907404</v>
      </c>
      <c r="R16">
        <v>411</v>
      </c>
      <c r="S16" t="s">
        <v>13</v>
      </c>
      <c r="T16">
        <v>0</v>
      </c>
      <c r="U16" t="s">
        <v>14</v>
      </c>
      <c r="V16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50</v>
      </c>
      <c r="AD16" t="s">
        <v>53</v>
      </c>
      <c r="AE16" s="2">
        <v>45041.558969907404</v>
      </c>
      <c r="AF16">
        <v>411</v>
      </c>
      <c r="AG16" t="s">
        <v>13</v>
      </c>
      <c r="AH16">
        <v>0</v>
      </c>
      <c r="AI16">
        <v>12.173999999999999</v>
      </c>
      <c r="AJ16" s="3">
        <v>39579</v>
      </c>
      <c r="AK16">
        <v>14.388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S16" s="11">
        <v>50</v>
      </c>
      <c r="AT16" s="12">
        <f t="shared" si="0"/>
        <v>3.3832182599999996</v>
      </c>
      <c r="AU16" s="13">
        <f t="shared" si="1"/>
        <v>8921.0766083799008</v>
      </c>
      <c r="AW16" s="6">
        <f t="shared" si="2"/>
        <v>3.7568868412499992</v>
      </c>
      <c r="AX16" s="15">
        <f t="shared" si="3"/>
        <v>7274.4475681824306</v>
      </c>
      <c r="AZ16" s="14">
        <f t="shared" si="4"/>
        <v>4.0132760964500012</v>
      </c>
      <c r="BA16" s="16">
        <f t="shared" si="5"/>
        <v>7538.1755548613401</v>
      </c>
      <c r="BC16" s="7">
        <f t="shared" si="6"/>
        <v>1.9004545957000001</v>
      </c>
      <c r="BD16" s="8">
        <f t="shared" si="7"/>
        <v>8037.3022904096797</v>
      </c>
      <c r="BF16" s="12">
        <f t="shared" si="8"/>
        <v>3.3832182599999996</v>
      </c>
      <c r="BG16" s="13">
        <f t="shared" si="9"/>
        <v>8921.0766083799008</v>
      </c>
      <c r="BI16">
        <v>50</v>
      </c>
      <c r="BJ16" t="s">
        <v>53</v>
      </c>
      <c r="BK16" s="2">
        <v>45041.558969907404</v>
      </c>
      <c r="BL16">
        <v>411</v>
      </c>
      <c r="BM16" t="s">
        <v>13</v>
      </c>
      <c r="BN16">
        <v>0</v>
      </c>
      <c r="BO16">
        <v>2.8639999999999999</v>
      </c>
      <c r="BP16" s="3">
        <v>994138</v>
      </c>
      <c r="BQ16">
        <v>0</v>
      </c>
      <c r="BR16" t="s">
        <v>14</v>
      </c>
      <c r="BS16" t="s">
        <v>14</v>
      </c>
      <c r="BT16" t="s">
        <v>14</v>
      </c>
      <c r="BU16" t="s">
        <v>14</v>
      </c>
    </row>
    <row r="17" spans="1:73" x14ac:dyDescent="0.35">
      <c r="A17">
        <v>51</v>
      </c>
      <c r="B17" t="s">
        <v>54</v>
      </c>
      <c r="C17" s="2">
        <v>45041.58021990741</v>
      </c>
      <c r="D17">
        <v>415</v>
      </c>
      <c r="E17" t="s">
        <v>13</v>
      </c>
      <c r="F17">
        <v>0</v>
      </c>
      <c r="G17">
        <v>6.0350000000000001</v>
      </c>
      <c r="H17" s="3">
        <v>17924</v>
      </c>
      <c r="I17">
        <v>2.7E-2</v>
      </c>
      <c r="J17" t="s">
        <v>14</v>
      </c>
      <c r="K17" t="s">
        <v>14</v>
      </c>
      <c r="L17" t="s">
        <v>14</v>
      </c>
      <c r="M17" t="s">
        <v>14</v>
      </c>
      <c r="O17">
        <v>51</v>
      </c>
      <c r="P17" t="s">
        <v>54</v>
      </c>
      <c r="Q17" s="2">
        <v>45041.58021990741</v>
      </c>
      <c r="R17">
        <v>415</v>
      </c>
      <c r="S17" t="s">
        <v>13</v>
      </c>
      <c r="T17">
        <v>0</v>
      </c>
      <c r="U17" t="s">
        <v>14</v>
      </c>
      <c r="V17" s="3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51</v>
      </c>
      <c r="AD17" t="s">
        <v>54</v>
      </c>
      <c r="AE17" s="2">
        <v>45041.58021990741</v>
      </c>
      <c r="AF17">
        <v>415</v>
      </c>
      <c r="AG17" t="s">
        <v>13</v>
      </c>
      <c r="AH17">
        <v>0</v>
      </c>
      <c r="AI17">
        <v>12.211</v>
      </c>
      <c r="AJ17" s="3">
        <v>3499</v>
      </c>
      <c r="AK17">
        <v>0.72499999999999998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S17" s="11">
        <v>51</v>
      </c>
      <c r="AT17" s="12">
        <f t="shared" si="0"/>
        <v>43.616089563247996</v>
      </c>
      <c r="AU17" s="13">
        <f t="shared" si="1"/>
        <v>826.45196724389996</v>
      </c>
      <c r="AW17" s="6">
        <f t="shared" si="2"/>
        <v>56.507263608828801</v>
      </c>
      <c r="AX17" s="15">
        <f t="shared" si="3"/>
        <v>682.77610682723002</v>
      </c>
      <c r="AZ17" s="14">
        <f t="shared" si="4"/>
        <v>46.77979848408161</v>
      </c>
      <c r="BA17" s="16">
        <f t="shared" si="5"/>
        <v>664.95172880374014</v>
      </c>
      <c r="BC17" s="7">
        <f t="shared" si="6"/>
        <v>39.589676932240963</v>
      </c>
      <c r="BD17" s="8">
        <f t="shared" si="7"/>
        <v>619.23085861447998</v>
      </c>
      <c r="BF17" s="12">
        <f t="shared" si="8"/>
        <v>43.616089563247996</v>
      </c>
      <c r="BG17" s="13">
        <f t="shared" si="9"/>
        <v>826.45196724389996</v>
      </c>
      <c r="BI17">
        <v>51</v>
      </c>
      <c r="BJ17" t="s">
        <v>54</v>
      </c>
      <c r="BK17" s="2">
        <v>45041.58021990741</v>
      </c>
      <c r="BL17">
        <v>415</v>
      </c>
      <c r="BM17" t="s">
        <v>13</v>
      </c>
      <c r="BN17">
        <v>0</v>
      </c>
      <c r="BO17">
        <v>2.8769999999999998</v>
      </c>
      <c r="BP17" s="3">
        <v>811074</v>
      </c>
      <c r="BQ17">
        <v>0</v>
      </c>
      <c r="BR17" t="s">
        <v>14</v>
      </c>
      <c r="BS17" t="s">
        <v>14</v>
      </c>
      <c r="BT17" t="s">
        <v>14</v>
      </c>
      <c r="BU17" t="s">
        <v>14</v>
      </c>
    </row>
    <row r="18" spans="1:73" x14ac:dyDescent="0.35">
      <c r="A18">
        <v>52</v>
      </c>
      <c r="B18" t="s">
        <v>55</v>
      </c>
      <c r="C18" s="2">
        <v>45041.601493055554</v>
      </c>
      <c r="D18">
        <v>307</v>
      </c>
      <c r="E18" t="s">
        <v>13</v>
      </c>
      <c r="F18">
        <v>0</v>
      </c>
      <c r="G18">
        <v>6.0350000000000001</v>
      </c>
      <c r="H18" s="3">
        <v>18440</v>
      </c>
      <c r="I18">
        <v>2.8000000000000001E-2</v>
      </c>
      <c r="J18" t="s">
        <v>14</v>
      </c>
      <c r="K18" t="s">
        <v>14</v>
      </c>
      <c r="L18" t="s">
        <v>14</v>
      </c>
      <c r="M18" t="s">
        <v>14</v>
      </c>
      <c r="O18">
        <v>52</v>
      </c>
      <c r="P18" t="s">
        <v>55</v>
      </c>
      <c r="Q18" s="2">
        <v>45041.601493055554</v>
      </c>
      <c r="R18">
        <v>307</v>
      </c>
      <c r="S18" t="s">
        <v>13</v>
      </c>
      <c r="T18">
        <v>0</v>
      </c>
      <c r="U18" t="s">
        <v>14</v>
      </c>
      <c r="V18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52</v>
      </c>
      <c r="AD18" t="s">
        <v>55</v>
      </c>
      <c r="AE18" s="2">
        <v>45041.601493055554</v>
      </c>
      <c r="AF18">
        <v>307</v>
      </c>
      <c r="AG18" t="s">
        <v>13</v>
      </c>
      <c r="AH18">
        <v>0</v>
      </c>
      <c r="AI18">
        <v>12.225</v>
      </c>
      <c r="AJ18" s="3">
        <v>2967</v>
      </c>
      <c r="AK18">
        <v>0.51100000000000001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S18" s="11">
        <v>52</v>
      </c>
      <c r="AT18" s="12">
        <f t="shared" si="0"/>
        <v>45.156687012799999</v>
      </c>
      <c r="AU18" s="13">
        <f t="shared" si="1"/>
        <v>698.2129111070999</v>
      </c>
      <c r="AW18" s="6">
        <f t="shared" si="2"/>
        <v>58.112704575679999</v>
      </c>
      <c r="AX18" s="15">
        <f t="shared" si="3"/>
        <v>584.35923010347005</v>
      </c>
      <c r="AZ18" s="14">
        <f t="shared" si="4"/>
        <v>48.137189937760006</v>
      </c>
      <c r="BA18" s="16">
        <f t="shared" si="5"/>
        <v>563.28926177286007</v>
      </c>
      <c r="BC18" s="7">
        <f t="shared" si="6"/>
        <v>40.799733693855998</v>
      </c>
      <c r="BD18" s="8">
        <f t="shared" si="7"/>
        <v>509.35424516872007</v>
      </c>
      <c r="BF18" s="12">
        <f t="shared" si="8"/>
        <v>45.156687012799999</v>
      </c>
      <c r="BG18" s="13">
        <f t="shared" si="9"/>
        <v>698.2129111070999</v>
      </c>
      <c r="BI18">
        <v>52</v>
      </c>
      <c r="BJ18" t="s">
        <v>55</v>
      </c>
      <c r="BK18" s="2">
        <v>45041.601493055554</v>
      </c>
      <c r="BL18">
        <v>307</v>
      </c>
      <c r="BM18" t="s">
        <v>13</v>
      </c>
      <c r="BN18">
        <v>0</v>
      </c>
      <c r="BO18">
        <v>2.8479999999999999</v>
      </c>
      <c r="BP18" s="3">
        <v>1362212</v>
      </c>
      <c r="BQ18">
        <v>0</v>
      </c>
      <c r="BR18" t="s">
        <v>14</v>
      </c>
      <c r="BS18" t="s">
        <v>14</v>
      </c>
      <c r="BT18" t="s">
        <v>14</v>
      </c>
      <c r="BU18" t="s">
        <v>14</v>
      </c>
    </row>
    <row r="19" spans="1:73" x14ac:dyDescent="0.35">
      <c r="A19">
        <v>53</v>
      </c>
      <c r="B19" t="s">
        <v>56</v>
      </c>
      <c r="C19" s="2">
        <v>45041.622708333336</v>
      </c>
      <c r="D19">
        <v>92</v>
      </c>
      <c r="E19" t="s">
        <v>13</v>
      </c>
      <c r="F19">
        <v>0</v>
      </c>
      <c r="G19">
        <v>6.06</v>
      </c>
      <c r="H19" s="3">
        <v>4622</v>
      </c>
      <c r="I19">
        <v>2E-3</v>
      </c>
      <c r="J19" t="s">
        <v>14</v>
      </c>
      <c r="K19" t="s">
        <v>14</v>
      </c>
      <c r="L19" t="s">
        <v>14</v>
      </c>
      <c r="M19" t="s">
        <v>14</v>
      </c>
      <c r="O19">
        <v>53</v>
      </c>
      <c r="P19" t="s">
        <v>56</v>
      </c>
      <c r="Q19" s="2">
        <v>45041.622708333336</v>
      </c>
      <c r="R19">
        <v>92</v>
      </c>
      <c r="S19" t="s">
        <v>13</v>
      </c>
      <c r="T19">
        <v>0</v>
      </c>
      <c r="U19" t="s">
        <v>14</v>
      </c>
      <c r="V19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53</v>
      </c>
      <c r="AD19" t="s">
        <v>56</v>
      </c>
      <c r="AE19" s="2">
        <v>45041.622708333336</v>
      </c>
      <c r="AF19">
        <v>92</v>
      </c>
      <c r="AG19" t="s">
        <v>13</v>
      </c>
      <c r="AH19">
        <v>0</v>
      </c>
      <c r="AI19">
        <v>12.21</v>
      </c>
      <c r="AJ19" s="3">
        <v>13418</v>
      </c>
      <c r="AK19">
        <v>4.6449999999999996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S19" s="11">
        <v>53</v>
      </c>
      <c r="AT19" s="12">
        <f t="shared" si="0"/>
        <v>2.2321273600000016</v>
      </c>
      <c r="AU19" s="13">
        <f t="shared" si="1"/>
        <v>3170.1545135836</v>
      </c>
      <c r="AW19" s="6">
        <f t="shared" si="2"/>
        <v>8.5854712849999988</v>
      </c>
      <c r="AX19" s="15">
        <f t="shared" si="3"/>
        <v>2511.2259182145199</v>
      </c>
      <c r="AZ19" s="14">
        <f t="shared" si="4"/>
        <v>9.716926872200002</v>
      </c>
      <c r="BA19" s="16">
        <f t="shared" si="5"/>
        <v>2558.7361053077598</v>
      </c>
      <c r="BC19" s="7">
        <f t="shared" si="6"/>
        <v>5.1579348451999998</v>
      </c>
      <c r="BD19" s="8">
        <f t="shared" si="7"/>
        <v>2665.2059096835201</v>
      </c>
      <c r="BF19" s="12">
        <f t="shared" si="8"/>
        <v>2.2321273600000016</v>
      </c>
      <c r="BG19" s="13">
        <f t="shared" si="9"/>
        <v>3170.1545135836</v>
      </c>
      <c r="BI19">
        <v>53</v>
      </c>
      <c r="BJ19" t="s">
        <v>56</v>
      </c>
      <c r="BK19" s="2">
        <v>45041.622708333336</v>
      </c>
      <c r="BL19">
        <v>92</v>
      </c>
      <c r="BM19" t="s">
        <v>13</v>
      </c>
      <c r="BN19">
        <v>0</v>
      </c>
      <c r="BO19">
        <v>2.8719999999999999</v>
      </c>
      <c r="BP19" s="3">
        <v>932753</v>
      </c>
      <c r="BQ19">
        <v>0</v>
      </c>
      <c r="BR19" t="s">
        <v>14</v>
      </c>
      <c r="BS19" t="s">
        <v>14</v>
      </c>
      <c r="BT19" t="s">
        <v>14</v>
      </c>
      <c r="BU19" t="s">
        <v>14</v>
      </c>
    </row>
    <row r="20" spans="1:73" x14ac:dyDescent="0.35">
      <c r="A20">
        <v>54</v>
      </c>
      <c r="B20" t="s">
        <v>57</v>
      </c>
      <c r="C20" s="2">
        <v>45041.643935185188</v>
      </c>
      <c r="D20">
        <v>375</v>
      </c>
      <c r="E20" t="s">
        <v>13</v>
      </c>
      <c r="F20">
        <v>0</v>
      </c>
      <c r="G20">
        <v>6.0330000000000004</v>
      </c>
      <c r="H20" s="3">
        <v>21140</v>
      </c>
      <c r="I20">
        <v>3.4000000000000002E-2</v>
      </c>
      <c r="J20" t="s">
        <v>14</v>
      </c>
      <c r="K20" t="s">
        <v>14</v>
      </c>
      <c r="L20" t="s">
        <v>14</v>
      </c>
      <c r="M20" t="s">
        <v>14</v>
      </c>
      <c r="O20">
        <v>54</v>
      </c>
      <c r="P20" t="s">
        <v>57</v>
      </c>
      <c r="Q20" s="2">
        <v>45041.643935185188</v>
      </c>
      <c r="R20">
        <v>375</v>
      </c>
      <c r="S20" t="s">
        <v>13</v>
      </c>
      <c r="T20">
        <v>0</v>
      </c>
      <c r="U20" t="s">
        <v>14</v>
      </c>
      <c r="V20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54</v>
      </c>
      <c r="AD20" t="s">
        <v>57</v>
      </c>
      <c r="AE20" s="2">
        <v>45041.643935185188</v>
      </c>
      <c r="AF20">
        <v>375</v>
      </c>
      <c r="AG20" t="s">
        <v>13</v>
      </c>
      <c r="AH20">
        <v>0</v>
      </c>
      <c r="AI20">
        <v>12.215999999999999</v>
      </c>
      <c r="AJ20" s="3">
        <v>2700</v>
      </c>
      <c r="AK20">
        <v>0.40300000000000002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S20" s="11">
        <v>54</v>
      </c>
      <c r="AT20" s="12">
        <f t="shared" si="0"/>
        <v>53.204259330799999</v>
      </c>
      <c r="AU20" s="13">
        <f t="shared" si="1"/>
        <v>633.75503099999992</v>
      </c>
      <c r="AW20" s="6">
        <f t="shared" si="2"/>
        <v>66.50618054648001</v>
      </c>
      <c r="AX20" s="15">
        <f t="shared" si="3"/>
        <v>534.9524067000001</v>
      </c>
      <c r="AZ20" s="14">
        <f t="shared" si="4"/>
        <v>55.238769838360007</v>
      </c>
      <c r="BA20" s="16">
        <f t="shared" si="5"/>
        <v>512.26346460000002</v>
      </c>
      <c r="BC20" s="7">
        <f t="shared" si="6"/>
        <v>47.130726706215995</v>
      </c>
      <c r="BD20" s="8">
        <f t="shared" si="7"/>
        <v>454.20395920000004</v>
      </c>
      <c r="BF20" s="12">
        <f t="shared" si="8"/>
        <v>53.204259330799999</v>
      </c>
      <c r="BG20" s="13">
        <f t="shared" si="9"/>
        <v>633.75503099999992</v>
      </c>
      <c r="BI20">
        <v>54</v>
      </c>
      <c r="BJ20" t="s">
        <v>57</v>
      </c>
      <c r="BK20" s="2">
        <v>45041.643935185188</v>
      </c>
      <c r="BL20">
        <v>375</v>
      </c>
      <c r="BM20" t="s">
        <v>13</v>
      </c>
      <c r="BN20">
        <v>0</v>
      </c>
      <c r="BO20">
        <v>2.871</v>
      </c>
      <c r="BP20" s="3">
        <v>891796</v>
      </c>
      <c r="BQ20">
        <v>0</v>
      </c>
      <c r="BR20" t="s">
        <v>14</v>
      </c>
      <c r="BS20" t="s">
        <v>14</v>
      </c>
      <c r="BT20" t="s">
        <v>14</v>
      </c>
      <c r="BU20" t="s">
        <v>14</v>
      </c>
    </row>
    <row r="21" spans="1:73" x14ac:dyDescent="0.35">
      <c r="A21">
        <v>55</v>
      </c>
      <c r="B21" t="s">
        <v>58</v>
      </c>
      <c r="C21" s="2">
        <v>45041.665196759262</v>
      </c>
      <c r="D21">
        <v>363</v>
      </c>
      <c r="E21" t="s">
        <v>13</v>
      </c>
      <c r="F21">
        <v>0</v>
      </c>
      <c r="G21">
        <v>6.032</v>
      </c>
      <c r="H21" s="3">
        <v>161780</v>
      </c>
      <c r="I21">
        <v>0.30299999999999999</v>
      </c>
      <c r="J21" t="s">
        <v>14</v>
      </c>
      <c r="K21" t="s">
        <v>14</v>
      </c>
      <c r="L21" t="s">
        <v>14</v>
      </c>
      <c r="M21" t="s">
        <v>14</v>
      </c>
      <c r="O21">
        <v>55</v>
      </c>
      <c r="P21" t="s">
        <v>58</v>
      </c>
      <c r="Q21" s="2">
        <v>45041.665196759262</v>
      </c>
      <c r="R21">
        <v>363</v>
      </c>
      <c r="S21" t="s">
        <v>13</v>
      </c>
      <c r="T21">
        <v>0</v>
      </c>
      <c r="U21">
        <v>5.9930000000000003</v>
      </c>
      <c r="V21" s="3">
        <v>1402</v>
      </c>
      <c r="W21">
        <v>0.41599999999999998</v>
      </c>
      <c r="X21" t="s">
        <v>14</v>
      </c>
      <c r="Y21" t="s">
        <v>14</v>
      </c>
      <c r="Z21" t="s">
        <v>14</v>
      </c>
      <c r="AA21" t="s">
        <v>14</v>
      </c>
      <c r="AC21">
        <v>55</v>
      </c>
      <c r="AD21" t="s">
        <v>58</v>
      </c>
      <c r="AE21" s="2">
        <v>45041.665196759262</v>
      </c>
      <c r="AF21">
        <v>363</v>
      </c>
      <c r="AG21" t="s">
        <v>13</v>
      </c>
      <c r="AH21">
        <v>0</v>
      </c>
      <c r="AI21">
        <v>12.222</v>
      </c>
      <c r="AJ21" s="3">
        <v>3716</v>
      </c>
      <c r="AK21">
        <v>0.81299999999999994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S21" s="11">
        <v>55</v>
      </c>
      <c r="AT21" s="12">
        <f t="shared" si="0"/>
        <v>440.60208423319995</v>
      </c>
      <c r="AU21" s="13">
        <f t="shared" si="1"/>
        <v>878.68587199839988</v>
      </c>
      <c r="AW21" s="6">
        <f t="shared" si="2"/>
        <v>487.25896643191999</v>
      </c>
      <c r="AX21" s="15">
        <f t="shared" si="3"/>
        <v>722.90963066288009</v>
      </c>
      <c r="AZ21" s="14">
        <f t="shared" si="4"/>
        <v>422.71491230044006</v>
      </c>
      <c r="BA21" s="16">
        <f t="shared" si="5"/>
        <v>706.41667125344009</v>
      </c>
      <c r="BC21" s="7">
        <f t="shared" si="6"/>
        <v>375.2814852330639</v>
      </c>
      <c r="BD21" s="8">
        <f t="shared" si="7"/>
        <v>664.04480309887992</v>
      </c>
      <c r="BF21" s="12">
        <f t="shared" si="8"/>
        <v>440.60208423319995</v>
      </c>
      <c r="BG21" s="13">
        <f t="shared" si="9"/>
        <v>878.68587199839988</v>
      </c>
      <c r="BI21">
        <v>55</v>
      </c>
      <c r="BJ21" t="s">
        <v>58</v>
      </c>
      <c r="BK21" s="2">
        <v>45041.665196759262</v>
      </c>
      <c r="BL21">
        <v>363</v>
      </c>
      <c r="BM21" t="s">
        <v>13</v>
      </c>
      <c r="BN21">
        <v>0</v>
      </c>
      <c r="BO21">
        <v>2.8759999999999999</v>
      </c>
      <c r="BP21" s="3">
        <v>854251</v>
      </c>
      <c r="BQ21">
        <v>0</v>
      </c>
      <c r="BR21" t="s">
        <v>14</v>
      </c>
      <c r="BS21" t="s">
        <v>14</v>
      </c>
      <c r="BT21" t="s">
        <v>14</v>
      </c>
      <c r="BU21" t="s">
        <v>14</v>
      </c>
    </row>
    <row r="22" spans="1:73" x14ac:dyDescent="0.35">
      <c r="A22">
        <v>56</v>
      </c>
      <c r="B22" t="s">
        <v>59</v>
      </c>
      <c r="C22" s="2">
        <v>45041.686435185184</v>
      </c>
      <c r="D22">
        <v>39</v>
      </c>
      <c r="E22" t="s">
        <v>13</v>
      </c>
      <c r="F22">
        <v>0</v>
      </c>
      <c r="G22">
        <v>6.0510000000000002</v>
      </c>
      <c r="H22" s="3">
        <v>5058</v>
      </c>
      <c r="I22">
        <v>3.0000000000000001E-3</v>
      </c>
      <c r="J22" t="s">
        <v>14</v>
      </c>
      <c r="K22" t="s">
        <v>14</v>
      </c>
      <c r="L22" t="s">
        <v>14</v>
      </c>
      <c r="M22" t="s">
        <v>14</v>
      </c>
      <c r="O22">
        <v>56</v>
      </c>
      <c r="P22" t="s">
        <v>59</v>
      </c>
      <c r="Q22" s="2">
        <v>45041.686435185184</v>
      </c>
      <c r="R22">
        <v>39</v>
      </c>
      <c r="S22" t="s">
        <v>13</v>
      </c>
      <c r="T22">
        <v>0</v>
      </c>
      <c r="U22" t="s">
        <v>14</v>
      </c>
      <c r="V22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56</v>
      </c>
      <c r="AD22" t="s">
        <v>59</v>
      </c>
      <c r="AE22" s="2">
        <v>45041.686435185184</v>
      </c>
      <c r="AF22">
        <v>39</v>
      </c>
      <c r="AG22" t="s">
        <v>13</v>
      </c>
      <c r="AH22">
        <v>0</v>
      </c>
      <c r="AI22">
        <v>12.204000000000001</v>
      </c>
      <c r="AJ22" s="3">
        <v>15522</v>
      </c>
      <c r="AK22">
        <v>5.4589999999999996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S22" s="11">
        <v>56</v>
      </c>
      <c r="AT22" s="12">
        <f t="shared" si="0"/>
        <v>2.4336465600000015</v>
      </c>
      <c r="AU22" s="13">
        <f t="shared" si="1"/>
        <v>3655.7586940476003</v>
      </c>
      <c r="AW22" s="6">
        <f t="shared" si="2"/>
        <v>9.8545364849999988</v>
      </c>
      <c r="AX22" s="15">
        <f t="shared" si="3"/>
        <v>2897.4854679793198</v>
      </c>
      <c r="AZ22" s="14">
        <f t="shared" si="4"/>
        <v>11.139178056199999</v>
      </c>
      <c r="BA22" s="16">
        <f t="shared" si="5"/>
        <v>2960.0308378101599</v>
      </c>
      <c r="BC22" s="7">
        <f t="shared" si="6"/>
        <v>6.1351869892000002</v>
      </c>
      <c r="BD22" s="8">
        <f t="shared" si="7"/>
        <v>3098.5488030083202</v>
      </c>
      <c r="BF22" s="12">
        <f t="shared" si="8"/>
        <v>2.4336465600000015</v>
      </c>
      <c r="BG22" s="13">
        <f t="shared" si="9"/>
        <v>3655.7586940476003</v>
      </c>
      <c r="BI22">
        <v>56</v>
      </c>
      <c r="BJ22" t="s">
        <v>59</v>
      </c>
      <c r="BK22" s="2">
        <v>45041.686435185184</v>
      </c>
      <c r="BL22">
        <v>39</v>
      </c>
      <c r="BM22" t="s">
        <v>13</v>
      </c>
      <c r="BN22">
        <v>0</v>
      </c>
      <c r="BO22">
        <v>2.8740000000000001</v>
      </c>
      <c r="BP22" s="3">
        <v>845557</v>
      </c>
      <c r="BQ22">
        <v>0</v>
      </c>
      <c r="BR22" t="s">
        <v>14</v>
      </c>
      <c r="BS22" t="s">
        <v>14</v>
      </c>
      <c r="BT22" t="s">
        <v>14</v>
      </c>
      <c r="BU22" t="s">
        <v>14</v>
      </c>
    </row>
    <row r="23" spans="1:73" x14ac:dyDescent="0.35">
      <c r="A23">
        <v>57</v>
      </c>
      <c r="B23" t="s">
        <v>60</v>
      </c>
      <c r="C23" s="2">
        <v>45041.707650462966</v>
      </c>
      <c r="D23">
        <v>71</v>
      </c>
      <c r="E23" t="s">
        <v>13</v>
      </c>
      <c r="F23">
        <v>0</v>
      </c>
      <c r="G23">
        <v>6.0359999999999996</v>
      </c>
      <c r="H23" s="3">
        <v>19226</v>
      </c>
      <c r="I23">
        <v>0.03</v>
      </c>
      <c r="J23" t="s">
        <v>14</v>
      </c>
      <c r="K23" t="s">
        <v>14</v>
      </c>
      <c r="L23" t="s">
        <v>14</v>
      </c>
      <c r="M23" t="s">
        <v>14</v>
      </c>
      <c r="O23">
        <v>57</v>
      </c>
      <c r="P23" t="s">
        <v>60</v>
      </c>
      <c r="Q23" s="2">
        <v>45041.707650462966</v>
      </c>
      <c r="R23">
        <v>71</v>
      </c>
      <c r="S23" t="s">
        <v>13</v>
      </c>
      <c r="T23">
        <v>0</v>
      </c>
      <c r="U23" t="s">
        <v>14</v>
      </c>
      <c r="V2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57</v>
      </c>
      <c r="AD23" t="s">
        <v>60</v>
      </c>
      <c r="AE23" s="2">
        <v>45041.707650462966</v>
      </c>
      <c r="AF23">
        <v>71</v>
      </c>
      <c r="AG23" t="s">
        <v>13</v>
      </c>
      <c r="AH23">
        <v>0</v>
      </c>
      <c r="AI23">
        <v>12.231</v>
      </c>
      <c r="AJ23" s="3">
        <v>3581</v>
      </c>
      <c r="AK23">
        <v>0.75800000000000001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S23" s="11">
        <v>57</v>
      </c>
      <c r="AT23" s="12">
        <f t="shared" si="0"/>
        <v>47.501797177147999</v>
      </c>
      <c r="AU23" s="13">
        <f t="shared" si="1"/>
        <v>846.19517382790002</v>
      </c>
      <c r="AW23" s="6">
        <f t="shared" si="2"/>
        <v>60.557366586168797</v>
      </c>
      <c r="AX23" s="15">
        <f t="shared" si="3"/>
        <v>697.94246507603009</v>
      </c>
      <c r="AZ23" s="14">
        <f t="shared" si="4"/>
        <v>50.204720635711602</v>
      </c>
      <c r="BA23" s="16">
        <f t="shared" si="5"/>
        <v>680.62068889814009</v>
      </c>
      <c r="BC23" s="7">
        <f t="shared" si="6"/>
        <v>42.642877268818957</v>
      </c>
      <c r="BD23" s="8">
        <f t="shared" si="7"/>
        <v>636.16544272327985</v>
      </c>
      <c r="BF23" s="12">
        <f t="shared" si="8"/>
        <v>47.501797177147999</v>
      </c>
      <c r="BG23" s="13">
        <f t="shared" si="9"/>
        <v>846.19517382790002</v>
      </c>
      <c r="BI23">
        <v>57</v>
      </c>
      <c r="BJ23" t="s">
        <v>60</v>
      </c>
      <c r="BK23" s="2">
        <v>45041.707650462966</v>
      </c>
      <c r="BL23">
        <v>71</v>
      </c>
      <c r="BM23" t="s">
        <v>13</v>
      </c>
      <c r="BN23">
        <v>0</v>
      </c>
      <c r="BO23">
        <v>2.847</v>
      </c>
      <c r="BP23" s="3">
        <v>1405642</v>
      </c>
      <c r="BQ23">
        <v>0</v>
      </c>
      <c r="BR23" t="s">
        <v>14</v>
      </c>
      <c r="BS23" t="s">
        <v>14</v>
      </c>
      <c r="BT23" t="s">
        <v>14</v>
      </c>
      <c r="BU23" t="s">
        <v>14</v>
      </c>
    </row>
    <row r="24" spans="1:73" x14ac:dyDescent="0.35">
      <c r="A24">
        <v>58</v>
      </c>
      <c r="B24" t="s">
        <v>41</v>
      </c>
      <c r="C24" s="2">
        <v>45029.712881944448</v>
      </c>
      <c r="D24">
        <v>303</v>
      </c>
      <c r="E24" t="s">
        <v>13</v>
      </c>
      <c r="F24">
        <v>0</v>
      </c>
      <c r="G24">
        <v>6.0190000000000001</v>
      </c>
      <c r="H24" s="3">
        <v>14632</v>
      </c>
      <c r="I24">
        <v>2.1000000000000001E-2</v>
      </c>
      <c r="J24" t="s">
        <v>14</v>
      </c>
      <c r="K24" t="s">
        <v>14</v>
      </c>
      <c r="L24" t="s">
        <v>14</v>
      </c>
      <c r="M24" t="s">
        <v>14</v>
      </c>
      <c r="O24">
        <v>58</v>
      </c>
      <c r="P24" t="s">
        <v>41</v>
      </c>
      <c r="Q24" s="2">
        <v>45029.712881944448</v>
      </c>
      <c r="R24">
        <v>303</v>
      </c>
      <c r="S24" t="s">
        <v>13</v>
      </c>
      <c r="T24">
        <v>0</v>
      </c>
      <c r="U24" t="s">
        <v>14</v>
      </c>
      <c r="V24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58</v>
      </c>
      <c r="AD24" t="s">
        <v>41</v>
      </c>
      <c r="AE24" s="2">
        <v>45029.712881944448</v>
      </c>
      <c r="AF24">
        <v>303</v>
      </c>
      <c r="AG24" t="s">
        <v>13</v>
      </c>
      <c r="AH24">
        <v>0</v>
      </c>
      <c r="AI24">
        <v>12.192</v>
      </c>
      <c r="AJ24" s="3">
        <v>6082</v>
      </c>
      <c r="AK24">
        <v>1.7589999999999999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S24" s="11">
        <v>58</v>
      </c>
      <c r="AT24" s="12">
        <f t="shared" si="0"/>
        <v>33.767547516352003</v>
      </c>
      <c r="AU24" s="13">
        <f t="shared" si="1"/>
        <v>1445.4165307835999</v>
      </c>
      <c r="AW24" s="6">
        <f t="shared" si="2"/>
        <v>39.758087759999995</v>
      </c>
      <c r="AX24" s="15">
        <f t="shared" si="3"/>
        <v>1160.11089225452</v>
      </c>
      <c r="AZ24" s="14">
        <f t="shared" si="4"/>
        <v>38.118335863238407</v>
      </c>
      <c r="BA24" s="16">
        <f t="shared" si="5"/>
        <v>1158.4189308277601</v>
      </c>
      <c r="BC24" s="7">
        <f t="shared" si="6"/>
        <v>31.868692754551041</v>
      </c>
      <c r="BD24" s="8">
        <f t="shared" si="7"/>
        <v>1152.5053967235199</v>
      </c>
      <c r="BF24" s="12">
        <f t="shared" si="8"/>
        <v>33.767547516352003</v>
      </c>
      <c r="BG24" s="13">
        <f t="shared" si="9"/>
        <v>1445.4165307835999</v>
      </c>
      <c r="BI24">
        <v>58</v>
      </c>
      <c r="BJ24" t="s">
        <v>41</v>
      </c>
      <c r="BK24" s="2">
        <v>45029.712881944448</v>
      </c>
      <c r="BL24">
        <v>303</v>
      </c>
      <c r="BM24" t="s">
        <v>13</v>
      </c>
      <c r="BN24">
        <v>0</v>
      </c>
      <c r="BO24">
        <v>2.8239999999999998</v>
      </c>
      <c r="BP24" s="3">
        <v>1620143</v>
      </c>
      <c r="BQ24">
        <v>0</v>
      </c>
      <c r="BR24" t="s">
        <v>14</v>
      </c>
      <c r="BS24" t="s">
        <v>14</v>
      </c>
      <c r="BT24" t="s">
        <v>14</v>
      </c>
      <c r="BU24" t="s">
        <v>14</v>
      </c>
    </row>
    <row r="25" spans="1:73" x14ac:dyDescent="0.35">
      <c r="A25">
        <v>59</v>
      </c>
      <c r="B25" t="s">
        <v>42</v>
      </c>
      <c r="C25" s="2">
        <v>45029.734120370369</v>
      </c>
      <c r="D25">
        <v>125</v>
      </c>
      <c r="E25" t="s">
        <v>13</v>
      </c>
      <c r="F25">
        <v>0</v>
      </c>
      <c r="G25">
        <v>6.0380000000000003</v>
      </c>
      <c r="H25" s="3">
        <v>4380</v>
      </c>
      <c r="I25">
        <v>2E-3</v>
      </c>
      <c r="J25" t="s">
        <v>14</v>
      </c>
      <c r="K25" t="s">
        <v>14</v>
      </c>
      <c r="L25" t="s">
        <v>14</v>
      </c>
      <c r="M25" t="s">
        <v>14</v>
      </c>
      <c r="O25">
        <v>59</v>
      </c>
      <c r="P25" t="s">
        <v>42</v>
      </c>
      <c r="Q25" s="2">
        <v>45029.734120370369</v>
      </c>
      <c r="R25">
        <v>125</v>
      </c>
      <c r="S25" t="s">
        <v>13</v>
      </c>
      <c r="T25">
        <v>0</v>
      </c>
      <c r="U25" t="s">
        <v>14</v>
      </c>
      <c r="V25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59</v>
      </c>
      <c r="AD25" t="s">
        <v>42</v>
      </c>
      <c r="AE25" s="2">
        <v>45029.734120370369</v>
      </c>
      <c r="AF25">
        <v>125</v>
      </c>
      <c r="AG25" t="s">
        <v>13</v>
      </c>
      <c r="AH25">
        <v>0</v>
      </c>
      <c r="AI25">
        <v>12.182</v>
      </c>
      <c r="AJ25" s="3">
        <v>16743</v>
      </c>
      <c r="AK25">
        <v>5.9290000000000003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S25" s="11">
        <v>59</v>
      </c>
      <c r="AT25" s="12">
        <f t="shared" ref="AT25:AT34" si="10">IF(H25&lt;10000,((H25^2*0.00000054)+(H25*-0.004765)+(12.72)),(IF(H25&lt;200000,((H25^2*-0.000000001577)+(H25*0.003043)+(-10.42)),(IF(H25&lt;8000000,((H25^2*-0.0000000000186)+(H25*0.00194)+(154.1)),((V25^2*-0.00000002)+(V25*0.2565)+(-1032)))))))</f>
        <v>2.2088760000000018</v>
      </c>
      <c r="AU25" s="13">
        <f t="shared" ref="AU25:AU34" si="11">IF(AJ25&lt;45000,((-0.0000004561*AJ25^2)+(0.244*AJ25)+(-21.72)),((-0.0000000409*AJ25^2)+(0.2477*AJ25)+(-1777)))</f>
        <v>3935.7143768511</v>
      </c>
      <c r="AW25" s="6">
        <f t="shared" ref="AW25:AW34" si="12">IF(H25&lt;15000,((0.00000002125*H25^2)+(0.002705*H25)+(-4.371)),(IF(H25&lt;700000,((-0.0000000008162*H25^2)+(0.003141*H25)+(0.4702)), ((0.000000003285*V25^2)+(0.1899*V25)+(559.5)))))</f>
        <v>7.8845684999999985</v>
      </c>
      <c r="AX25" s="15">
        <f t="shared" ref="AX25:AX34" si="13">((-0.00000006277*AJ25^2)+(0.1854*AJ25)+(34.83))</f>
        <v>3121.3860083642699</v>
      </c>
      <c r="AZ25" s="14">
        <f t="shared" ref="AZ25:AZ34" si="14">IF(H25&lt;10000,((-0.00000005795*H25^2)+(0.003823*H25)+(-6.715)),(IF(H25&lt;700000,((-0.0000000001209*H25^2)+(0.002635*H25)+(-0.4111)), ((-0.00000002007*V25^2)+(0.2564*V25)+(286.1)))))</f>
        <v>8.9180040199999997</v>
      </c>
      <c r="BA25" s="16">
        <f t="shared" ref="BA25:BA34" si="15">(-0.00000001626*AJ25^2)+(0.1912*AJ25)+(-3.858)</f>
        <v>3192.8454659232602</v>
      </c>
      <c r="BC25" s="7">
        <f t="shared" ref="BC25:BC34" si="16">IF(H25&lt;10000,((0.0000001453*H25^2)+(0.0008349*H25)+(-1.805)),(IF(H25&lt;700000,((-0.00000000008054*H25^2)+(0.002348*H25)+(-2.47)), ((-0.00000001938*V25^2)+(0.2471*V25)+(226.8)))))</f>
        <v>4.6393553199999999</v>
      </c>
      <c r="BD25" s="8">
        <f t="shared" ref="BD25:BD34" si="17">(-0.00000002552*AJ25^2)+(0.2067*AJ25)+(-103.7)</f>
        <v>3349.9241281895202</v>
      </c>
      <c r="BF25" s="12">
        <f t="shared" ref="BF25:BF34" si="18">IF(H25&lt;10000,((H25^2*0.00000054)+(H25*-0.004765)+(12.72)),(IF(H25&lt;200000,((H25^2*-0.000000001577)+(H25*0.003043)+(-10.42)),(IF(H25&lt;8000000,((H25^2*-0.0000000000186)+(H25*0.00194)+(154.1)),((V25^2*-0.00000002)+(V25*0.2565)+(-1032)))))))</f>
        <v>2.2088760000000018</v>
      </c>
      <c r="BG25" s="13">
        <f t="shared" ref="BG25:BG34" si="19">IF(AJ25&lt;45000,((-0.0000004561*AJ25^2)+(0.244*AJ25)+(-21.72)),((-0.0000000409*AJ25^2)+(0.2477*AJ25)+(-1777)))</f>
        <v>3935.7143768511</v>
      </c>
      <c r="BI25">
        <v>59</v>
      </c>
      <c r="BJ25" t="s">
        <v>42</v>
      </c>
      <c r="BK25" s="2">
        <v>45029.734120370369</v>
      </c>
      <c r="BL25">
        <v>125</v>
      </c>
      <c r="BM25" t="s">
        <v>13</v>
      </c>
      <c r="BN25">
        <v>0</v>
      </c>
      <c r="BO25">
        <v>2.8359999999999999</v>
      </c>
      <c r="BP25" s="3">
        <v>1348341</v>
      </c>
      <c r="BQ25">
        <v>0</v>
      </c>
      <c r="BR25" t="s">
        <v>14</v>
      </c>
      <c r="BS25" t="s">
        <v>14</v>
      </c>
      <c r="BT25" t="s">
        <v>14</v>
      </c>
      <c r="BU25" t="s">
        <v>14</v>
      </c>
    </row>
    <row r="26" spans="1:73" x14ac:dyDescent="0.35">
      <c r="A26">
        <v>60</v>
      </c>
      <c r="B26" t="s">
        <v>43</v>
      </c>
      <c r="C26" s="2">
        <v>45029.755393518521</v>
      </c>
      <c r="D26">
        <v>69</v>
      </c>
      <c r="E26" t="s">
        <v>13</v>
      </c>
      <c r="F26">
        <v>0</v>
      </c>
      <c r="G26">
        <v>6.0339999999999998</v>
      </c>
      <c r="H26" s="3">
        <v>3790</v>
      </c>
      <c r="I26">
        <v>0</v>
      </c>
      <c r="J26" t="s">
        <v>14</v>
      </c>
      <c r="K26" t="s">
        <v>14</v>
      </c>
      <c r="L26" t="s">
        <v>14</v>
      </c>
      <c r="M26" t="s">
        <v>14</v>
      </c>
      <c r="O26">
        <v>60</v>
      </c>
      <c r="P26" t="s">
        <v>43</v>
      </c>
      <c r="Q26" s="2">
        <v>45029.755393518521</v>
      </c>
      <c r="R26">
        <v>69</v>
      </c>
      <c r="S26" t="s">
        <v>13</v>
      </c>
      <c r="T26">
        <v>0</v>
      </c>
      <c r="U26" t="s">
        <v>14</v>
      </c>
      <c r="V26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60</v>
      </c>
      <c r="AD26" t="s">
        <v>43</v>
      </c>
      <c r="AE26" s="2">
        <v>45029.755393518521</v>
      </c>
      <c r="AF26">
        <v>69</v>
      </c>
      <c r="AG26" t="s">
        <v>13</v>
      </c>
      <c r="AH26">
        <v>0</v>
      </c>
      <c r="AI26">
        <v>12.18</v>
      </c>
      <c r="AJ26" s="3">
        <v>17036</v>
      </c>
      <c r="AK26">
        <v>6.0410000000000004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S26" s="11">
        <v>60</v>
      </c>
      <c r="AT26" s="12">
        <f t="shared" si="10"/>
        <v>2.4172639999999976</v>
      </c>
      <c r="AU26" s="13">
        <f t="shared" si="11"/>
        <v>4002.6922424944</v>
      </c>
      <c r="AW26" s="6">
        <f t="shared" si="12"/>
        <v>6.1861871249999982</v>
      </c>
      <c r="AX26" s="15">
        <f t="shared" si="13"/>
        <v>3175.0869581700799</v>
      </c>
      <c r="AZ26" s="14">
        <f t="shared" si="14"/>
        <v>6.9417704049999998</v>
      </c>
      <c r="BA26" s="16">
        <f t="shared" si="15"/>
        <v>3248.7061366870403</v>
      </c>
      <c r="BC26" s="7">
        <f t="shared" si="16"/>
        <v>3.4463747300000005</v>
      </c>
      <c r="BD26" s="8">
        <f t="shared" si="17"/>
        <v>3410.2346504460802</v>
      </c>
      <c r="BF26" s="12">
        <f t="shared" si="18"/>
        <v>2.4172639999999976</v>
      </c>
      <c r="BG26" s="13">
        <f t="shared" si="19"/>
        <v>4002.6922424944</v>
      </c>
      <c r="BI26">
        <v>60</v>
      </c>
      <c r="BJ26" t="s">
        <v>43</v>
      </c>
      <c r="BK26" s="2">
        <v>45029.755393518521</v>
      </c>
      <c r="BL26">
        <v>69</v>
      </c>
      <c r="BM26" t="s">
        <v>13</v>
      </c>
      <c r="BN26">
        <v>0</v>
      </c>
      <c r="BO26">
        <v>2.8410000000000002</v>
      </c>
      <c r="BP26" s="3">
        <v>1227020</v>
      </c>
      <c r="BQ26">
        <v>0</v>
      </c>
      <c r="BR26" t="s">
        <v>14</v>
      </c>
      <c r="BS26" t="s">
        <v>14</v>
      </c>
      <c r="BT26" t="s">
        <v>14</v>
      </c>
      <c r="BU26" t="s">
        <v>14</v>
      </c>
    </row>
    <row r="27" spans="1:73" x14ac:dyDescent="0.35">
      <c r="A27">
        <v>61</v>
      </c>
      <c r="B27" t="s">
        <v>33</v>
      </c>
      <c r="C27" s="2">
        <v>45021.825729166667</v>
      </c>
      <c r="D27">
        <v>235</v>
      </c>
      <c r="E27" t="s">
        <v>13</v>
      </c>
      <c r="F27">
        <v>0</v>
      </c>
      <c r="G27">
        <v>6.0049999999999999</v>
      </c>
      <c r="H27" s="3">
        <v>155405</v>
      </c>
      <c r="I27">
        <v>0.29099999999999998</v>
      </c>
      <c r="J27" t="s">
        <v>14</v>
      </c>
      <c r="K27" t="s">
        <v>14</v>
      </c>
      <c r="L27" t="s">
        <v>14</v>
      </c>
      <c r="M27" t="s">
        <v>14</v>
      </c>
      <c r="O27">
        <v>61</v>
      </c>
      <c r="P27" t="s">
        <v>33</v>
      </c>
      <c r="Q27" s="2">
        <v>45021.825729166667</v>
      </c>
      <c r="R27">
        <v>235</v>
      </c>
      <c r="S27" t="s">
        <v>13</v>
      </c>
      <c r="T27">
        <v>0</v>
      </c>
      <c r="U27">
        <v>5.9569999999999999</v>
      </c>
      <c r="V27" s="3">
        <v>1361</v>
      </c>
      <c r="W27">
        <v>0.40699999999999997</v>
      </c>
      <c r="X27" t="s">
        <v>14</v>
      </c>
      <c r="Y27" t="s">
        <v>14</v>
      </c>
      <c r="Z27" t="s">
        <v>14</v>
      </c>
      <c r="AA27" t="s">
        <v>14</v>
      </c>
      <c r="AC27">
        <v>61</v>
      </c>
      <c r="AD27" t="s">
        <v>33</v>
      </c>
      <c r="AE27" s="2">
        <v>45021.825729166667</v>
      </c>
      <c r="AF27">
        <v>235</v>
      </c>
      <c r="AG27" t="s">
        <v>13</v>
      </c>
      <c r="AH27">
        <v>0</v>
      </c>
      <c r="AI27">
        <v>12.151999999999999</v>
      </c>
      <c r="AJ27" s="3">
        <v>15852</v>
      </c>
      <c r="AK27">
        <v>5.5860000000000003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S27" s="11">
        <v>61</v>
      </c>
      <c r="AT27" s="12">
        <f t="shared" si="10"/>
        <v>424.39173898257502</v>
      </c>
      <c r="AU27" s="13">
        <f t="shared" si="11"/>
        <v>3731.5564991855999</v>
      </c>
      <c r="AW27" s="6">
        <f t="shared" si="12"/>
        <v>468.88549221279499</v>
      </c>
      <c r="AX27" s="15">
        <f t="shared" si="13"/>
        <v>2958.0175838059204</v>
      </c>
      <c r="AZ27" s="14">
        <f t="shared" si="14"/>
        <v>406.16125367437758</v>
      </c>
      <c r="BA27" s="16">
        <f t="shared" si="15"/>
        <v>3022.9584912009595</v>
      </c>
      <c r="BC27" s="7">
        <f t="shared" si="16"/>
        <v>360.47584149242647</v>
      </c>
      <c r="BD27" s="8">
        <f t="shared" si="17"/>
        <v>3166.4955837299203</v>
      </c>
      <c r="BF27" s="12">
        <f t="shared" si="18"/>
        <v>424.39173898257502</v>
      </c>
      <c r="BG27" s="13">
        <f t="shared" si="19"/>
        <v>3731.5564991855999</v>
      </c>
      <c r="BI27">
        <v>61</v>
      </c>
      <c r="BJ27" t="s">
        <v>33</v>
      </c>
      <c r="BK27" s="2">
        <v>45021.825729166667</v>
      </c>
      <c r="BL27">
        <v>235</v>
      </c>
      <c r="BM27" t="s">
        <v>13</v>
      </c>
      <c r="BN27">
        <v>0</v>
      </c>
      <c r="BO27">
        <v>2.851</v>
      </c>
      <c r="BP27" s="3">
        <v>1088209</v>
      </c>
      <c r="BQ27">
        <v>0</v>
      </c>
      <c r="BR27" t="s">
        <v>14</v>
      </c>
      <c r="BS27" t="s">
        <v>14</v>
      </c>
      <c r="BT27" t="s">
        <v>14</v>
      </c>
      <c r="BU27" t="s">
        <v>14</v>
      </c>
    </row>
    <row r="28" spans="1:73" x14ac:dyDescent="0.35">
      <c r="A28">
        <v>62</v>
      </c>
      <c r="B28" t="s">
        <v>34</v>
      </c>
      <c r="C28" s="2">
        <v>45021.846967592595</v>
      </c>
      <c r="D28">
        <v>121</v>
      </c>
      <c r="E28" t="s">
        <v>13</v>
      </c>
      <c r="F28">
        <v>0</v>
      </c>
      <c r="G28">
        <v>6.0140000000000002</v>
      </c>
      <c r="H28" s="3">
        <v>11041</v>
      </c>
      <c r="I28">
        <v>1.4E-2</v>
      </c>
      <c r="J28" t="s">
        <v>14</v>
      </c>
      <c r="K28" t="s">
        <v>14</v>
      </c>
      <c r="L28" t="s">
        <v>14</v>
      </c>
      <c r="M28" t="s">
        <v>14</v>
      </c>
      <c r="O28">
        <v>62</v>
      </c>
      <c r="P28" t="s">
        <v>34</v>
      </c>
      <c r="Q28" s="2">
        <v>45021.846967592595</v>
      </c>
      <c r="R28">
        <v>121</v>
      </c>
      <c r="S28" t="s">
        <v>13</v>
      </c>
      <c r="T28">
        <v>0</v>
      </c>
      <c r="U28" t="s">
        <v>14</v>
      </c>
      <c r="V28" t="s">
        <v>14</v>
      </c>
      <c r="W28" t="s">
        <v>14</v>
      </c>
      <c r="X28" t="s">
        <v>14</v>
      </c>
      <c r="Y28" t="s">
        <v>14</v>
      </c>
      <c r="Z28" t="s">
        <v>14</v>
      </c>
      <c r="AA28" t="s">
        <v>14</v>
      </c>
      <c r="AC28">
        <v>62</v>
      </c>
      <c r="AD28" t="s">
        <v>34</v>
      </c>
      <c r="AE28" s="2">
        <v>45021.846967592595</v>
      </c>
      <c r="AF28">
        <v>121</v>
      </c>
      <c r="AG28" t="s">
        <v>13</v>
      </c>
      <c r="AH28">
        <v>0</v>
      </c>
      <c r="AI28">
        <v>12.166</v>
      </c>
      <c r="AJ28" s="3">
        <v>7250</v>
      </c>
      <c r="AK28">
        <v>2.2240000000000002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S28" s="11">
        <v>62</v>
      </c>
      <c r="AT28" s="12">
        <f t="shared" si="10"/>
        <v>22.985520895062997</v>
      </c>
      <c r="AU28" s="13">
        <f t="shared" si="11"/>
        <v>1723.30624375</v>
      </c>
      <c r="AW28" s="6">
        <f t="shared" si="12"/>
        <v>28.085358221249997</v>
      </c>
      <c r="AX28" s="15">
        <f t="shared" si="13"/>
        <v>1375.680651875</v>
      </c>
      <c r="AZ28" s="14">
        <f t="shared" si="14"/>
        <v>28.667196844967098</v>
      </c>
      <c r="BA28" s="16">
        <f t="shared" si="15"/>
        <v>1381.4873337500001</v>
      </c>
      <c r="BC28" s="7">
        <f t="shared" si="16"/>
        <v>23.444449877532261</v>
      </c>
      <c r="BD28" s="8">
        <f t="shared" si="17"/>
        <v>1393.5336050000001</v>
      </c>
      <c r="BF28" s="12">
        <f t="shared" si="18"/>
        <v>22.985520895062997</v>
      </c>
      <c r="BG28" s="13">
        <f t="shared" si="19"/>
        <v>1723.30624375</v>
      </c>
      <c r="BI28">
        <v>62</v>
      </c>
      <c r="BJ28" t="s">
        <v>34</v>
      </c>
      <c r="BK28" s="2">
        <v>45021.846967592595</v>
      </c>
      <c r="BL28">
        <v>121</v>
      </c>
      <c r="BM28" t="s">
        <v>13</v>
      </c>
      <c r="BN28">
        <v>0</v>
      </c>
      <c r="BO28">
        <v>2.851</v>
      </c>
      <c r="BP28" s="3">
        <v>1071659</v>
      </c>
      <c r="BQ28">
        <v>0</v>
      </c>
      <c r="BR28" t="s">
        <v>14</v>
      </c>
      <c r="BS28" t="s">
        <v>14</v>
      </c>
      <c r="BT28" t="s">
        <v>14</v>
      </c>
      <c r="BU28" t="s">
        <v>14</v>
      </c>
    </row>
    <row r="29" spans="1:73" x14ac:dyDescent="0.35">
      <c r="A29">
        <v>63</v>
      </c>
      <c r="B29" t="s">
        <v>35</v>
      </c>
      <c r="C29" s="2">
        <v>45021.868171296293</v>
      </c>
      <c r="D29">
        <v>311</v>
      </c>
      <c r="E29" t="s">
        <v>13</v>
      </c>
      <c r="F29">
        <v>0</v>
      </c>
      <c r="G29">
        <v>6.0119999999999996</v>
      </c>
      <c r="H29" s="3">
        <v>19232</v>
      </c>
      <c r="I29">
        <v>0.03</v>
      </c>
      <c r="J29" t="s">
        <v>14</v>
      </c>
      <c r="K29" t="s">
        <v>14</v>
      </c>
      <c r="L29" t="s">
        <v>14</v>
      </c>
      <c r="M29" t="s">
        <v>14</v>
      </c>
      <c r="O29">
        <v>63</v>
      </c>
      <c r="P29" t="s">
        <v>35</v>
      </c>
      <c r="Q29" s="2">
        <v>45021.868171296293</v>
      </c>
      <c r="R29">
        <v>311</v>
      </c>
      <c r="S29" t="s">
        <v>13</v>
      </c>
      <c r="T29">
        <v>0</v>
      </c>
      <c r="U29" t="s">
        <v>14</v>
      </c>
      <c r="V29" t="s">
        <v>14</v>
      </c>
      <c r="W29" t="s">
        <v>14</v>
      </c>
      <c r="X29" t="s">
        <v>14</v>
      </c>
      <c r="Y29" t="s">
        <v>14</v>
      </c>
      <c r="Z29" t="s">
        <v>14</v>
      </c>
      <c r="AA29" t="s">
        <v>14</v>
      </c>
      <c r="AC29">
        <v>63</v>
      </c>
      <c r="AD29" t="s">
        <v>35</v>
      </c>
      <c r="AE29" s="2">
        <v>45021.868171296293</v>
      </c>
      <c r="AF29">
        <v>311</v>
      </c>
      <c r="AG29" t="s">
        <v>13</v>
      </c>
      <c r="AH29">
        <v>0</v>
      </c>
      <c r="AI29">
        <v>12.169</v>
      </c>
      <c r="AJ29" s="3">
        <v>6542</v>
      </c>
      <c r="AK29">
        <v>1.9419999999999999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S29" s="11">
        <v>63</v>
      </c>
      <c r="AT29" s="12">
        <f t="shared" si="10"/>
        <v>47.519691287552</v>
      </c>
      <c r="AU29" s="13">
        <f t="shared" si="11"/>
        <v>1555.0079398396001</v>
      </c>
      <c r="AW29" s="6">
        <f t="shared" si="12"/>
        <v>60.576024249651205</v>
      </c>
      <c r="AX29" s="15">
        <f t="shared" si="13"/>
        <v>1245.0303843537199</v>
      </c>
      <c r="AZ29" s="14">
        <f t="shared" si="14"/>
        <v>50.220502738278405</v>
      </c>
      <c r="BA29" s="16">
        <f t="shared" si="15"/>
        <v>1246.2765083573602</v>
      </c>
      <c r="BC29" s="7">
        <f t="shared" si="16"/>
        <v>42.656946684375036</v>
      </c>
      <c r="BD29" s="8">
        <f t="shared" si="17"/>
        <v>1247.4392010627198</v>
      </c>
      <c r="BF29" s="12">
        <f t="shared" si="18"/>
        <v>47.519691287552</v>
      </c>
      <c r="BG29" s="13">
        <f t="shared" si="19"/>
        <v>1555.0079398396001</v>
      </c>
      <c r="BI29">
        <v>63</v>
      </c>
      <c r="BJ29" t="s">
        <v>35</v>
      </c>
      <c r="BK29" s="2">
        <v>45021.868171296293</v>
      </c>
      <c r="BL29">
        <v>311</v>
      </c>
      <c r="BM29" t="s">
        <v>13</v>
      </c>
      <c r="BN29">
        <v>0</v>
      </c>
      <c r="BO29">
        <v>2.8580000000000001</v>
      </c>
      <c r="BP29" s="3">
        <v>950805</v>
      </c>
      <c r="BQ29">
        <v>0</v>
      </c>
      <c r="BR29" t="s">
        <v>14</v>
      </c>
      <c r="BS29" t="s">
        <v>14</v>
      </c>
      <c r="BT29" t="s">
        <v>14</v>
      </c>
      <c r="BU29" t="s">
        <v>14</v>
      </c>
    </row>
    <row r="30" spans="1:73" x14ac:dyDescent="0.35">
      <c r="A30">
        <v>64</v>
      </c>
      <c r="B30" t="s">
        <v>36</v>
      </c>
      <c r="C30" s="2">
        <v>45021.889409722222</v>
      </c>
      <c r="D30">
        <v>347</v>
      </c>
      <c r="E30" t="s">
        <v>13</v>
      </c>
      <c r="F30">
        <v>0</v>
      </c>
      <c r="G30">
        <v>6.008</v>
      </c>
      <c r="H30" s="3">
        <v>106158</v>
      </c>
      <c r="I30">
        <v>0.19600000000000001</v>
      </c>
      <c r="J30" t="s">
        <v>14</v>
      </c>
      <c r="K30" t="s">
        <v>14</v>
      </c>
      <c r="L30" t="s">
        <v>14</v>
      </c>
      <c r="M30" t="s">
        <v>14</v>
      </c>
      <c r="O30">
        <v>64</v>
      </c>
      <c r="P30" t="s">
        <v>36</v>
      </c>
      <c r="Q30" s="2">
        <v>45021.889409722222</v>
      </c>
      <c r="R30">
        <v>347</v>
      </c>
      <c r="S30" t="s">
        <v>13</v>
      </c>
      <c r="T30">
        <v>0</v>
      </c>
      <c r="U30" t="s">
        <v>14</v>
      </c>
      <c r="V30" t="s">
        <v>14</v>
      </c>
      <c r="W30" t="s">
        <v>14</v>
      </c>
      <c r="X30" t="s">
        <v>14</v>
      </c>
      <c r="Y30" t="s">
        <v>14</v>
      </c>
      <c r="Z30" t="s">
        <v>14</v>
      </c>
      <c r="AA30" t="s">
        <v>14</v>
      </c>
      <c r="AC30">
        <v>64</v>
      </c>
      <c r="AD30" t="s">
        <v>36</v>
      </c>
      <c r="AE30" s="2">
        <v>45021.889409722222</v>
      </c>
      <c r="AF30">
        <v>347</v>
      </c>
      <c r="AG30" t="s">
        <v>13</v>
      </c>
      <c r="AH30">
        <v>0</v>
      </c>
      <c r="AI30">
        <v>12.077999999999999</v>
      </c>
      <c r="AJ30" s="3">
        <v>88761</v>
      </c>
      <c r="AK30">
        <v>30.88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S30" s="11">
        <v>64</v>
      </c>
      <c r="AT30" s="12">
        <f t="shared" si="10"/>
        <v>294.84675943977197</v>
      </c>
      <c r="AU30" s="13">
        <f t="shared" si="11"/>
        <v>19886.868431551098</v>
      </c>
      <c r="AW30" s="6">
        <f t="shared" si="12"/>
        <v>324.71429498918314</v>
      </c>
      <c r="AX30" s="15">
        <f t="shared" si="13"/>
        <v>15996.585005854831</v>
      </c>
      <c r="AZ30" s="14">
        <f t="shared" si="14"/>
        <v>277.95274491545246</v>
      </c>
      <c r="BA30" s="16">
        <f t="shared" si="15"/>
        <v>16839.140544132541</v>
      </c>
      <c r="BC30" s="7">
        <f t="shared" si="16"/>
        <v>245.88133678155941</v>
      </c>
      <c r="BD30" s="8">
        <f t="shared" si="17"/>
        <v>18042.138994112076</v>
      </c>
      <c r="BF30" s="12">
        <f t="shared" si="18"/>
        <v>294.84675943977197</v>
      </c>
      <c r="BG30" s="13">
        <f t="shared" si="19"/>
        <v>19886.868431551098</v>
      </c>
      <c r="BI30">
        <v>64</v>
      </c>
      <c r="BJ30" t="s">
        <v>36</v>
      </c>
      <c r="BK30" s="2">
        <v>45021.889409722222</v>
      </c>
      <c r="BL30">
        <v>347</v>
      </c>
      <c r="BM30" t="s">
        <v>13</v>
      </c>
      <c r="BN30">
        <v>0</v>
      </c>
      <c r="BO30">
        <v>2.8620000000000001</v>
      </c>
      <c r="BP30" s="3">
        <v>922515</v>
      </c>
      <c r="BQ30">
        <v>0</v>
      </c>
      <c r="BR30" t="s">
        <v>14</v>
      </c>
      <c r="BS30" t="s">
        <v>14</v>
      </c>
      <c r="BT30" t="s">
        <v>14</v>
      </c>
      <c r="BU30" t="s">
        <v>14</v>
      </c>
    </row>
    <row r="31" spans="1:73" x14ac:dyDescent="0.35">
      <c r="A31">
        <v>65</v>
      </c>
      <c r="B31" t="s">
        <v>37</v>
      </c>
      <c r="C31" s="2">
        <v>45021.91064814815</v>
      </c>
      <c r="D31">
        <v>29</v>
      </c>
      <c r="E31" t="s">
        <v>13</v>
      </c>
      <c r="F31">
        <v>0</v>
      </c>
      <c r="G31">
        <v>6.0049999999999999</v>
      </c>
      <c r="H31" s="3">
        <v>115431</v>
      </c>
      <c r="I31">
        <v>0.214</v>
      </c>
      <c r="J31" t="s">
        <v>14</v>
      </c>
      <c r="K31" t="s">
        <v>14</v>
      </c>
      <c r="L31" t="s">
        <v>14</v>
      </c>
      <c r="M31" t="s">
        <v>14</v>
      </c>
      <c r="O31">
        <v>65</v>
      </c>
      <c r="P31" t="s">
        <v>37</v>
      </c>
      <c r="Q31" s="2">
        <v>45021.91064814815</v>
      </c>
      <c r="R31">
        <v>29</v>
      </c>
      <c r="S31" t="s">
        <v>13</v>
      </c>
      <c r="T31">
        <v>0</v>
      </c>
      <c r="U31" t="s">
        <v>14</v>
      </c>
      <c r="V31" t="s">
        <v>14</v>
      </c>
      <c r="W31" t="s">
        <v>14</v>
      </c>
      <c r="X31" t="s">
        <v>14</v>
      </c>
      <c r="Y31" t="s">
        <v>14</v>
      </c>
      <c r="Z31" t="s">
        <v>14</v>
      </c>
      <c r="AA31" t="s">
        <v>14</v>
      </c>
      <c r="AC31">
        <v>65</v>
      </c>
      <c r="AD31" t="s">
        <v>37</v>
      </c>
      <c r="AE31" s="2">
        <v>45021.91064814815</v>
      </c>
      <c r="AF31">
        <v>29</v>
      </c>
      <c r="AG31" t="s">
        <v>13</v>
      </c>
      <c r="AH31">
        <v>0</v>
      </c>
      <c r="AI31">
        <v>12.073</v>
      </c>
      <c r="AJ31" s="3">
        <v>87868</v>
      </c>
      <c r="AK31">
        <v>30.597000000000001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S31" s="11">
        <v>65</v>
      </c>
      <c r="AT31" s="12">
        <f t="shared" si="10"/>
        <v>319.82408704490297</v>
      </c>
      <c r="AU31" s="13">
        <f t="shared" si="11"/>
        <v>19672.123476158402</v>
      </c>
      <c r="AW31" s="6">
        <f t="shared" si="12"/>
        <v>352.16366447587183</v>
      </c>
      <c r="AX31" s="15">
        <f t="shared" si="13"/>
        <v>15840.923498935521</v>
      </c>
      <c r="AZ31" s="14">
        <f t="shared" si="14"/>
        <v>302.1386752244951</v>
      </c>
      <c r="BA31" s="16">
        <f t="shared" si="15"/>
        <v>16670.963629005761</v>
      </c>
      <c r="BC31" s="7">
        <f t="shared" si="16"/>
        <v>267.48884760860898</v>
      </c>
      <c r="BD31" s="8">
        <f t="shared" si="17"/>
        <v>17861.581155979518</v>
      </c>
      <c r="BF31" s="12">
        <f t="shared" si="18"/>
        <v>319.82408704490297</v>
      </c>
      <c r="BG31" s="13">
        <f t="shared" si="19"/>
        <v>19672.123476158402</v>
      </c>
      <c r="BI31">
        <v>65</v>
      </c>
      <c r="BJ31" t="s">
        <v>37</v>
      </c>
      <c r="BK31" s="2">
        <v>45021.91064814815</v>
      </c>
      <c r="BL31">
        <v>29</v>
      </c>
      <c r="BM31" t="s">
        <v>13</v>
      </c>
      <c r="BN31">
        <v>0</v>
      </c>
      <c r="BO31">
        <v>2.85</v>
      </c>
      <c r="BP31" s="3">
        <v>1081170</v>
      </c>
      <c r="BQ31">
        <v>0</v>
      </c>
      <c r="BR31" t="s">
        <v>14</v>
      </c>
      <c r="BS31" t="s">
        <v>14</v>
      </c>
      <c r="BT31" t="s">
        <v>14</v>
      </c>
      <c r="BU31" t="s">
        <v>14</v>
      </c>
    </row>
    <row r="32" spans="1:73" x14ac:dyDescent="0.35">
      <c r="A32">
        <v>66</v>
      </c>
      <c r="B32" t="s">
        <v>38</v>
      </c>
      <c r="C32" s="2">
        <v>45021.931863425925</v>
      </c>
      <c r="D32">
        <v>170</v>
      </c>
      <c r="E32" t="s">
        <v>13</v>
      </c>
      <c r="F32">
        <v>0</v>
      </c>
      <c r="G32">
        <v>6.0119999999999996</v>
      </c>
      <c r="H32" s="3">
        <v>13314</v>
      </c>
      <c r="I32">
        <v>1.9E-2</v>
      </c>
      <c r="J32" t="s">
        <v>14</v>
      </c>
      <c r="K32" t="s">
        <v>14</v>
      </c>
      <c r="L32" t="s">
        <v>14</v>
      </c>
      <c r="M32" t="s">
        <v>14</v>
      </c>
      <c r="O32">
        <v>66</v>
      </c>
      <c r="P32" t="s">
        <v>38</v>
      </c>
      <c r="Q32" s="2">
        <v>45021.931863425925</v>
      </c>
      <c r="R32">
        <v>170</v>
      </c>
      <c r="S32" t="s">
        <v>13</v>
      </c>
      <c r="T32">
        <v>0</v>
      </c>
      <c r="U32" t="s">
        <v>14</v>
      </c>
      <c r="V32" t="s">
        <v>14</v>
      </c>
      <c r="W32" t="s">
        <v>14</v>
      </c>
      <c r="X32" t="s">
        <v>14</v>
      </c>
      <c r="Y32" t="s">
        <v>14</v>
      </c>
      <c r="Z32" t="s">
        <v>14</v>
      </c>
      <c r="AA32" t="s">
        <v>14</v>
      </c>
      <c r="AC32">
        <v>66</v>
      </c>
      <c r="AD32" t="s">
        <v>38</v>
      </c>
      <c r="AE32" s="2">
        <v>45021.931863425925</v>
      </c>
      <c r="AF32">
        <v>170</v>
      </c>
      <c r="AG32" t="s">
        <v>13</v>
      </c>
      <c r="AH32">
        <v>0</v>
      </c>
      <c r="AI32">
        <v>12.151</v>
      </c>
      <c r="AJ32" s="3">
        <v>7583</v>
      </c>
      <c r="AK32">
        <v>2.3559999999999999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S32" s="11">
        <v>66</v>
      </c>
      <c r="AT32" s="12">
        <f t="shared" si="10"/>
        <v>29.814958886108002</v>
      </c>
      <c r="AU32" s="13">
        <f t="shared" si="11"/>
        <v>1802.3053884270998</v>
      </c>
      <c r="AW32" s="6">
        <f t="shared" si="12"/>
        <v>35.410200164999999</v>
      </c>
      <c r="AX32" s="15">
        <f t="shared" si="13"/>
        <v>1437.10880642747</v>
      </c>
      <c r="AZ32" s="14">
        <f t="shared" si="14"/>
        <v>34.649858952143603</v>
      </c>
      <c r="BA32" s="16">
        <f t="shared" si="15"/>
        <v>1445.07661928486</v>
      </c>
      <c r="BC32" s="7">
        <f t="shared" si="16"/>
        <v>28.77699527051816</v>
      </c>
      <c r="BD32" s="8">
        <f t="shared" si="17"/>
        <v>1462.2386517927198</v>
      </c>
      <c r="BF32" s="12">
        <f t="shared" si="18"/>
        <v>29.814958886108002</v>
      </c>
      <c r="BG32" s="13">
        <f t="shared" si="19"/>
        <v>1802.3053884270998</v>
      </c>
      <c r="BI32">
        <v>66</v>
      </c>
      <c r="BJ32" t="s">
        <v>38</v>
      </c>
      <c r="BK32" s="2">
        <v>45021.931863425925</v>
      </c>
      <c r="BL32">
        <v>170</v>
      </c>
      <c r="BM32" t="s">
        <v>13</v>
      </c>
      <c r="BN32">
        <v>0</v>
      </c>
      <c r="BO32">
        <v>2.8519999999999999</v>
      </c>
      <c r="BP32" s="3">
        <v>1037790</v>
      </c>
      <c r="BQ32">
        <v>0</v>
      </c>
      <c r="BR32" t="s">
        <v>14</v>
      </c>
      <c r="BS32" t="s">
        <v>14</v>
      </c>
      <c r="BT32" t="s">
        <v>14</v>
      </c>
      <c r="BU32" t="s">
        <v>14</v>
      </c>
    </row>
    <row r="33" spans="1:73" x14ac:dyDescent="0.35">
      <c r="A33">
        <v>67</v>
      </c>
      <c r="B33" t="s">
        <v>39</v>
      </c>
      <c r="C33" s="2">
        <v>45021.953113425923</v>
      </c>
      <c r="D33">
        <v>41</v>
      </c>
      <c r="E33" t="s">
        <v>13</v>
      </c>
      <c r="F33">
        <v>0</v>
      </c>
      <c r="G33">
        <v>6.0039999999999996</v>
      </c>
      <c r="H33" s="3">
        <v>17170</v>
      </c>
      <c r="I33">
        <v>2.5999999999999999E-2</v>
      </c>
      <c r="J33" t="s">
        <v>14</v>
      </c>
      <c r="K33" t="s">
        <v>14</v>
      </c>
      <c r="L33" t="s">
        <v>14</v>
      </c>
      <c r="M33" t="s">
        <v>14</v>
      </c>
      <c r="O33">
        <v>67</v>
      </c>
      <c r="P33" t="s">
        <v>39</v>
      </c>
      <c r="Q33" s="2">
        <v>45021.953113425923</v>
      </c>
      <c r="R33">
        <v>41</v>
      </c>
      <c r="S33" t="s">
        <v>13</v>
      </c>
      <c r="T33">
        <v>0</v>
      </c>
      <c r="U33" t="s">
        <v>14</v>
      </c>
      <c r="V33" t="s">
        <v>14</v>
      </c>
      <c r="W33" t="s">
        <v>14</v>
      </c>
      <c r="X33" t="s">
        <v>14</v>
      </c>
      <c r="Y33" t="s">
        <v>14</v>
      </c>
      <c r="Z33" t="s">
        <v>14</v>
      </c>
      <c r="AA33" t="s">
        <v>14</v>
      </c>
      <c r="AC33">
        <v>67</v>
      </c>
      <c r="AD33" t="s">
        <v>39</v>
      </c>
      <c r="AE33" s="2">
        <v>45021.953113425923</v>
      </c>
      <c r="AF33">
        <v>41</v>
      </c>
      <c r="AG33" t="s">
        <v>13</v>
      </c>
      <c r="AH33">
        <v>0</v>
      </c>
      <c r="AI33">
        <v>12.146000000000001</v>
      </c>
      <c r="AJ33" s="3">
        <v>10838</v>
      </c>
      <c r="AK33">
        <v>3.6389999999999998</v>
      </c>
      <c r="AL33" t="s">
        <v>14</v>
      </c>
      <c r="AM33" t="s">
        <v>14</v>
      </c>
      <c r="AN33" t="s">
        <v>14</v>
      </c>
      <c r="AO33" t="s">
        <v>14</v>
      </c>
      <c r="AQ33">
        <v>1</v>
      </c>
      <c r="AS33" s="11">
        <v>67</v>
      </c>
      <c r="AT33" s="12">
        <f t="shared" si="10"/>
        <v>41.363396364700002</v>
      </c>
      <c r="AU33" s="13">
        <f t="shared" si="11"/>
        <v>2569.1774705115999</v>
      </c>
      <c r="AW33" s="6">
        <f t="shared" si="12"/>
        <v>54.160546975819997</v>
      </c>
      <c r="AX33" s="15">
        <f t="shared" si="13"/>
        <v>2036.8220949441202</v>
      </c>
      <c r="AZ33" s="14">
        <f t="shared" si="14"/>
        <v>44.796207603990005</v>
      </c>
      <c r="BA33" s="16">
        <f t="shared" si="15"/>
        <v>2066.4576639125598</v>
      </c>
      <c r="BC33" s="7">
        <f t="shared" si="16"/>
        <v>37.821416091194003</v>
      </c>
      <c r="BD33" s="8">
        <f t="shared" si="17"/>
        <v>2133.5169635331199</v>
      </c>
      <c r="BF33" s="12">
        <f t="shared" si="18"/>
        <v>41.363396364700002</v>
      </c>
      <c r="BG33" s="13">
        <f t="shared" si="19"/>
        <v>2569.1774705115999</v>
      </c>
      <c r="BI33">
        <v>67</v>
      </c>
      <c r="BJ33" t="s">
        <v>39</v>
      </c>
      <c r="BK33" s="2">
        <v>45021.953113425923</v>
      </c>
      <c r="BL33">
        <v>41</v>
      </c>
      <c r="BM33" t="s">
        <v>13</v>
      </c>
      <c r="BN33">
        <v>0</v>
      </c>
      <c r="BO33">
        <v>2.839</v>
      </c>
      <c r="BP33" s="3">
        <v>1110200</v>
      </c>
      <c r="BQ33">
        <v>0</v>
      </c>
      <c r="BR33" t="s">
        <v>14</v>
      </c>
      <c r="BS33" t="s">
        <v>14</v>
      </c>
      <c r="BT33" t="s">
        <v>14</v>
      </c>
      <c r="BU33" t="s">
        <v>14</v>
      </c>
    </row>
    <row r="34" spans="1:73" x14ac:dyDescent="0.35">
      <c r="A34">
        <v>68</v>
      </c>
      <c r="B34" t="s">
        <v>40</v>
      </c>
      <c r="C34" s="2">
        <v>45021.974340277775</v>
      </c>
      <c r="D34">
        <v>253</v>
      </c>
      <c r="E34" t="s">
        <v>13</v>
      </c>
      <c r="F34">
        <v>0</v>
      </c>
      <c r="G34">
        <v>6.0069999999999997</v>
      </c>
      <c r="H34" s="3">
        <v>157424</v>
      </c>
      <c r="I34">
        <v>0.29499999999999998</v>
      </c>
      <c r="J34" t="s">
        <v>14</v>
      </c>
      <c r="K34" t="s">
        <v>14</v>
      </c>
      <c r="L34" t="s">
        <v>14</v>
      </c>
      <c r="M34" t="s">
        <v>14</v>
      </c>
      <c r="O34">
        <v>68</v>
      </c>
      <c r="P34" t="s">
        <v>40</v>
      </c>
      <c r="Q34" s="2">
        <v>45021.974340277775</v>
      </c>
      <c r="R34">
        <v>253</v>
      </c>
      <c r="S34" t="s">
        <v>13</v>
      </c>
      <c r="T34">
        <v>0</v>
      </c>
      <c r="U34">
        <v>5.9610000000000003</v>
      </c>
      <c r="V34" s="3">
        <v>1026</v>
      </c>
      <c r="W34">
        <v>0.33200000000000002</v>
      </c>
      <c r="X34" t="s">
        <v>14</v>
      </c>
      <c r="Y34" t="s">
        <v>14</v>
      </c>
      <c r="Z34" t="s">
        <v>14</v>
      </c>
      <c r="AA34" t="s">
        <v>14</v>
      </c>
      <c r="AC34">
        <v>68</v>
      </c>
      <c r="AD34" t="s">
        <v>40</v>
      </c>
      <c r="AE34" s="2">
        <v>45021.974340277775</v>
      </c>
      <c r="AF34">
        <v>253</v>
      </c>
      <c r="AG34" t="s">
        <v>13</v>
      </c>
      <c r="AH34">
        <v>0</v>
      </c>
      <c r="AI34">
        <v>12.151</v>
      </c>
      <c r="AJ34" s="3">
        <v>15598</v>
      </c>
      <c r="AK34">
        <v>5.4880000000000004</v>
      </c>
      <c r="AL34" t="s">
        <v>14</v>
      </c>
      <c r="AM34" t="s">
        <v>14</v>
      </c>
      <c r="AN34" t="s">
        <v>14</v>
      </c>
      <c r="AO34" t="s">
        <v>14</v>
      </c>
      <c r="AQ34">
        <v>1</v>
      </c>
      <c r="AS34" s="11">
        <v>68</v>
      </c>
      <c r="AT34" s="12">
        <f t="shared" si="10"/>
        <v>429.53952002124799</v>
      </c>
      <c r="AU34" s="13">
        <f t="shared" si="11"/>
        <v>3673.2239628155999</v>
      </c>
      <c r="AW34" s="6">
        <f t="shared" si="12"/>
        <v>474.71165786362883</v>
      </c>
      <c r="AX34" s="15">
        <f t="shared" si="13"/>
        <v>2911.4274093969202</v>
      </c>
      <c r="AZ34" s="14">
        <f t="shared" si="14"/>
        <v>411.40495802268168</v>
      </c>
      <c r="BA34" s="16">
        <f t="shared" si="15"/>
        <v>2974.5235809589603</v>
      </c>
      <c r="BC34" s="7">
        <f t="shared" si="16"/>
        <v>365.16558428740092</v>
      </c>
      <c r="BD34" s="8">
        <f t="shared" si="17"/>
        <v>3114.1976451459204</v>
      </c>
      <c r="BF34" s="12">
        <f t="shared" si="18"/>
        <v>429.53952002124799</v>
      </c>
      <c r="BG34" s="13">
        <f t="shared" si="19"/>
        <v>3673.2239628155999</v>
      </c>
      <c r="BI34">
        <v>68</v>
      </c>
      <c r="BJ34" t="s">
        <v>40</v>
      </c>
      <c r="BK34" s="2">
        <v>45021.974340277775</v>
      </c>
      <c r="BL34">
        <v>253</v>
      </c>
      <c r="BM34" t="s">
        <v>13</v>
      </c>
      <c r="BN34">
        <v>0</v>
      </c>
      <c r="BO34">
        <v>2.8530000000000002</v>
      </c>
      <c r="BP34" s="3">
        <v>1061434</v>
      </c>
      <c r="BQ34">
        <v>0</v>
      </c>
      <c r="BR34" t="s">
        <v>14</v>
      </c>
      <c r="BS34" t="s">
        <v>14</v>
      </c>
      <c r="BT34" t="s">
        <v>14</v>
      </c>
      <c r="BU34" t="s">
        <v>14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serum CH4 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2020-10-28T13:32:09Z</dcterms:created>
  <dcterms:modified xsi:type="dcterms:W3CDTF">2023-04-26T14:03:33Z</dcterms:modified>
</cp:coreProperties>
</file>