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4 season misc analyses\GC 2024\"/>
    </mc:Choice>
  </mc:AlternateContent>
  <xr:revisionPtr revIDLastSave="0" documentId="8_{381DD820-C839-40E3-B5A3-68AD7FA2D2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38" i="1" l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9" i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</calcChain>
</file>

<file path=xl/sharedStrings.xml><?xml version="1.0" encoding="utf-8"?>
<sst xmlns="http://schemas.openxmlformats.org/spreadsheetml/2006/main" count="893" uniqueCount="67">
  <si>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</si>
  <si>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</si>
  <si>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</si>
  <si>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</si>
  <si>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</si>
  <si>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</si>
  <si>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</si>
  <si>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</si>
  <si>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</si>
  <si>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</si>
  <si>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</si>
  <si>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</si>
  <si>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</si>
  <si>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</si>
  <si>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</si>
  <si>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</si>
  <si>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</si>
  <si>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</si>
  <si>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</si>
  <si>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</si>
  <si>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</si>
  <si>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</si>
  <si>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</si>
  <si>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</si>
  <si>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</si>
  <si>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</si>
  <si>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</si>
  <si>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</si>
  <si>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</si>
  <si>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</si>
  <si>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</si>
  <si>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</si>
  <si>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>QC outside air</t>
  </si>
  <si>
    <t>2024 CAL Measured headspace CO2 in ppm from GC in ppm</t>
  </si>
  <si>
    <t>FMI20240820_001.gcd</t>
  </si>
  <si>
    <t>FMI20240820_002.gcd</t>
  </si>
  <si>
    <t>QC spiked air old</t>
  </si>
  <si>
    <t>FMI20240820_003.gcd</t>
  </si>
  <si>
    <t>FMI20240820_004.gcd</t>
  </si>
  <si>
    <t>FMI20240820_005.gcd</t>
  </si>
  <si>
    <t>FMI20240820_006.gcd</t>
  </si>
  <si>
    <t>FMI20240820_007.gcd</t>
  </si>
  <si>
    <t>FMI20240820_008.gcd</t>
  </si>
  <si>
    <t>FMI20240820_009.gcd</t>
  </si>
  <si>
    <t>FMI20240820_010.gcd</t>
  </si>
  <si>
    <t>FMI20240820_011.gcd</t>
  </si>
  <si>
    <t>FMI20240820_012.gcd</t>
  </si>
  <si>
    <t>FMI20240820_013.gcd</t>
  </si>
  <si>
    <t>FMI20240820_014.gcd</t>
  </si>
  <si>
    <t>FMI20240820_015.gcd</t>
  </si>
  <si>
    <t>FMI20240820_016.gcd</t>
  </si>
  <si>
    <t>FMI20240820_017.gcd</t>
  </si>
  <si>
    <t>FMI20240820_018.gcd</t>
  </si>
  <si>
    <t>FMI20240820_019.gcd</t>
  </si>
  <si>
    <t>FMI20240820_020.gcd</t>
  </si>
  <si>
    <t>FMI20240820_021.gcd</t>
  </si>
  <si>
    <t>FMI20240820_022.gcd</t>
  </si>
  <si>
    <t>FMI20240820_023.gcd</t>
  </si>
  <si>
    <t>FMI20240820_024.gcd</t>
  </si>
  <si>
    <t>FMI20240820_025.gcd</t>
  </si>
  <si>
    <t>FMI20240820_026.gcd</t>
  </si>
  <si>
    <t>FMI20240820_027.gcd</t>
  </si>
  <si>
    <t>FMI20240820_028.gcd</t>
  </si>
  <si>
    <t>FMI20240820_029.gcd</t>
  </si>
  <si>
    <t>FMI20240820_030.gcd</t>
  </si>
  <si>
    <t>FMI20240820_031.gcd</t>
  </si>
  <si>
    <t>No CO2 peak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</si>
</sst>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workbookViewId="0">
      <selection activeCell="AR23" sqref="AR23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6" max="46" width="11.179687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33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34</v>
      </c>
      <c r="C9" s="2">
        <v>45524.623703703706</v>
      </c>
      <c r="D9" t="s">
        <v>32</v>
      </c>
      <c r="E9" t="s">
        <v>13</v>
      </c>
      <c r="F9">
        <v>0</v>
      </c>
      <c r="G9">
        <v>6.0650000000000004</v>
      </c>
      <c r="H9" s="3">
        <v>2596</v>
      </c>
      <c r="I9">
        <v>3.0000000000000001E-3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34</v>
      </c>
      <c r="Q9" s="2">
        <v>45524.623703703706</v>
      </c>
      <c r="R9" t="s">
        <v>32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34</v>
      </c>
      <c r="AE9" s="2">
        <v>45524.623703703706</v>
      </c>
      <c r="AF9" t="s">
        <v>32</v>
      </c>
      <c r="AG9" t="s">
        <v>13</v>
      </c>
      <c r="AH9">
        <v>0</v>
      </c>
      <c r="AI9">
        <v>12.257999999999999</v>
      </c>
      <c r="AJ9" s="3">
        <v>1639</v>
      </c>
      <c r="AK9">
        <v>0.32300000000000001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48</v>
      </c>
      <c r="AT9" s="15">
        <f t="shared" ref="AT9:AT32" si="0">IF(H9&lt;10000,((H9^2*0.00000005714)+(H9*0.002453)+(-3.811)),(IF(H9&lt;200000,((H9^2*-0.0000000002888)+(H9*0.002899)+(-4.321)),(IF(H9&lt;8000000,((H9^2*-0.0000000000062)+(H9*0.002143)+(157)),((V9^2*-0.000000031)+(V9*0.2771)+(-709.5)))))))</f>
        <v>2.9420668022399994</v>
      </c>
      <c r="AU9" s="16">
        <f t="shared" ref="AU9:AU32" si="1">IF(AJ9&lt;45000,((-0.0000000598*AJ9^2)+(0.205*AJ9)+(34.1)),((-0.00000002403*AJ9^2)+(0.2063*AJ9)+(-550.7)))</f>
        <v>369.93435800420002</v>
      </c>
      <c r="AW9" s="13">
        <f t="shared" ref="AW9:AW32" si="2">IF(H9&lt;10000,((-0.00000005795*H9^2)+(0.003823*H9)+(-6.715)),(IF(H9&lt;700000,((-0.0000000001209*H9^2)+(0.002635*H9)+(-0.4111)), ((-0.00000002007*V9^2)+(0.2564*V9)+(286.1)))))</f>
        <v>2.8189704328000005</v>
      </c>
      <c r="AX9" s="14">
        <f t="shared" ref="AX9:AX32" si="3">(-0.00000001626*AJ9^2)+(0.1912*AJ9)+(-3.858)</f>
        <v>309.47512042054001</v>
      </c>
      <c r="AZ9" s="6">
        <f t="shared" ref="AZ9:AZ32" si="4">IF(H9&lt;10000,((0.0000001453*H9^2)+(0.0008349*H9)+(-1.805)),(IF(H9&lt;700000,((-0.00000000008054*H9^2)+(0.002348*H9)+(-2.47)), ((-0.00000001938*V9^2)+(0.2471*V9)+(226.8)))))</f>
        <v>1.3416084848000003</v>
      </c>
      <c r="BA9" s="7">
        <f t="shared" ref="BA9:BA32" si="5">(-0.00000002552*AJ9^2)+(0.2067*AJ9)+(-103.7)</f>
        <v>235.01274508808001</v>
      </c>
      <c r="BC9" s="11">
        <f t="shared" ref="BC9:BC32" si="6">IF(H9&lt;10000,((H9^2*0.00000054)+(H9*-0.004765)+(12.72)),(IF(H9&lt;200000,((H9^2*-0.000000001577)+(H9*0.003043)+(-10.42)),(IF(H9&lt;8000000,((H9^2*-0.0000000000186)+(H9*0.00194)+(154.1)),((V9^2*-0.00000002)+(V9*0.2565)+(-1032)))))))</f>
        <v>3.9892366400000014</v>
      </c>
      <c r="BD9" s="12">
        <f t="shared" ref="BD9:BD32" si="7">IF(AJ9&lt;45000,((-0.0000004561*AJ9^2)+(0.244*AJ9)+(-21.72)),((-0.0000000409*AJ9^2)+(0.2477*AJ9)+(-1777)))</f>
        <v>376.97076899189994</v>
      </c>
      <c r="BF9" s="15">
        <f t="shared" ref="BF9:BF32" si="8">IF(H9&lt;10000,((H9^2*0.00000005714)+(H9*0.002453)+(-3.811)),(IF(H9&lt;200000,((H9^2*-0.0000000002888)+(H9*0.002899)+(-4.321)),(IF(H9&lt;8000000,((H9^2*-0.0000000000062)+(H9*0.002143)+(157)),((V9^2*-0.000000031)+(V9*0.2771)+(-709.5)))))))</f>
        <v>2.9420668022399994</v>
      </c>
      <c r="BG9" s="16">
        <f t="shared" ref="BG9:BG32" si="9">IF(AJ9&lt;45000,((-0.0000000598*AJ9^2)+(0.205*AJ9)+(34.1)),((-0.00000002403*AJ9^2)+(0.2063*AJ9)+(-550.7)))</f>
        <v>369.93435800420002</v>
      </c>
      <c r="BI9">
        <v>48</v>
      </c>
      <c r="BJ9" t="s">
        <v>34</v>
      </c>
      <c r="BK9" s="2">
        <v>45524.623703703706</v>
      </c>
      <c r="BL9" t="s">
        <v>32</v>
      </c>
      <c r="BM9" t="s">
        <v>13</v>
      </c>
      <c r="BN9">
        <v>0</v>
      </c>
      <c r="BO9">
        <v>2.7109999999999999</v>
      </c>
      <c r="BP9" s="3">
        <v>4797763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35</v>
      </c>
      <c r="C10" s="2">
        <v>45524.644918981481</v>
      </c>
      <c r="D10" t="s">
        <v>36</v>
      </c>
      <c r="E10" t="s">
        <v>13</v>
      </c>
      <c r="F10">
        <v>0</v>
      </c>
      <c r="G10">
        <v>6.0010000000000003</v>
      </c>
      <c r="H10" s="3">
        <v>676365</v>
      </c>
      <c r="I10">
        <v>1.702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35</v>
      </c>
      <c r="Q10" s="2">
        <v>45524.644918981481</v>
      </c>
      <c r="R10" t="s">
        <v>36</v>
      </c>
      <c r="S10" t="s">
        <v>13</v>
      </c>
      <c r="T10">
        <v>0</v>
      </c>
      <c r="U10">
        <v>5.95</v>
      </c>
      <c r="V10" s="3">
        <v>5146</v>
      </c>
      <c r="W10">
        <v>1.5489999999999999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35</v>
      </c>
      <c r="AE10" s="2">
        <v>45524.644918981481</v>
      </c>
      <c r="AF10" t="s">
        <v>36</v>
      </c>
      <c r="AG10" t="s">
        <v>13</v>
      </c>
      <c r="AH10">
        <v>0</v>
      </c>
      <c r="AI10">
        <v>12.198</v>
      </c>
      <c r="AJ10" s="3">
        <v>5669</v>
      </c>
      <c r="AK10">
        <v>1.21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49</v>
      </c>
      <c r="AT10" s="15">
        <f t="shared" si="0"/>
        <v>1603.6138833980049</v>
      </c>
      <c r="AU10" s="16">
        <f t="shared" si="1"/>
        <v>1194.3231738521999</v>
      </c>
      <c r="AW10" s="13">
        <f t="shared" si="2"/>
        <v>1726.5025987610977</v>
      </c>
      <c r="AX10" s="14">
        <f t="shared" si="3"/>
        <v>1079.5322432581402</v>
      </c>
      <c r="AZ10" s="6">
        <f t="shared" si="4"/>
        <v>1548.7904173508584</v>
      </c>
      <c r="BA10" s="7">
        <f t="shared" si="5"/>
        <v>1067.2621494432801</v>
      </c>
      <c r="BC10" s="11">
        <f t="shared" si="6"/>
        <v>1457.739165194015</v>
      </c>
      <c r="BD10" s="12">
        <f t="shared" si="7"/>
        <v>1346.8580584278998</v>
      </c>
      <c r="BF10" s="15">
        <f t="shared" si="8"/>
        <v>1603.6138833980049</v>
      </c>
      <c r="BG10" s="16">
        <f t="shared" si="9"/>
        <v>1194.3231738521999</v>
      </c>
      <c r="BI10">
        <v>49</v>
      </c>
      <c r="BJ10" t="s">
        <v>35</v>
      </c>
      <c r="BK10" s="2">
        <v>45524.644918981481</v>
      </c>
      <c r="BL10" t="s">
        <v>36</v>
      </c>
      <c r="BM10" t="s">
        <v>13</v>
      </c>
      <c r="BN10">
        <v>0</v>
      </c>
      <c r="BO10">
        <v>2.7029999999999998</v>
      </c>
      <c r="BP10" s="3">
        <v>5035761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37</v>
      </c>
      <c r="C11" s="2">
        <v>45524.666134259256</v>
      </c>
      <c r="D11" t="s">
        <v>31</v>
      </c>
      <c r="E11" t="s">
        <v>13</v>
      </c>
      <c r="F11">
        <v>0</v>
      </c>
      <c r="G11">
        <v>6.0430000000000001</v>
      </c>
      <c r="H11" s="3">
        <v>3889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37</v>
      </c>
      <c r="Q11" s="2">
        <v>45524.666134259256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37</v>
      </c>
      <c r="AE11" s="2">
        <v>45524.666134259256</v>
      </c>
      <c r="AF11" t="s">
        <v>31</v>
      </c>
      <c r="AG11" t="s">
        <v>13</v>
      </c>
      <c r="AH11">
        <v>0</v>
      </c>
      <c r="AI11">
        <v>12.223000000000001</v>
      </c>
      <c r="AJ11" s="3">
        <v>1515</v>
      </c>
      <c r="AK11">
        <v>0.29599999999999999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50</v>
      </c>
      <c r="AT11" s="15">
        <f t="shared" si="0"/>
        <v>6.5929207019399989</v>
      </c>
      <c r="AU11" s="16">
        <f t="shared" si="1"/>
        <v>344.53774554500001</v>
      </c>
      <c r="AW11" s="13">
        <f t="shared" si="2"/>
        <v>7.2761925980500006</v>
      </c>
      <c r="AX11" s="14">
        <f t="shared" si="3"/>
        <v>285.77267964150002</v>
      </c>
      <c r="AZ11" s="6">
        <f t="shared" si="4"/>
        <v>3.6394899413000008</v>
      </c>
      <c r="BA11" s="7">
        <f t="shared" si="5"/>
        <v>209.39192585799998</v>
      </c>
      <c r="BC11" s="11">
        <f t="shared" si="6"/>
        <v>2.3560483399999992</v>
      </c>
      <c r="BD11" s="12">
        <f t="shared" si="7"/>
        <v>346.89314787749993</v>
      </c>
      <c r="BF11" s="15">
        <f t="shared" si="8"/>
        <v>6.5929207019399989</v>
      </c>
      <c r="BG11" s="16">
        <f t="shared" si="9"/>
        <v>344.53774554500001</v>
      </c>
      <c r="BI11">
        <v>50</v>
      </c>
      <c r="BJ11" t="s">
        <v>37</v>
      </c>
      <c r="BK11" s="2">
        <v>45524.666134259256</v>
      </c>
      <c r="BL11" t="s">
        <v>31</v>
      </c>
      <c r="BM11" t="s">
        <v>13</v>
      </c>
      <c r="BN11">
        <v>0</v>
      </c>
      <c r="BO11">
        <v>2.7029999999999998</v>
      </c>
      <c r="BP11" s="3">
        <v>5038970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38</v>
      </c>
      <c r="C12" s="2">
        <v>45524.687384259261</v>
      </c>
      <c r="D12">
        <v>103</v>
      </c>
      <c r="E12" t="s">
        <v>13</v>
      </c>
      <c r="F12">
        <v>0</v>
      </c>
      <c r="G12">
        <v>6</v>
      </c>
      <c r="H12" s="3">
        <v>634739</v>
      </c>
      <c r="I12">
        <v>1.597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38</v>
      </c>
      <c r="Q12" s="2">
        <v>45524.687384259261</v>
      </c>
      <c r="R12">
        <v>103</v>
      </c>
      <c r="S12" t="s">
        <v>13</v>
      </c>
      <c r="T12">
        <v>0</v>
      </c>
      <c r="U12">
        <v>5.9489999999999998</v>
      </c>
      <c r="V12" s="3">
        <v>6362</v>
      </c>
      <c r="W12">
        <v>1.9059999999999999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38</v>
      </c>
      <c r="AE12" s="2">
        <v>45524.687384259261</v>
      </c>
      <c r="AF12">
        <v>103</v>
      </c>
      <c r="AG12" t="s">
        <v>13</v>
      </c>
      <c r="AH12">
        <v>0</v>
      </c>
      <c r="AI12">
        <v>12.180999999999999</v>
      </c>
      <c r="AJ12" s="3">
        <v>1094</v>
      </c>
      <c r="AK12">
        <v>0.20300000000000001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51</v>
      </c>
      <c r="AT12" s="15">
        <f t="shared" si="0"/>
        <v>1514.7477366916496</v>
      </c>
      <c r="AU12" s="16">
        <f t="shared" si="1"/>
        <v>258.2984292072</v>
      </c>
      <c r="AW12" s="13">
        <f t="shared" si="2"/>
        <v>1623.4163289871713</v>
      </c>
      <c r="AX12" s="14">
        <f t="shared" si="3"/>
        <v>205.29533944664001</v>
      </c>
      <c r="AZ12" s="6">
        <f t="shared" si="4"/>
        <v>1455.4481216073345</v>
      </c>
      <c r="BA12" s="7">
        <f t="shared" si="5"/>
        <v>122.39925674528</v>
      </c>
      <c r="BC12" s="11">
        <f t="shared" si="6"/>
        <v>1377.9998390749493</v>
      </c>
      <c r="BD12" s="12">
        <f t="shared" si="7"/>
        <v>244.67012310039999</v>
      </c>
      <c r="BF12" s="15">
        <f t="shared" si="8"/>
        <v>1514.7477366916496</v>
      </c>
      <c r="BG12" s="16">
        <f t="shared" si="9"/>
        <v>258.2984292072</v>
      </c>
      <c r="BI12">
        <v>51</v>
      </c>
      <c r="BJ12" t="s">
        <v>38</v>
      </c>
      <c r="BK12" s="2">
        <v>45524.687384259261</v>
      </c>
      <c r="BL12">
        <v>103</v>
      </c>
      <c r="BM12" t="s">
        <v>13</v>
      </c>
      <c r="BN12">
        <v>0</v>
      </c>
      <c r="BO12">
        <v>2.7959999999999998</v>
      </c>
      <c r="BP12" s="3">
        <v>2097521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39</v>
      </c>
      <c r="C13" s="2">
        <v>45524.708611111113</v>
      </c>
      <c r="D13">
        <v>62</v>
      </c>
      <c r="E13" t="s">
        <v>13</v>
      </c>
      <c r="F13">
        <v>0</v>
      </c>
      <c r="G13">
        <v>5.9989999999999997</v>
      </c>
      <c r="H13" s="3">
        <v>596660</v>
      </c>
      <c r="I13">
        <v>1.5009999999999999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39</v>
      </c>
      <c r="Q13" s="2">
        <v>45524.708611111113</v>
      </c>
      <c r="R13">
        <v>62</v>
      </c>
      <c r="S13" t="s">
        <v>13</v>
      </c>
      <c r="T13">
        <v>0</v>
      </c>
      <c r="U13">
        <v>5.9589999999999996</v>
      </c>
      <c r="V13" s="3">
        <v>4123</v>
      </c>
      <c r="W13">
        <v>1.2490000000000001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39</v>
      </c>
      <c r="AE13" s="2">
        <v>45524.708611111113</v>
      </c>
      <c r="AF13">
        <v>62</v>
      </c>
      <c r="AG13" t="s">
        <v>13</v>
      </c>
      <c r="AH13">
        <v>0</v>
      </c>
      <c r="AI13">
        <v>12.101000000000001</v>
      </c>
      <c r="AJ13" s="3">
        <v>75334</v>
      </c>
      <c r="AK13">
        <v>16.216000000000001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52</v>
      </c>
      <c r="AT13" s="15">
        <f t="shared" si="0"/>
        <v>1433.4351604352801</v>
      </c>
      <c r="AU13" s="16">
        <f t="shared" si="1"/>
        <v>14854.328866309321</v>
      </c>
      <c r="AW13" s="13">
        <f t="shared" si="2"/>
        <v>1528.74721848796</v>
      </c>
      <c r="AX13" s="14">
        <f t="shared" si="3"/>
        <v>14307.723860099441</v>
      </c>
      <c r="AZ13" s="6">
        <f t="shared" si="4"/>
        <v>1369.815185847976</v>
      </c>
      <c r="BA13" s="7">
        <f t="shared" si="5"/>
        <v>15323.006401090879</v>
      </c>
      <c r="BC13" s="11">
        <f t="shared" si="6"/>
        <v>1304.99874130584</v>
      </c>
      <c r="BD13" s="12">
        <f t="shared" si="7"/>
        <v>16651.115647359602</v>
      </c>
      <c r="BF13" s="15">
        <f t="shared" si="8"/>
        <v>1433.4351604352801</v>
      </c>
      <c r="BG13" s="16">
        <f t="shared" si="9"/>
        <v>14854.328866309321</v>
      </c>
      <c r="BI13">
        <v>52</v>
      </c>
      <c r="BJ13" t="s">
        <v>39</v>
      </c>
      <c r="BK13" s="2">
        <v>45524.708611111113</v>
      </c>
      <c r="BL13">
        <v>62</v>
      </c>
      <c r="BM13" t="s">
        <v>13</v>
      </c>
      <c r="BN13">
        <v>0</v>
      </c>
      <c r="BO13">
        <v>2.8679999999999999</v>
      </c>
      <c r="BP13" s="3">
        <v>617494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40</v>
      </c>
      <c r="C14" s="2">
        <v>45524.729837962965</v>
      </c>
      <c r="D14">
        <v>364</v>
      </c>
      <c r="E14" t="s">
        <v>13</v>
      </c>
      <c r="F14">
        <v>0</v>
      </c>
      <c r="G14">
        <v>5.8769999999999998</v>
      </c>
      <c r="H14" s="3">
        <v>49945330</v>
      </c>
      <c r="I14">
        <v>145.399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40</v>
      </c>
      <c r="Q14" s="2">
        <v>45524.729837962965</v>
      </c>
      <c r="R14">
        <v>364</v>
      </c>
      <c r="S14" t="s">
        <v>13</v>
      </c>
      <c r="T14">
        <v>0</v>
      </c>
      <c r="U14">
        <v>5.8319999999999999</v>
      </c>
      <c r="V14" s="3">
        <v>395486</v>
      </c>
      <c r="W14">
        <v>106.196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40</v>
      </c>
      <c r="AE14" s="2">
        <v>45524.729837962965</v>
      </c>
      <c r="AF14">
        <v>364</v>
      </c>
      <c r="AG14" t="s">
        <v>13</v>
      </c>
      <c r="AH14">
        <v>0</v>
      </c>
      <c r="AI14">
        <v>12.109</v>
      </c>
      <c r="AJ14" s="3">
        <v>61893</v>
      </c>
      <c r="AK14">
        <v>13.368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53</v>
      </c>
      <c r="AT14" s="15">
        <f t="shared" si="0"/>
        <v>104030.98613792402</v>
      </c>
      <c r="AU14" s="16">
        <f t="shared" si="1"/>
        <v>12125.77313492053</v>
      </c>
      <c r="AW14" s="13">
        <f t="shared" si="2"/>
        <v>98549.578233746288</v>
      </c>
      <c r="AX14" s="14">
        <f t="shared" si="3"/>
        <v>11767.79571151926</v>
      </c>
      <c r="AZ14" s="6">
        <f t="shared" si="4"/>
        <v>94920.180765321522</v>
      </c>
      <c r="BA14" s="7">
        <f t="shared" si="5"/>
        <v>12591.822527181519</v>
      </c>
      <c r="BC14" s="11">
        <f t="shared" si="6"/>
        <v>97281.975476079999</v>
      </c>
      <c r="BD14" s="12">
        <f t="shared" si="7"/>
        <v>13397.2186929359</v>
      </c>
      <c r="BF14" s="15">
        <f t="shared" si="8"/>
        <v>104030.98613792402</v>
      </c>
      <c r="BG14" s="16">
        <f t="shared" si="9"/>
        <v>12125.77313492053</v>
      </c>
      <c r="BI14">
        <v>53</v>
      </c>
      <c r="BJ14" t="s">
        <v>40</v>
      </c>
      <c r="BK14" s="2">
        <v>45524.729837962965</v>
      </c>
      <c r="BL14">
        <v>364</v>
      </c>
      <c r="BM14" t="s">
        <v>13</v>
      </c>
      <c r="BN14">
        <v>0</v>
      </c>
      <c r="BO14">
        <v>2.8639999999999999</v>
      </c>
      <c r="BP14" s="3">
        <v>584182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41</v>
      </c>
      <c r="C15" s="2">
        <v>45524.751076388886</v>
      </c>
      <c r="D15">
        <v>94</v>
      </c>
      <c r="E15" t="s">
        <v>13</v>
      </c>
      <c r="F15">
        <v>0</v>
      </c>
      <c r="G15">
        <v>5.9459999999999997</v>
      </c>
      <c r="H15" s="3">
        <v>21735202</v>
      </c>
      <c r="I15">
        <v>57.829000000000001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41</v>
      </c>
      <c r="Q15" s="2">
        <v>45524.751076388886</v>
      </c>
      <c r="R15">
        <v>94</v>
      </c>
      <c r="S15" t="s">
        <v>13</v>
      </c>
      <c r="T15">
        <v>0</v>
      </c>
      <c r="U15">
        <v>5.8979999999999997</v>
      </c>
      <c r="V15" s="3">
        <v>156233</v>
      </c>
      <c r="W15">
        <v>44.267000000000003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41</v>
      </c>
      <c r="AE15" s="2">
        <v>45524.751076388886</v>
      </c>
      <c r="AF15">
        <v>94</v>
      </c>
      <c r="AG15" t="s">
        <v>13</v>
      </c>
      <c r="AH15">
        <v>0</v>
      </c>
      <c r="AI15">
        <v>12.064</v>
      </c>
      <c r="AJ15" s="3">
        <v>85698</v>
      </c>
      <c r="AK15">
        <v>18.396999999999998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54</v>
      </c>
      <c r="AT15" s="15">
        <f t="shared" si="0"/>
        <v>41825.993041041002</v>
      </c>
      <c r="AU15" s="16">
        <f t="shared" si="1"/>
        <v>16952.317542687881</v>
      </c>
      <c r="AW15" s="13">
        <f t="shared" si="2"/>
        <v>39854.357581699776</v>
      </c>
      <c r="AX15" s="14">
        <f t="shared" si="3"/>
        <v>16262.183766462962</v>
      </c>
      <c r="AZ15" s="6">
        <f t="shared" si="4"/>
        <v>38358.932719399185</v>
      </c>
      <c r="BA15" s="7">
        <f t="shared" si="5"/>
        <v>17422.653963353921</v>
      </c>
      <c r="BC15" s="11">
        <f t="shared" si="6"/>
        <v>38553.589494219996</v>
      </c>
      <c r="BD15" s="12">
        <f t="shared" si="7"/>
        <v>19150.018979356399</v>
      </c>
      <c r="BF15" s="15">
        <f t="shared" si="8"/>
        <v>41825.993041041002</v>
      </c>
      <c r="BG15" s="16">
        <f t="shared" si="9"/>
        <v>16952.317542687881</v>
      </c>
      <c r="BI15">
        <v>54</v>
      </c>
      <c r="BJ15" t="s">
        <v>41</v>
      </c>
      <c r="BK15" s="2">
        <v>45524.751076388886</v>
      </c>
      <c r="BL15">
        <v>94</v>
      </c>
      <c r="BM15" t="s">
        <v>13</v>
      </c>
      <c r="BN15">
        <v>0</v>
      </c>
      <c r="BO15">
        <v>2.8639999999999999</v>
      </c>
      <c r="BP15" s="3">
        <v>611420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42</v>
      </c>
      <c r="C16" s="2">
        <v>45524.772280092591</v>
      </c>
      <c r="D16">
        <v>224</v>
      </c>
      <c r="E16" t="s">
        <v>13</v>
      </c>
      <c r="F16">
        <v>0</v>
      </c>
      <c r="G16">
        <v>6</v>
      </c>
      <c r="H16" s="3">
        <v>100938</v>
      </c>
      <c r="I16">
        <v>0.251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42</v>
      </c>
      <c r="Q16" s="2">
        <v>45524.772280092591</v>
      </c>
      <c r="R16">
        <v>224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42</v>
      </c>
      <c r="AE16" s="2">
        <v>45524.772280092591</v>
      </c>
      <c r="AF16">
        <v>224</v>
      </c>
      <c r="AG16" t="s">
        <v>13</v>
      </c>
      <c r="AH16">
        <v>0</v>
      </c>
      <c r="AI16">
        <v>12.1</v>
      </c>
      <c r="AJ16" s="3">
        <v>72781</v>
      </c>
      <c r="AK16">
        <v>15.677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55</v>
      </c>
      <c r="AT16" s="15">
        <f t="shared" si="0"/>
        <v>285.35582902105278</v>
      </c>
      <c r="AU16" s="16">
        <f t="shared" si="1"/>
        <v>14336.731612717171</v>
      </c>
      <c r="AW16" s="13">
        <f t="shared" si="2"/>
        <v>264.3287427868604</v>
      </c>
      <c r="AX16" s="14">
        <f t="shared" si="3"/>
        <v>13825.738777394141</v>
      </c>
      <c r="AZ16" s="6">
        <f t="shared" si="4"/>
        <v>233.71184383336424</v>
      </c>
      <c r="BA16" s="7">
        <f t="shared" si="5"/>
        <v>14804.951372515279</v>
      </c>
      <c r="BC16" s="11">
        <f t="shared" si="6"/>
        <v>280.66710128601198</v>
      </c>
      <c r="BD16" s="12">
        <f t="shared" si="7"/>
        <v>16034.203374995101</v>
      </c>
      <c r="BF16" s="15">
        <f t="shared" si="8"/>
        <v>285.35582902105278</v>
      </c>
      <c r="BG16" s="16">
        <f t="shared" si="9"/>
        <v>14336.731612717171</v>
      </c>
      <c r="BI16">
        <v>55</v>
      </c>
      <c r="BJ16" t="s">
        <v>42</v>
      </c>
      <c r="BK16" s="2">
        <v>45524.772280092591</v>
      </c>
      <c r="BL16">
        <v>224</v>
      </c>
      <c r="BM16" t="s">
        <v>13</v>
      </c>
      <c r="BN16">
        <v>0</v>
      </c>
      <c r="BO16">
        <v>2.855</v>
      </c>
      <c r="BP16" s="3">
        <v>822990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43</v>
      </c>
      <c r="C17" s="2">
        <v>45524.793506944443</v>
      </c>
      <c r="D17">
        <v>269</v>
      </c>
      <c r="E17" t="s">
        <v>13</v>
      </c>
      <c r="F17">
        <v>0</v>
      </c>
      <c r="G17">
        <v>5.9989999999999997</v>
      </c>
      <c r="H17" s="3">
        <v>600036</v>
      </c>
      <c r="I17">
        <v>1.5089999999999999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43</v>
      </c>
      <c r="Q17" s="2">
        <v>45524.793506944443</v>
      </c>
      <c r="R17">
        <v>269</v>
      </c>
      <c r="S17" t="s">
        <v>13</v>
      </c>
      <c r="T17">
        <v>0</v>
      </c>
      <c r="U17">
        <v>5.9480000000000004</v>
      </c>
      <c r="V17" s="3">
        <v>5368</v>
      </c>
      <c r="W17">
        <v>1.6140000000000001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43</v>
      </c>
      <c r="AE17" s="2">
        <v>45524.793506944443</v>
      </c>
      <c r="AF17">
        <v>269</v>
      </c>
      <c r="AG17" t="s">
        <v>13</v>
      </c>
      <c r="AH17">
        <v>0</v>
      </c>
      <c r="AI17">
        <v>12.182</v>
      </c>
      <c r="AJ17" s="3">
        <v>1058</v>
      </c>
      <c r="AK17">
        <v>0.19500000000000001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56</v>
      </c>
      <c r="AT17" s="15">
        <f t="shared" si="0"/>
        <v>1440.6448801519648</v>
      </c>
      <c r="AU17" s="16">
        <f t="shared" si="1"/>
        <v>250.92306203279998</v>
      </c>
      <c r="AW17" s="13">
        <f t="shared" si="2"/>
        <v>1537.1545369633138</v>
      </c>
      <c r="AX17" s="14">
        <f t="shared" si="3"/>
        <v>198.41339914136</v>
      </c>
      <c r="AZ17" s="6">
        <f t="shared" si="4"/>
        <v>1377.4166485676199</v>
      </c>
      <c r="BA17" s="7">
        <f t="shared" si="5"/>
        <v>114.96003383072001</v>
      </c>
      <c r="BC17" s="11">
        <f t="shared" si="6"/>
        <v>1311.4730364558943</v>
      </c>
      <c r="BD17" s="12">
        <f t="shared" si="7"/>
        <v>235.9214580796</v>
      </c>
      <c r="BF17" s="15">
        <f t="shared" si="8"/>
        <v>1440.6448801519648</v>
      </c>
      <c r="BG17" s="16">
        <f t="shared" si="9"/>
        <v>250.92306203279998</v>
      </c>
      <c r="BI17">
        <v>56</v>
      </c>
      <c r="BJ17" t="s">
        <v>43</v>
      </c>
      <c r="BK17" s="2">
        <v>45524.793506944443</v>
      </c>
      <c r="BL17">
        <v>269</v>
      </c>
      <c r="BM17" t="s">
        <v>13</v>
      </c>
      <c r="BN17">
        <v>0</v>
      </c>
      <c r="BO17">
        <v>2.8570000000000002</v>
      </c>
      <c r="BP17" s="3">
        <v>785014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44</v>
      </c>
      <c r="C18" s="2">
        <v>45524.814710648148</v>
      </c>
      <c r="D18">
        <v>20</v>
      </c>
      <c r="E18" t="s">
        <v>13</v>
      </c>
      <c r="F18">
        <v>0</v>
      </c>
      <c r="G18">
        <v>5.944</v>
      </c>
      <c r="H18" s="3">
        <v>22770336</v>
      </c>
      <c r="I18">
        <v>60.758000000000003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44</v>
      </c>
      <c r="Q18" s="2">
        <v>45524.814710648148</v>
      </c>
      <c r="R18">
        <v>20</v>
      </c>
      <c r="S18" t="s">
        <v>13</v>
      </c>
      <c r="T18">
        <v>0</v>
      </c>
      <c r="U18">
        <v>5.8959999999999999</v>
      </c>
      <c r="V18" s="3">
        <v>163766</v>
      </c>
      <c r="W18">
        <v>46.316000000000003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44</v>
      </c>
      <c r="AE18" s="2">
        <v>45524.814710648148</v>
      </c>
      <c r="AF18">
        <v>20</v>
      </c>
      <c r="AG18" t="s">
        <v>13</v>
      </c>
      <c r="AH18">
        <v>0</v>
      </c>
      <c r="AI18">
        <v>12.077999999999999</v>
      </c>
      <c r="AJ18" s="3">
        <v>86612</v>
      </c>
      <c r="AK18">
        <v>18.588999999999999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57</v>
      </c>
      <c r="AT18" s="15">
        <f t="shared" si="0"/>
        <v>43838.660214564006</v>
      </c>
      <c r="AU18" s="16">
        <f t="shared" si="1"/>
        <v>17137.091225787681</v>
      </c>
      <c r="AW18" s="13">
        <f t="shared" si="2"/>
        <v>41737.438993687079</v>
      </c>
      <c r="AX18" s="14">
        <f t="shared" si="3"/>
        <v>16434.379757274561</v>
      </c>
      <c r="AZ18" s="6">
        <f t="shared" si="4"/>
        <v>40173.620512588721</v>
      </c>
      <c r="BA18" s="7">
        <f t="shared" si="5"/>
        <v>17607.558584357117</v>
      </c>
      <c r="BC18" s="11">
        <f t="shared" si="6"/>
        <v>40437.592944880002</v>
      </c>
      <c r="BD18" s="12">
        <f t="shared" si="7"/>
        <v>19369.975383550402</v>
      </c>
      <c r="BF18" s="15">
        <f t="shared" si="8"/>
        <v>43838.660214564006</v>
      </c>
      <c r="BG18" s="16">
        <f t="shared" si="9"/>
        <v>17137.091225787681</v>
      </c>
      <c r="BI18">
        <v>57</v>
      </c>
      <c r="BJ18" t="s">
        <v>44</v>
      </c>
      <c r="BK18" s="2">
        <v>45524.814710648148</v>
      </c>
      <c r="BL18">
        <v>20</v>
      </c>
      <c r="BM18" t="s">
        <v>13</v>
      </c>
      <c r="BN18">
        <v>0</v>
      </c>
      <c r="BO18">
        <v>2.8660000000000001</v>
      </c>
      <c r="BP18" s="3">
        <v>580039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45</v>
      </c>
      <c r="C19" s="2">
        <v>45524.835914351854</v>
      </c>
      <c r="D19">
        <v>191</v>
      </c>
      <c r="E19" t="s">
        <v>13</v>
      </c>
      <c r="F19">
        <v>0</v>
      </c>
      <c r="G19">
        <v>6.0039999999999996</v>
      </c>
      <c r="H19" s="3">
        <v>32499</v>
      </c>
      <c r="I19">
        <v>7.8E-2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45</v>
      </c>
      <c r="Q19" s="2">
        <v>45524.835914351854</v>
      </c>
      <c r="R19">
        <v>191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45</v>
      </c>
      <c r="AE19" s="2">
        <v>45524.835914351854</v>
      </c>
      <c r="AF19">
        <v>191</v>
      </c>
      <c r="AG19" t="s">
        <v>13</v>
      </c>
      <c r="AH19">
        <v>0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R19" t="s">
        <v>66</v>
      </c>
      <c r="AS19" s="10">
        <v>58</v>
      </c>
      <c r="AT19" s="15">
        <f t="shared" si="0"/>
        <v>89.588574771711208</v>
      </c>
      <c r="AU19" s="16" t="e">
        <f t="shared" si="1"/>
        <v>#VALUE!</v>
      </c>
      <c r="AW19" s="13">
        <f t="shared" si="2"/>
        <v>85.096072233379104</v>
      </c>
      <c r="AX19" s="14" t="e">
        <f t="shared" si="3"/>
        <v>#VALUE!</v>
      </c>
      <c r="AZ19" s="6">
        <f t="shared" si="4"/>
        <v>73.752586860019449</v>
      </c>
      <c r="BA19" s="7" t="e">
        <f t="shared" si="5"/>
        <v>#VALUE!</v>
      </c>
      <c r="BC19" s="11">
        <f t="shared" si="6"/>
        <v>86.808853253422996</v>
      </c>
      <c r="BD19" s="12" t="e">
        <f t="shared" si="7"/>
        <v>#VALUE!</v>
      </c>
      <c r="BF19" s="15">
        <f t="shared" si="8"/>
        <v>89.588574771711208</v>
      </c>
      <c r="BG19" s="16" t="e">
        <f t="shared" si="9"/>
        <v>#VALUE!</v>
      </c>
      <c r="BI19">
        <v>58</v>
      </c>
      <c r="BJ19" t="s">
        <v>45</v>
      </c>
      <c r="BK19" s="2">
        <v>45524.835914351854</v>
      </c>
      <c r="BL19">
        <v>191</v>
      </c>
      <c r="BM19" t="s">
        <v>13</v>
      </c>
      <c r="BN19">
        <v>0</v>
      </c>
      <c r="BO19">
        <v>2.8519999999999999</v>
      </c>
      <c r="BP19" s="3">
        <v>873201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46</v>
      </c>
      <c r="C20" s="2">
        <v>45524.857141203705</v>
      </c>
      <c r="D20">
        <v>154</v>
      </c>
      <c r="E20" t="s">
        <v>13</v>
      </c>
      <c r="F20">
        <v>0</v>
      </c>
      <c r="G20">
        <v>6.0039999999999996</v>
      </c>
      <c r="H20" s="3">
        <v>27083</v>
      </c>
      <c r="I20">
        <v>6.5000000000000002E-2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46</v>
      </c>
      <c r="Q20" s="2">
        <v>45524.857141203705</v>
      </c>
      <c r="R20">
        <v>154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46</v>
      </c>
      <c r="AE20" s="2">
        <v>45524.857141203705</v>
      </c>
      <c r="AF20">
        <v>154</v>
      </c>
      <c r="AG20" t="s">
        <v>13</v>
      </c>
      <c r="AH20">
        <v>0</v>
      </c>
      <c r="AI20">
        <v>12.192</v>
      </c>
      <c r="AJ20">
        <v>246</v>
      </c>
      <c r="AK20">
        <v>1.6E-2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59</v>
      </c>
      <c r="AT20" s="15">
        <f t="shared" si="0"/>
        <v>73.980785408856804</v>
      </c>
      <c r="AU20" s="16">
        <f t="shared" si="1"/>
        <v>84.526381143199998</v>
      </c>
      <c r="AW20" s="13">
        <f t="shared" si="2"/>
        <v>70.863926193319912</v>
      </c>
      <c r="AX20" s="14">
        <f t="shared" si="3"/>
        <v>43.176216009840005</v>
      </c>
      <c r="AZ20" s="6">
        <f t="shared" si="4"/>
        <v>61.061808804879938</v>
      </c>
      <c r="BA20" s="7">
        <f t="shared" si="5"/>
        <v>-52.853344368320002</v>
      </c>
      <c r="BC20" s="11">
        <f t="shared" si="6"/>
        <v>70.836857022047013</v>
      </c>
      <c r="BD20" s="12">
        <f t="shared" si="7"/>
        <v>38.276398652400005</v>
      </c>
      <c r="BF20" s="15">
        <f t="shared" si="8"/>
        <v>73.980785408856804</v>
      </c>
      <c r="BG20" s="16">
        <f t="shared" si="9"/>
        <v>84.526381143199998</v>
      </c>
      <c r="BI20">
        <v>59</v>
      </c>
      <c r="BJ20" t="s">
        <v>46</v>
      </c>
      <c r="BK20" s="2">
        <v>45524.857141203705</v>
      </c>
      <c r="BL20">
        <v>154</v>
      </c>
      <c r="BM20" t="s">
        <v>13</v>
      </c>
      <c r="BN20">
        <v>0</v>
      </c>
      <c r="BO20">
        <v>2.8540000000000001</v>
      </c>
      <c r="BP20" s="3">
        <v>834329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47</v>
      </c>
      <c r="C21" s="2">
        <v>45524.878344907411</v>
      </c>
      <c r="D21">
        <v>232</v>
      </c>
      <c r="E21" t="s">
        <v>13</v>
      </c>
      <c r="F21">
        <v>0</v>
      </c>
      <c r="G21">
        <v>6.0469999999999997</v>
      </c>
      <c r="H21" s="3">
        <v>3272</v>
      </c>
      <c r="I21">
        <v>5.0000000000000001E-3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47</v>
      </c>
      <c r="Q21" s="2">
        <v>45524.878344907411</v>
      </c>
      <c r="R21">
        <v>232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47</v>
      </c>
      <c r="AE21" s="2">
        <v>45524.878344907411</v>
      </c>
      <c r="AF21">
        <v>232</v>
      </c>
      <c r="AG21" t="s">
        <v>13</v>
      </c>
      <c r="AH21">
        <v>0</v>
      </c>
      <c r="AI21">
        <v>12.006</v>
      </c>
      <c r="AJ21" s="3">
        <v>181660</v>
      </c>
      <c r="AK21">
        <v>38.027000000000001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60</v>
      </c>
      <c r="AT21" s="15">
        <f t="shared" si="0"/>
        <v>4.8269559257600001</v>
      </c>
      <c r="AU21" s="16">
        <f t="shared" si="1"/>
        <v>36132.759454931998</v>
      </c>
      <c r="AW21" s="13">
        <f t="shared" si="2"/>
        <v>5.1734442271999992</v>
      </c>
      <c r="AX21" s="14">
        <f t="shared" si="3"/>
        <v>34192.948217944002</v>
      </c>
      <c r="AZ21" s="6">
        <f t="shared" si="4"/>
        <v>2.4823722752000004</v>
      </c>
      <c r="BA21" s="7">
        <f t="shared" si="5"/>
        <v>36603.252925087996</v>
      </c>
      <c r="BC21" s="11">
        <f t="shared" si="6"/>
        <v>2.9101513600000022</v>
      </c>
      <c r="BD21" s="12">
        <f t="shared" si="7"/>
        <v>41870.467455960003</v>
      </c>
      <c r="BF21" s="15">
        <f t="shared" si="8"/>
        <v>4.8269559257600001</v>
      </c>
      <c r="BG21" s="16">
        <f t="shared" si="9"/>
        <v>36132.759454931998</v>
      </c>
      <c r="BI21">
        <v>60</v>
      </c>
      <c r="BJ21" t="s">
        <v>47</v>
      </c>
      <c r="BK21" s="2">
        <v>45524.878344907411</v>
      </c>
      <c r="BL21">
        <v>232</v>
      </c>
      <c r="BM21" t="s">
        <v>13</v>
      </c>
      <c r="BN21">
        <v>0</v>
      </c>
      <c r="BO21">
        <v>2.859</v>
      </c>
      <c r="BP21" s="3">
        <v>825159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48</v>
      </c>
      <c r="C22" s="2">
        <v>45524.899571759262</v>
      </c>
      <c r="D22">
        <v>268</v>
      </c>
      <c r="E22" t="s">
        <v>13</v>
      </c>
      <c r="F22">
        <v>0</v>
      </c>
      <c r="G22">
        <v>6.0019999999999998</v>
      </c>
      <c r="H22" s="3">
        <v>27061</v>
      </c>
      <c r="I22">
        <v>6.5000000000000002E-2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48</v>
      </c>
      <c r="Q22" s="2">
        <v>45524.899571759262</v>
      </c>
      <c r="R22">
        <v>268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48</v>
      </c>
      <c r="AE22" s="2">
        <v>45524.899571759262</v>
      </c>
      <c r="AF22">
        <v>268</v>
      </c>
      <c r="AG22" t="s">
        <v>13</v>
      </c>
      <c r="AH22">
        <v>0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R22" t="s">
        <v>66</v>
      </c>
      <c r="AS22" s="10">
        <v>61</v>
      </c>
      <c r="AT22" s="15">
        <f t="shared" si="0"/>
        <v>73.917351418175201</v>
      </c>
      <c r="AU22" s="16" t="e">
        <f t="shared" si="1"/>
        <v>#VALUE!</v>
      </c>
      <c r="AW22" s="13">
        <f t="shared" si="2"/>
        <v>70.806100205531095</v>
      </c>
      <c r="AX22" s="14" t="e">
        <f t="shared" si="3"/>
        <v>#VALUE!</v>
      </c>
      <c r="AZ22" s="6">
        <f t="shared" si="4"/>
        <v>61.010248741550654</v>
      </c>
      <c r="BA22" s="7" t="e">
        <f t="shared" si="5"/>
        <v>#VALUE!</v>
      </c>
      <c r="BC22" s="11">
        <f t="shared" si="6"/>
        <v>70.771789493983007</v>
      </c>
      <c r="BD22" s="12" t="e">
        <f t="shared" si="7"/>
        <v>#VALUE!</v>
      </c>
      <c r="BF22" s="15">
        <f t="shared" si="8"/>
        <v>73.917351418175201</v>
      </c>
      <c r="BG22" s="16" t="e">
        <f t="shared" si="9"/>
        <v>#VALUE!</v>
      </c>
      <c r="BI22">
        <v>61</v>
      </c>
      <c r="BJ22" t="s">
        <v>48</v>
      </c>
      <c r="BK22" s="2">
        <v>45524.899571759262</v>
      </c>
      <c r="BL22">
        <v>268</v>
      </c>
      <c r="BM22" t="s">
        <v>13</v>
      </c>
      <c r="BN22">
        <v>0</v>
      </c>
      <c r="BO22">
        <v>2.8519999999999999</v>
      </c>
      <c r="BP22" s="3">
        <v>860299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49</v>
      </c>
      <c r="C23" s="2">
        <v>45524.920787037037</v>
      </c>
      <c r="D23">
        <v>215</v>
      </c>
      <c r="E23" t="s">
        <v>13</v>
      </c>
      <c r="F23">
        <v>0</v>
      </c>
      <c r="G23">
        <v>6.0019999999999998</v>
      </c>
      <c r="H23" s="3">
        <v>429824</v>
      </c>
      <c r="I23">
        <v>1.08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49</v>
      </c>
      <c r="Q23" s="2">
        <v>45524.920787037037</v>
      </c>
      <c r="R23">
        <v>215</v>
      </c>
      <c r="S23" t="s">
        <v>13</v>
      </c>
      <c r="T23">
        <v>0</v>
      </c>
      <c r="U23">
        <v>5.9450000000000003</v>
      </c>
      <c r="V23" s="3">
        <v>3767</v>
      </c>
      <c r="W23">
        <v>1.1439999999999999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49</v>
      </c>
      <c r="AE23" s="2">
        <v>45524.920787037037</v>
      </c>
      <c r="AF23">
        <v>215</v>
      </c>
      <c r="AG23" t="s">
        <v>13</v>
      </c>
      <c r="AH23">
        <v>0</v>
      </c>
      <c r="AI23">
        <v>12.098000000000001</v>
      </c>
      <c r="AJ23" s="3">
        <v>77169</v>
      </c>
      <c r="AK23">
        <v>16.603000000000002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62</v>
      </c>
      <c r="AT23" s="15">
        <f t="shared" si="0"/>
        <v>1076.9673902399488</v>
      </c>
      <c r="AU23" s="16">
        <f t="shared" si="1"/>
        <v>15226.16473889917</v>
      </c>
      <c r="AW23" s="13">
        <f t="shared" si="2"/>
        <v>1109.8390256790017</v>
      </c>
      <c r="AX23" s="14">
        <f t="shared" si="3"/>
        <v>14654.025612838141</v>
      </c>
      <c r="AZ23" s="6">
        <f t="shared" si="4"/>
        <v>991.87709403959286</v>
      </c>
      <c r="BA23" s="7">
        <f t="shared" si="5"/>
        <v>15695.159307603279</v>
      </c>
      <c r="BC23" s="11">
        <f t="shared" si="6"/>
        <v>984.52223471984644</v>
      </c>
      <c r="BD23" s="12">
        <f t="shared" si="7"/>
        <v>17094.1995684551</v>
      </c>
      <c r="BF23" s="15">
        <f t="shared" si="8"/>
        <v>1076.9673902399488</v>
      </c>
      <c r="BG23" s="16">
        <f t="shared" si="9"/>
        <v>15226.16473889917</v>
      </c>
      <c r="BI23">
        <v>62</v>
      </c>
      <c r="BJ23" t="s">
        <v>49</v>
      </c>
      <c r="BK23" s="2">
        <v>45524.920787037037</v>
      </c>
      <c r="BL23">
        <v>215</v>
      </c>
      <c r="BM23" t="s">
        <v>13</v>
      </c>
      <c r="BN23">
        <v>0</v>
      </c>
      <c r="BO23">
        <v>2.8650000000000002</v>
      </c>
      <c r="BP23" s="3">
        <v>726094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50</v>
      </c>
      <c r="C24" s="2">
        <v>45524.942002314812</v>
      </c>
      <c r="D24">
        <v>227</v>
      </c>
      <c r="E24" t="s">
        <v>13</v>
      </c>
      <c r="F24">
        <v>0</v>
      </c>
      <c r="G24">
        <v>6.0010000000000003</v>
      </c>
      <c r="H24" s="3">
        <v>28289</v>
      </c>
      <c r="I24">
        <v>6.8000000000000005E-2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50</v>
      </c>
      <c r="Q24" s="2">
        <v>45524.942002314812</v>
      </c>
      <c r="R24">
        <v>227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50</v>
      </c>
      <c r="AE24" s="2">
        <v>45524.942002314812</v>
      </c>
      <c r="AF24">
        <v>227</v>
      </c>
      <c r="AG24" t="s">
        <v>13</v>
      </c>
      <c r="AH24">
        <v>0</v>
      </c>
      <c r="AI24">
        <v>12.172000000000001</v>
      </c>
      <c r="AJ24">
        <v>329</v>
      </c>
      <c r="AK24">
        <v>3.4000000000000002E-2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63</v>
      </c>
      <c r="AT24" s="15">
        <f t="shared" si="0"/>
        <v>77.457693739935195</v>
      </c>
      <c r="AU24" s="16">
        <f t="shared" si="1"/>
        <v>101.53852718819999</v>
      </c>
      <c r="AW24" s="13">
        <f t="shared" si="2"/>
        <v>74.033662656711101</v>
      </c>
      <c r="AX24" s="14">
        <f t="shared" si="3"/>
        <v>59.045040001340006</v>
      </c>
      <c r="AZ24" s="6">
        <f t="shared" si="4"/>
        <v>63.888118453858652</v>
      </c>
      <c r="BA24" s="7">
        <f t="shared" si="5"/>
        <v>-35.698462310319997</v>
      </c>
      <c r="BC24" s="11">
        <f t="shared" si="6"/>
        <v>74.401405119383</v>
      </c>
      <c r="BD24" s="12">
        <f t="shared" si="7"/>
        <v>58.506631279899992</v>
      </c>
      <c r="BF24" s="15">
        <f t="shared" si="8"/>
        <v>77.457693739935195</v>
      </c>
      <c r="BG24" s="16">
        <f t="shared" si="9"/>
        <v>101.53852718819999</v>
      </c>
      <c r="BI24">
        <v>63</v>
      </c>
      <c r="BJ24" t="s">
        <v>50</v>
      </c>
      <c r="BK24" s="2">
        <v>45524.942002314812</v>
      </c>
      <c r="BL24">
        <v>227</v>
      </c>
      <c r="BM24" t="s">
        <v>13</v>
      </c>
      <c r="BN24">
        <v>0</v>
      </c>
      <c r="BO24">
        <v>2.8519999999999999</v>
      </c>
      <c r="BP24" s="3">
        <v>872465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51</v>
      </c>
      <c r="C25" s="2">
        <v>45524.963229166664</v>
      </c>
      <c r="D25">
        <v>192</v>
      </c>
      <c r="E25" t="s">
        <v>13</v>
      </c>
      <c r="F25">
        <v>0</v>
      </c>
      <c r="G25">
        <v>5.9969999999999999</v>
      </c>
      <c r="H25" s="3">
        <v>33553</v>
      </c>
      <c r="I25">
        <v>8.1000000000000003E-2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51</v>
      </c>
      <c r="Q25" s="2">
        <v>45524.963229166664</v>
      </c>
      <c r="R25">
        <v>192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51</v>
      </c>
      <c r="AE25" s="2">
        <v>45524.963229166664</v>
      </c>
      <c r="AF25">
        <v>192</v>
      </c>
      <c r="AG25" t="s">
        <v>13</v>
      </c>
      <c r="AH25">
        <v>0</v>
      </c>
      <c r="AI25">
        <v>12.151</v>
      </c>
      <c r="AJ25" s="3">
        <v>7526</v>
      </c>
      <c r="AK25">
        <v>1.6180000000000001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64</v>
      </c>
      <c r="AT25" s="15">
        <f t="shared" si="0"/>
        <v>92.624014859960809</v>
      </c>
      <c r="AU25" s="16">
        <f t="shared" si="1"/>
        <v>1573.5428875751998</v>
      </c>
      <c r="AW25" s="13">
        <f t="shared" si="2"/>
        <v>87.864945319491909</v>
      </c>
      <c r="AX25" s="14">
        <f t="shared" si="3"/>
        <v>1434.1922226082399</v>
      </c>
      <c r="AZ25" s="6">
        <f t="shared" si="4"/>
        <v>76.221771761223138</v>
      </c>
      <c r="BA25" s="7">
        <f t="shared" si="5"/>
        <v>1450.4787299484799</v>
      </c>
      <c r="BC25" s="11">
        <f t="shared" si="6"/>
        <v>89.906386393207001</v>
      </c>
      <c r="BD25" s="12">
        <f t="shared" si="7"/>
        <v>1788.7901876764001</v>
      </c>
      <c r="BF25" s="15">
        <f t="shared" si="8"/>
        <v>92.624014859960809</v>
      </c>
      <c r="BG25" s="16">
        <f t="shared" si="9"/>
        <v>1573.5428875751998</v>
      </c>
      <c r="BI25">
        <v>64</v>
      </c>
      <c r="BJ25" t="s">
        <v>51</v>
      </c>
      <c r="BK25" s="2">
        <v>45524.963229166664</v>
      </c>
      <c r="BL25">
        <v>192</v>
      </c>
      <c r="BM25" t="s">
        <v>13</v>
      </c>
      <c r="BN25">
        <v>0</v>
      </c>
      <c r="BO25">
        <v>2.855</v>
      </c>
      <c r="BP25" s="3">
        <v>754152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52</v>
      </c>
      <c r="C26" s="2">
        <v>45524.984456018516</v>
      </c>
      <c r="D26">
        <v>123</v>
      </c>
      <c r="E26" t="s">
        <v>13</v>
      </c>
      <c r="F26">
        <v>0</v>
      </c>
      <c r="G26">
        <v>5.9980000000000002</v>
      </c>
      <c r="H26" s="3">
        <v>50898</v>
      </c>
      <c r="I26">
        <v>0.125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52</v>
      </c>
      <c r="Q26" s="2">
        <v>45524.984456018516</v>
      </c>
      <c r="R26">
        <v>123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52</v>
      </c>
      <c r="AE26" s="2">
        <v>45524.984456018516</v>
      </c>
      <c r="AF26">
        <v>123</v>
      </c>
      <c r="AG26" t="s">
        <v>13</v>
      </c>
      <c r="AH26">
        <v>0</v>
      </c>
      <c r="AI26">
        <v>12.144</v>
      </c>
      <c r="AJ26" s="3">
        <v>6147</v>
      </c>
      <c r="AK26">
        <v>1.3149999999999999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65</v>
      </c>
      <c r="AT26" s="15">
        <f t="shared" si="0"/>
        <v>142.4841348705248</v>
      </c>
      <c r="AU26" s="16">
        <f t="shared" si="1"/>
        <v>1291.9754205817999</v>
      </c>
      <c r="AW26" s="13">
        <f t="shared" si="2"/>
        <v>133.39192568575641</v>
      </c>
      <c r="AX26" s="14">
        <f t="shared" si="3"/>
        <v>1170.8340059976601</v>
      </c>
      <c r="AZ26" s="6">
        <f t="shared" si="4"/>
        <v>116.82985656022183</v>
      </c>
      <c r="BA26" s="7">
        <f t="shared" si="5"/>
        <v>1165.9206112583199</v>
      </c>
      <c r="BC26" s="11">
        <f t="shared" si="6"/>
        <v>140.37722770089204</v>
      </c>
      <c r="BD26" s="12">
        <f t="shared" si="7"/>
        <v>1460.9139837350999</v>
      </c>
      <c r="BF26" s="15">
        <f t="shared" si="8"/>
        <v>142.4841348705248</v>
      </c>
      <c r="BG26" s="16">
        <f t="shared" si="9"/>
        <v>1291.9754205817999</v>
      </c>
      <c r="BI26">
        <v>65</v>
      </c>
      <c r="BJ26" t="s">
        <v>52</v>
      </c>
      <c r="BK26" s="2">
        <v>45524.984456018516</v>
      </c>
      <c r="BL26">
        <v>123</v>
      </c>
      <c r="BM26" t="s">
        <v>13</v>
      </c>
      <c r="BN26">
        <v>0</v>
      </c>
      <c r="BO26">
        <v>2.8530000000000002</v>
      </c>
      <c r="BP26" s="3">
        <v>830321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53</v>
      </c>
      <c r="C27" s="2">
        <v>45525.005671296298</v>
      </c>
      <c r="D27">
        <v>300</v>
      </c>
      <c r="E27" t="s">
        <v>13</v>
      </c>
      <c r="F27">
        <v>0</v>
      </c>
      <c r="G27">
        <v>5.8609999999999998</v>
      </c>
      <c r="H27" s="3">
        <v>52112522</v>
      </c>
      <c r="I27">
        <v>152.94999999999999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53</v>
      </c>
      <c r="Q27" s="2">
        <v>45525.005671296298</v>
      </c>
      <c r="R27">
        <v>300</v>
      </c>
      <c r="S27" t="s">
        <v>13</v>
      </c>
      <c r="T27">
        <v>0</v>
      </c>
      <c r="U27">
        <v>5.819</v>
      </c>
      <c r="V27" s="3">
        <v>419178</v>
      </c>
      <c r="W27">
        <v>112.011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53</v>
      </c>
      <c r="AE27" s="2">
        <v>45525.005671296298</v>
      </c>
      <c r="AF27">
        <v>300</v>
      </c>
      <c r="AG27" t="s">
        <v>13</v>
      </c>
      <c r="AH27">
        <v>0</v>
      </c>
      <c r="AI27">
        <v>12.108000000000001</v>
      </c>
      <c r="AJ27" s="3">
        <v>51663</v>
      </c>
      <c r="AK27">
        <v>11.185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66</v>
      </c>
      <c r="AT27" s="15">
        <f t="shared" si="0"/>
        <v>109997.70773379601</v>
      </c>
      <c r="AU27" s="16">
        <f t="shared" si="1"/>
        <v>10043.239254376929</v>
      </c>
      <c r="AW27" s="13">
        <f t="shared" si="2"/>
        <v>104236.83557262213</v>
      </c>
      <c r="AX27" s="14">
        <f t="shared" si="3"/>
        <v>9830.7085938480614</v>
      </c>
      <c r="AZ27" s="6">
        <f t="shared" si="4"/>
        <v>100400.42020764409</v>
      </c>
      <c r="BA27" s="7">
        <f t="shared" si="5"/>
        <v>10506.927546679119</v>
      </c>
      <c r="BC27" s="11">
        <f t="shared" si="6"/>
        <v>102972.95308632001</v>
      </c>
      <c r="BD27" s="12">
        <f t="shared" si="7"/>
        <v>10910.7603182279</v>
      </c>
      <c r="BF27" s="15">
        <f t="shared" si="8"/>
        <v>109997.70773379601</v>
      </c>
      <c r="BG27" s="16">
        <f t="shared" si="9"/>
        <v>10043.239254376929</v>
      </c>
      <c r="BI27">
        <v>66</v>
      </c>
      <c r="BJ27" t="s">
        <v>53</v>
      </c>
      <c r="BK27" s="2">
        <v>45525.005671296298</v>
      </c>
      <c r="BL27">
        <v>300</v>
      </c>
      <c r="BM27" t="s">
        <v>13</v>
      </c>
      <c r="BN27">
        <v>0</v>
      </c>
      <c r="BO27">
        <v>2.8620000000000001</v>
      </c>
      <c r="BP27" s="3">
        <v>601368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54</v>
      </c>
      <c r="C28" s="2">
        <v>45525.026898148149</v>
      </c>
      <c r="D28">
        <v>216</v>
      </c>
      <c r="E28" t="s">
        <v>13</v>
      </c>
      <c r="F28">
        <v>0</v>
      </c>
      <c r="G28">
        <v>6.0410000000000004</v>
      </c>
      <c r="H28" s="3">
        <v>3339</v>
      </c>
      <c r="I28">
        <v>5.0000000000000001E-3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54</v>
      </c>
      <c r="Q28" s="2">
        <v>45525.026898148149</v>
      </c>
      <c r="R28">
        <v>216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54</v>
      </c>
      <c r="AE28" s="2">
        <v>45525.026898148149</v>
      </c>
      <c r="AF28">
        <v>216</v>
      </c>
      <c r="AG28" t="s">
        <v>13</v>
      </c>
      <c r="AH28">
        <v>0</v>
      </c>
      <c r="AI28">
        <v>11.99</v>
      </c>
      <c r="AJ28" s="3">
        <v>196398</v>
      </c>
      <c r="AK28">
        <v>40.957000000000001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67</v>
      </c>
      <c r="AT28" s="15">
        <f t="shared" si="0"/>
        <v>5.0166163459399993</v>
      </c>
      <c r="AU28" s="16">
        <f t="shared" si="1"/>
        <v>39039.318049071888</v>
      </c>
      <c r="AW28" s="13">
        <f t="shared" si="2"/>
        <v>5.4039170280499995</v>
      </c>
      <c r="AX28" s="14">
        <f t="shared" si="3"/>
        <v>36920.256044190966</v>
      </c>
      <c r="AZ28" s="6">
        <f t="shared" si="4"/>
        <v>2.6026693213000005</v>
      </c>
      <c r="BA28" s="7">
        <f t="shared" si="5"/>
        <v>39507.404709209921</v>
      </c>
      <c r="BC28" s="11">
        <f t="shared" si="6"/>
        <v>2.8300823400000006</v>
      </c>
      <c r="BD28" s="12">
        <f t="shared" si="7"/>
        <v>45293.182666876397</v>
      </c>
      <c r="BF28" s="15">
        <f t="shared" si="8"/>
        <v>5.0166163459399993</v>
      </c>
      <c r="BG28" s="16">
        <f t="shared" si="9"/>
        <v>39039.318049071888</v>
      </c>
      <c r="BI28">
        <v>67</v>
      </c>
      <c r="BJ28" t="s">
        <v>54</v>
      </c>
      <c r="BK28" s="2">
        <v>45525.026898148149</v>
      </c>
      <c r="BL28">
        <v>216</v>
      </c>
      <c r="BM28" t="s">
        <v>13</v>
      </c>
      <c r="BN28">
        <v>0</v>
      </c>
      <c r="BO28">
        <v>2.8530000000000002</v>
      </c>
      <c r="BP28" s="3">
        <v>931054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55</v>
      </c>
      <c r="C29" s="2">
        <v>45525.048090277778</v>
      </c>
      <c r="D29">
        <v>370</v>
      </c>
      <c r="E29" t="s">
        <v>13</v>
      </c>
      <c r="F29">
        <v>0</v>
      </c>
      <c r="G29">
        <v>6.0220000000000002</v>
      </c>
      <c r="H29" s="3">
        <v>3603</v>
      </c>
      <c r="I29">
        <v>6.0000000000000001E-3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55</v>
      </c>
      <c r="Q29" s="2">
        <v>45525.048090277778</v>
      </c>
      <c r="R29">
        <v>370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55</v>
      </c>
      <c r="AE29" s="2">
        <v>45525.048090277778</v>
      </c>
      <c r="AF29">
        <v>370</v>
      </c>
      <c r="AG29" t="s">
        <v>13</v>
      </c>
      <c r="AH29">
        <v>0</v>
      </c>
      <c r="AI29">
        <v>11.972</v>
      </c>
      <c r="AJ29" s="3">
        <v>179980</v>
      </c>
      <c r="AK29">
        <v>37.692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68</v>
      </c>
      <c r="AT29" s="15">
        <f t="shared" si="0"/>
        <v>5.7689281382599997</v>
      </c>
      <c r="AU29" s="16">
        <f t="shared" si="1"/>
        <v>35800.775006388008</v>
      </c>
      <c r="AW29" s="13">
        <f t="shared" si="2"/>
        <v>6.3069847584499996</v>
      </c>
      <c r="AX29" s="14">
        <f t="shared" si="3"/>
        <v>33881.611065495999</v>
      </c>
      <c r="AZ29" s="6">
        <f t="shared" si="4"/>
        <v>3.0893724877000004</v>
      </c>
      <c r="BA29" s="7">
        <f t="shared" si="5"/>
        <v>36271.501733792007</v>
      </c>
      <c r="BC29" s="11">
        <f t="shared" si="6"/>
        <v>2.5617738600000006</v>
      </c>
      <c r="BD29" s="12">
        <f t="shared" si="7"/>
        <v>41479.180463640005</v>
      </c>
      <c r="BF29" s="15">
        <f t="shared" si="8"/>
        <v>5.7689281382599997</v>
      </c>
      <c r="BG29" s="16">
        <f t="shared" si="9"/>
        <v>35800.775006388008</v>
      </c>
      <c r="BI29">
        <v>68</v>
      </c>
      <c r="BJ29" t="s">
        <v>55</v>
      </c>
      <c r="BK29" s="2">
        <v>45525.048090277778</v>
      </c>
      <c r="BL29">
        <v>370</v>
      </c>
      <c r="BM29" t="s">
        <v>13</v>
      </c>
      <c r="BN29">
        <v>0</v>
      </c>
      <c r="BO29">
        <v>2.847</v>
      </c>
      <c r="BP29" s="3">
        <v>919433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56</v>
      </c>
      <c r="C30" s="2">
        <v>45525.069293981483</v>
      </c>
      <c r="D30">
        <v>375</v>
      </c>
      <c r="E30" t="s">
        <v>13</v>
      </c>
      <c r="F30">
        <v>0</v>
      </c>
      <c r="G30">
        <v>6.0350000000000001</v>
      </c>
      <c r="H30" s="3">
        <v>3002</v>
      </c>
      <c r="I30">
        <v>4.0000000000000001E-3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56</v>
      </c>
      <c r="Q30" s="2">
        <v>45525.069293981483</v>
      </c>
      <c r="R30">
        <v>375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56</v>
      </c>
      <c r="AE30" s="2">
        <v>45525.069293981483</v>
      </c>
      <c r="AF30">
        <v>375</v>
      </c>
      <c r="AG30" t="s">
        <v>13</v>
      </c>
      <c r="AH30">
        <v>0</v>
      </c>
      <c r="AI30">
        <v>11.984</v>
      </c>
      <c r="AJ30" s="3">
        <v>181957</v>
      </c>
      <c r="AK30">
        <v>38.087000000000003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69</v>
      </c>
      <c r="AT30" s="15">
        <f t="shared" si="0"/>
        <v>4.0678519085599998</v>
      </c>
      <c r="AU30" s="16">
        <f t="shared" si="1"/>
        <v>36191.435453128535</v>
      </c>
      <c r="AW30" s="13">
        <f t="shared" si="2"/>
        <v>4.2394003682000001</v>
      </c>
      <c r="AX30" s="14">
        <f t="shared" si="3"/>
        <v>34247.978631455262</v>
      </c>
      <c r="AZ30" s="6">
        <f t="shared" si="4"/>
        <v>2.0108139812000001</v>
      </c>
      <c r="BA30" s="7">
        <f t="shared" si="5"/>
        <v>36661.886811853517</v>
      </c>
      <c r="BC30" s="11">
        <f t="shared" si="6"/>
        <v>3.2819521600000012</v>
      </c>
      <c r="BD30" s="12">
        <f t="shared" si="7"/>
        <v>41939.617391175896</v>
      </c>
      <c r="BF30" s="15">
        <f t="shared" si="8"/>
        <v>4.0678519085599998</v>
      </c>
      <c r="BG30" s="16">
        <f t="shared" si="9"/>
        <v>36191.435453128535</v>
      </c>
      <c r="BI30">
        <v>69</v>
      </c>
      <c r="BJ30" t="s">
        <v>56</v>
      </c>
      <c r="BK30" s="2">
        <v>45525.069293981483</v>
      </c>
      <c r="BL30">
        <v>375</v>
      </c>
      <c r="BM30" t="s">
        <v>13</v>
      </c>
      <c r="BN30">
        <v>0</v>
      </c>
      <c r="BO30">
        <v>2.847</v>
      </c>
      <c r="BP30" s="3">
        <v>925606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70</v>
      </c>
      <c r="B31" t="s">
        <v>57</v>
      </c>
      <c r="C31" s="2">
        <v>45525.090520833335</v>
      </c>
      <c r="D31">
        <v>384</v>
      </c>
      <c r="E31" t="s">
        <v>13</v>
      </c>
      <c r="F31">
        <v>0</v>
      </c>
      <c r="G31">
        <v>5.9969999999999999</v>
      </c>
      <c r="H31" s="3">
        <v>47049</v>
      </c>
      <c r="I31">
        <v>0.115</v>
      </c>
      <c r="J31" t="s">
        <v>14</v>
      </c>
      <c r="K31" t="s">
        <v>14</v>
      </c>
      <c r="L31" t="s">
        <v>14</v>
      </c>
      <c r="M31" t="s">
        <v>14</v>
      </c>
      <c r="O31">
        <v>70</v>
      </c>
      <c r="P31" t="s">
        <v>57</v>
      </c>
      <c r="Q31" s="2">
        <v>45525.090520833335</v>
      </c>
      <c r="R31">
        <v>384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70</v>
      </c>
      <c r="AD31" t="s">
        <v>57</v>
      </c>
      <c r="AE31" s="2">
        <v>45525.090520833335</v>
      </c>
      <c r="AF31">
        <v>384</v>
      </c>
      <c r="AG31" t="s">
        <v>13</v>
      </c>
      <c r="AH31">
        <v>0</v>
      </c>
      <c r="AI31">
        <v>12.151999999999999</v>
      </c>
      <c r="AJ31" s="3">
        <v>6048</v>
      </c>
      <c r="AK31">
        <v>1.294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70</v>
      </c>
      <c r="AT31" s="15">
        <f t="shared" si="0"/>
        <v>131.43476089379121</v>
      </c>
      <c r="AU31" s="16">
        <f t="shared" si="1"/>
        <v>1271.7526174207999</v>
      </c>
      <c r="AW31" s="13">
        <f t="shared" si="2"/>
        <v>123.29538974431911</v>
      </c>
      <c r="AX31" s="14">
        <f t="shared" si="3"/>
        <v>1151.9248367769601</v>
      </c>
      <c r="AZ31" s="6">
        <f t="shared" si="4"/>
        <v>107.82276797938344</v>
      </c>
      <c r="BA31" s="7">
        <f t="shared" si="5"/>
        <v>1145.4881216819199</v>
      </c>
      <c r="BC31" s="11">
        <f t="shared" si="6"/>
        <v>129.25924655162302</v>
      </c>
      <c r="BD31" s="12">
        <f t="shared" si="7"/>
        <v>1437.3086355456001</v>
      </c>
      <c r="BF31" s="15">
        <f t="shared" si="8"/>
        <v>131.43476089379121</v>
      </c>
      <c r="BG31" s="16">
        <f t="shared" si="9"/>
        <v>1271.7526174207999</v>
      </c>
      <c r="BI31">
        <v>70</v>
      </c>
      <c r="BJ31" t="s">
        <v>57</v>
      </c>
      <c r="BK31" s="2">
        <v>45525.090520833335</v>
      </c>
      <c r="BL31">
        <v>384</v>
      </c>
      <c r="BM31" t="s">
        <v>13</v>
      </c>
      <c r="BN31">
        <v>0</v>
      </c>
      <c r="BO31">
        <v>2.8460000000000001</v>
      </c>
      <c r="BP31" s="3">
        <v>941664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71</v>
      </c>
      <c r="B32" t="s">
        <v>58</v>
      </c>
      <c r="C32" s="2">
        <v>45525.111724537041</v>
      </c>
      <c r="D32">
        <v>167</v>
      </c>
      <c r="E32" t="s">
        <v>13</v>
      </c>
      <c r="F32">
        <v>0</v>
      </c>
      <c r="G32">
        <v>6.0510000000000002</v>
      </c>
      <c r="H32" s="3">
        <v>2410</v>
      </c>
      <c r="I32">
        <v>3.0000000000000001E-3</v>
      </c>
      <c r="J32" t="s">
        <v>14</v>
      </c>
      <c r="K32" t="s">
        <v>14</v>
      </c>
      <c r="L32" t="s">
        <v>14</v>
      </c>
      <c r="M32" t="s">
        <v>14</v>
      </c>
      <c r="O32">
        <v>71</v>
      </c>
      <c r="P32" t="s">
        <v>58</v>
      </c>
      <c r="Q32" s="2">
        <v>45525.111724537041</v>
      </c>
      <c r="R32">
        <v>167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71</v>
      </c>
      <c r="AD32" t="s">
        <v>58</v>
      </c>
      <c r="AE32" s="2">
        <v>45525.111724537041</v>
      </c>
      <c r="AF32">
        <v>167</v>
      </c>
      <c r="AG32" t="s">
        <v>13</v>
      </c>
      <c r="AH32">
        <v>0</v>
      </c>
      <c r="AI32">
        <v>11.978</v>
      </c>
      <c r="AJ32" s="3">
        <v>195488</v>
      </c>
      <c r="AK32">
        <v>40.777000000000001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71</v>
      </c>
      <c r="AT32" s="15">
        <f t="shared" si="0"/>
        <v>2.4326048339999993</v>
      </c>
      <c r="AU32" s="16">
        <f t="shared" si="1"/>
        <v>38860.154537799688</v>
      </c>
      <c r="AW32" s="13">
        <f t="shared" si="2"/>
        <v>2.1618506050000015</v>
      </c>
      <c r="AX32" s="14">
        <f t="shared" si="3"/>
        <v>36752.062624578561</v>
      </c>
      <c r="AZ32" s="6">
        <f t="shared" si="4"/>
        <v>1.0510259299999996</v>
      </c>
      <c r="BA32" s="7">
        <f t="shared" si="5"/>
        <v>39328.408556165123</v>
      </c>
      <c r="BC32" s="11">
        <f t="shared" si="6"/>
        <v>4.3727239999999998</v>
      </c>
      <c r="BD32" s="12">
        <f t="shared" si="7"/>
        <v>45082.361271910399</v>
      </c>
      <c r="BF32" s="15">
        <f t="shared" si="8"/>
        <v>2.4326048339999993</v>
      </c>
      <c r="BG32" s="16">
        <f t="shared" si="9"/>
        <v>38860.154537799688</v>
      </c>
      <c r="BI32">
        <v>71</v>
      </c>
      <c r="BJ32" t="s">
        <v>58</v>
      </c>
      <c r="BK32" s="2">
        <v>45525.111724537041</v>
      </c>
      <c r="BL32">
        <v>167</v>
      </c>
      <c r="BM32" t="s">
        <v>13</v>
      </c>
      <c r="BN32">
        <v>0</v>
      </c>
      <c r="BO32">
        <v>2.8439999999999999</v>
      </c>
      <c r="BP32" s="3">
        <v>973182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72</v>
      </c>
      <c r="B33" t="s">
        <v>59</v>
      </c>
      <c r="C33" s="2">
        <v>45525.132916666669</v>
      </c>
      <c r="D33">
        <v>44</v>
      </c>
      <c r="E33" t="s">
        <v>13</v>
      </c>
      <c r="F33">
        <v>0</v>
      </c>
      <c r="G33">
        <v>5.9950000000000001</v>
      </c>
      <c r="H33" s="3">
        <v>116784</v>
      </c>
      <c r="I33">
        <v>0.29099999999999998</v>
      </c>
      <c r="J33" t="s">
        <v>14</v>
      </c>
      <c r="K33" t="s">
        <v>14</v>
      </c>
      <c r="L33" t="s">
        <v>14</v>
      </c>
      <c r="M33" t="s">
        <v>14</v>
      </c>
      <c r="O33">
        <v>72</v>
      </c>
      <c r="P33" t="s">
        <v>59</v>
      </c>
      <c r="Q33" s="2">
        <v>45525.132916666669</v>
      </c>
      <c r="R33">
        <v>44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72</v>
      </c>
      <c r="AD33" t="s">
        <v>59</v>
      </c>
      <c r="AE33" s="2">
        <v>45525.132916666669</v>
      </c>
      <c r="AF33">
        <v>44</v>
      </c>
      <c r="AG33" t="s">
        <v>13</v>
      </c>
      <c r="AH33">
        <v>0</v>
      </c>
      <c r="AI33">
        <v>12.076000000000001</v>
      </c>
      <c r="AJ33" s="3">
        <v>74473</v>
      </c>
      <c r="AK33">
        <v>16.033999999999999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72</v>
      </c>
      <c r="AT33" s="15">
        <f t="shared" ref="AT33:AT37" si="10">IF(H33&lt;10000,((H33^2*0.00000005714)+(H33*0.002453)+(-3.811)),(IF(H33&lt;200000,((H33^2*-0.0000000002888)+(H33*0.002899)+(-4.321)),(IF(H33&lt;8000000,((H33^2*-0.0000000000062)+(H33*0.002143)+(157)),((V33^2*-0.000000031)+(V33*0.2771)+(-709.5)))))))</f>
        <v>330.2970164329472</v>
      </c>
      <c r="AU33" s="16">
        <f t="shared" ref="AU33:AU37" si="11">IF(AJ33&lt;45000,((-0.0000000598*AJ33^2)+(0.205*AJ33)+(34.1)),((-0.00000002403*AJ33^2)+(0.2063*AJ33)+(-550.7)))</f>
        <v>14679.804047672131</v>
      </c>
      <c r="AW33" s="13">
        <f t="shared" ref="AW33:AW37" si="12">IF(H33&lt;10000,((-0.00000005795*H33^2)+(0.003823*H33)+(-6.715)),(IF(H33&lt;700000,((-0.0000000001209*H33^2)+(0.002635*H33)+(-0.4111)), ((-0.00000002007*V33^2)+(0.2564*V33)+(286.1)))))</f>
        <v>305.66584502888963</v>
      </c>
      <c r="AX33" s="14">
        <f t="shared" ref="AX33:AX37" si="13">(-0.00000001626*AJ33^2)+(0.1912*AJ33)+(-3.858)</f>
        <v>14145.197937126461</v>
      </c>
      <c r="AZ33" s="6">
        <f t="shared" ref="AZ33:AZ37" si="14">IF(H33&lt;10000,((0.0000001453*H33^2)+(0.0008349*H33)+(-1.805)),(IF(H33&lt;700000,((-0.00000000008054*H33^2)+(0.002348*H33)+(-2.47)), ((-0.00000001938*V33^2)+(0.2471*V33)+(226.8)))))</f>
        <v>270.64038699608568</v>
      </c>
      <c r="BA33" s="7">
        <f t="shared" ref="BA33:BA37" si="15">(-0.00000002552*AJ33^2)+(0.2067*AJ33)+(-103.7)</f>
        <v>15148.329368355919</v>
      </c>
      <c r="BC33" s="11">
        <f t="shared" ref="BC33:BC37" si="16">IF(H33&lt;10000,((H33^2*0.00000054)+(H33*-0.004765)+(12.72)),(IF(H33&lt;200000,((H33^2*-0.000000001577)+(H33*0.003043)+(-10.42)),(IF(H33&lt;8000000,((H33^2*-0.0000000000186)+(H33*0.00194)+(154.1)),((V33^2*-0.00000002)+(V33*0.2565)+(-1032)))))))</f>
        <v>323.44579331148799</v>
      </c>
      <c r="BD33" s="12">
        <f t="shared" ref="BD33:BD37" si="17">IF(AJ33&lt;45000,((-0.0000004561*AJ33^2)+(0.244*AJ33)+(-21.72)),((-0.0000000409*AJ33^2)+(0.2477*AJ33)+(-1777)))</f>
        <v>16443.1213858839</v>
      </c>
      <c r="BF33" s="15">
        <f t="shared" ref="BF33:BF37" si="18">IF(H33&lt;10000,((H33^2*0.00000005714)+(H33*0.002453)+(-3.811)),(IF(H33&lt;200000,((H33^2*-0.0000000002888)+(H33*0.002899)+(-4.321)),(IF(H33&lt;8000000,((H33^2*-0.0000000000062)+(H33*0.002143)+(157)),((V33^2*-0.000000031)+(V33*0.2771)+(-709.5)))))))</f>
        <v>330.2970164329472</v>
      </c>
      <c r="BG33" s="16">
        <f t="shared" ref="BG33:BG37" si="19">IF(AJ33&lt;45000,((-0.0000000598*AJ33^2)+(0.205*AJ33)+(34.1)),((-0.00000002403*AJ33^2)+(0.2063*AJ33)+(-550.7)))</f>
        <v>14679.804047672131</v>
      </c>
      <c r="BI33">
        <v>72</v>
      </c>
      <c r="BJ33" t="s">
        <v>59</v>
      </c>
      <c r="BK33" s="2">
        <v>45525.132916666669</v>
      </c>
      <c r="BL33">
        <v>44</v>
      </c>
      <c r="BM33" t="s">
        <v>13</v>
      </c>
      <c r="BN33">
        <v>0</v>
      </c>
      <c r="BO33">
        <v>2.85</v>
      </c>
      <c r="BP33" s="3">
        <v>872776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73</v>
      </c>
      <c r="B34" t="s">
        <v>60</v>
      </c>
      <c r="C34" s="2">
        <v>45525.154108796298</v>
      </c>
      <c r="D34">
        <v>152</v>
      </c>
      <c r="E34" t="s">
        <v>13</v>
      </c>
      <c r="F34">
        <v>0</v>
      </c>
      <c r="G34">
        <v>5.9950000000000001</v>
      </c>
      <c r="H34" s="3">
        <v>48424</v>
      </c>
      <c r="I34">
        <v>0.11799999999999999</v>
      </c>
      <c r="J34" t="s">
        <v>14</v>
      </c>
      <c r="K34" t="s">
        <v>14</v>
      </c>
      <c r="L34" t="s">
        <v>14</v>
      </c>
      <c r="M34" t="s">
        <v>14</v>
      </c>
      <c r="O34">
        <v>73</v>
      </c>
      <c r="P34" t="s">
        <v>60</v>
      </c>
      <c r="Q34" s="2">
        <v>45525.154108796298</v>
      </c>
      <c r="R34">
        <v>152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73</v>
      </c>
      <c r="AD34" t="s">
        <v>60</v>
      </c>
      <c r="AE34" s="2">
        <v>45525.154108796298</v>
      </c>
      <c r="AF34">
        <v>152</v>
      </c>
      <c r="AG34" t="s">
        <v>13</v>
      </c>
      <c r="AH34">
        <v>0</v>
      </c>
      <c r="AI34">
        <v>12.164</v>
      </c>
      <c r="AJ34" s="3">
        <v>5465</v>
      </c>
      <c r="AK34">
        <v>1.165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73</v>
      </c>
      <c r="AT34" s="15">
        <f t="shared" si="10"/>
        <v>135.3829735654912</v>
      </c>
      <c r="AU34" s="16">
        <f t="shared" si="11"/>
        <v>1152.6389997449999</v>
      </c>
      <c r="AW34" s="13">
        <f t="shared" si="12"/>
        <v>126.9026435514816</v>
      </c>
      <c r="AX34" s="14">
        <f t="shared" si="13"/>
        <v>1040.5643751815003</v>
      </c>
      <c r="AZ34" s="6">
        <f t="shared" si="14"/>
        <v>111.04069506068096</v>
      </c>
      <c r="BA34" s="7">
        <f t="shared" si="15"/>
        <v>1025.1533139379999</v>
      </c>
      <c r="BC34" s="11">
        <f t="shared" si="16"/>
        <v>133.23635028524802</v>
      </c>
      <c r="BD34" s="12">
        <f t="shared" si="17"/>
        <v>1298.1180147775001</v>
      </c>
      <c r="BF34" s="15">
        <f t="shared" si="18"/>
        <v>135.3829735654912</v>
      </c>
      <c r="BG34" s="16">
        <f t="shared" si="19"/>
        <v>1152.6389997449999</v>
      </c>
      <c r="BI34">
        <v>73</v>
      </c>
      <c r="BJ34" t="s">
        <v>60</v>
      </c>
      <c r="BK34" s="2">
        <v>45525.154108796298</v>
      </c>
      <c r="BL34">
        <v>152</v>
      </c>
      <c r="BM34" t="s">
        <v>13</v>
      </c>
      <c r="BN34">
        <v>0</v>
      </c>
      <c r="BO34">
        <v>2.8439999999999999</v>
      </c>
      <c r="BP34" s="3">
        <v>981950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74</v>
      </c>
      <c r="B35" t="s">
        <v>61</v>
      </c>
      <c r="C35" s="2">
        <v>45525.175312500003</v>
      </c>
      <c r="D35">
        <v>234</v>
      </c>
      <c r="E35" t="s">
        <v>13</v>
      </c>
      <c r="F35">
        <v>0</v>
      </c>
      <c r="G35">
        <v>5.9980000000000002</v>
      </c>
      <c r="H35" s="3">
        <v>29830</v>
      </c>
      <c r="I35">
        <v>7.1999999999999995E-2</v>
      </c>
      <c r="J35" t="s">
        <v>14</v>
      </c>
      <c r="K35" t="s">
        <v>14</v>
      </c>
      <c r="L35" t="s">
        <v>14</v>
      </c>
      <c r="M35" t="s">
        <v>14</v>
      </c>
      <c r="O35">
        <v>74</v>
      </c>
      <c r="P35" t="s">
        <v>61</v>
      </c>
      <c r="Q35" s="2">
        <v>45525.175312500003</v>
      </c>
      <c r="R35">
        <v>234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74</v>
      </c>
      <c r="AD35" t="s">
        <v>61</v>
      </c>
      <c r="AE35" s="2">
        <v>45525.175312500003</v>
      </c>
      <c r="AF35">
        <v>234</v>
      </c>
      <c r="AG35" t="s">
        <v>13</v>
      </c>
      <c r="AH35">
        <v>0</v>
      </c>
      <c r="AI35">
        <v>12.161</v>
      </c>
      <c r="AJ35" s="3">
        <v>8692</v>
      </c>
      <c r="AK35">
        <v>1.8740000000000001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74</v>
      </c>
      <c r="AT35" s="15">
        <f t="shared" si="10"/>
        <v>81.899187413679996</v>
      </c>
      <c r="AU35" s="16">
        <f t="shared" si="11"/>
        <v>1811.4420583327999</v>
      </c>
      <c r="AW35" s="13">
        <f t="shared" si="12"/>
        <v>78.083369685990007</v>
      </c>
      <c r="AX35" s="14">
        <f t="shared" si="13"/>
        <v>1656.8239429513601</v>
      </c>
      <c r="AZ35" s="6">
        <f t="shared" si="14"/>
        <v>67.499173180393996</v>
      </c>
      <c r="BA35" s="7">
        <f t="shared" si="15"/>
        <v>1691.0083419507198</v>
      </c>
      <c r="BC35" s="11">
        <f t="shared" si="16"/>
        <v>78.94942982469999</v>
      </c>
      <c r="BD35" s="12">
        <f t="shared" si="17"/>
        <v>2064.6692509296004</v>
      </c>
      <c r="BF35" s="15">
        <f t="shared" si="18"/>
        <v>81.899187413679996</v>
      </c>
      <c r="BG35" s="16">
        <f t="shared" si="19"/>
        <v>1811.4420583327999</v>
      </c>
      <c r="BI35">
        <v>74</v>
      </c>
      <c r="BJ35" t="s">
        <v>61</v>
      </c>
      <c r="BK35" s="2">
        <v>45525.175312500003</v>
      </c>
      <c r="BL35">
        <v>234</v>
      </c>
      <c r="BM35" t="s">
        <v>13</v>
      </c>
      <c r="BN35">
        <v>0</v>
      </c>
      <c r="BO35">
        <v>2.8479999999999999</v>
      </c>
      <c r="BP35" s="3">
        <v>906792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75</v>
      </c>
      <c r="B36" t="s">
        <v>62</v>
      </c>
      <c r="C36" s="2">
        <v>45525.196527777778</v>
      </c>
      <c r="D36">
        <v>72</v>
      </c>
      <c r="E36" t="s">
        <v>13</v>
      </c>
      <c r="F36">
        <v>0</v>
      </c>
      <c r="G36">
        <v>6.0369999999999999</v>
      </c>
      <c r="H36" s="3">
        <v>2743</v>
      </c>
      <c r="I36">
        <v>3.0000000000000001E-3</v>
      </c>
      <c r="J36" t="s">
        <v>14</v>
      </c>
      <c r="K36" t="s">
        <v>14</v>
      </c>
      <c r="L36" t="s">
        <v>14</v>
      </c>
      <c r="M36" t="s">
        <v>14</v>
      </c>
      <c r="O36">
        <v>75</v>
      </c>
      <c r="P36" t="s">
        <v>62</v>
      </c>
      <c r="Q36" s="2">
        <v>45525.196527777778</v>
      </c>
      <c r="R36">
        <v>72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75</v>
      </c>
      <c r="AD36" t="s">
        <v>62</v>
      </c>
      <c r="AE36" s="2">
        <v>45525.196527777778</v>
      </c>
      <c r="AF36">
        <v>72</v>
      </c>
      <c r="AG36" t="s">
        <v>13</v>
      </c>
      <c r="AH36">
        <v>0</v>
      </c>
      <c r="AI36">
        <v>11.989000000000001</v>
      </c>
      <c r="AJ36" s="3">
        <v>183878</v>
      </c>
      <c r="AK36">
        <v>38.47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75</v>
      </c>
      <c r="AT36" s="15">
        <f t="shared" si="10"/>
        <v>3.3475031598599996</v>
      </c>
      <c r="AU36" s="16">
        <f t="shared" si="11"/>
        <v>36570.850213217484</v>
      </c>
      <c r="AW36" s="13">
        <f t="shared" si="12"/>
        <v>3.3354703604500013</v>
      </c>
      <c r="AX36" s="14">
        <f t="shared" si="13"/>
        <v>34603.846806946167</v>
      </c>
      <c r="AZ36" s="6">
        <f t="shared" si="14"/>
        <v>1.5783750196999999</v>
      </c>
      <c r="BA36" s="7">
        <f t="shared" si="15"/>
        <v>37041.022846080326</v>
      </c>
      <c r="BC36" s="11">
        <f t="shared" si="16"/>
        <v>3.7125914600000005</v>
      </c>
      <c r="BD36" s="12">
        <f t="shared" si="17"/>
        <v>42386.705837644404</v>
      </c>
      <c r="BF36" s="15">
        <f t="shared" si="18"/>
        <v>3.3475031598599996</v>
      </c>
      <c r="BG36" s="16">
        <f t="shared" si="19"/>
        <v>36570.850213217484</v>
      </c>
      <c r="BI36">
        <v>75</v>
      </c>
      <c r="BJ36" t="s">
        <v>62</v>
      </c>
      <c r="BK36" s="2">
        <v>45525.196527777778</v>
      </c>
      <c r="BL36">
        <v>72</v>
      </c>
      <c r="BM36" t="s">
        <v>13</v>
      </c>
      <c r="BN36">
        <v>0</v>
      </c>
      <c r="BO36">
        <v>2.8460000000000001</v>
      </c>
      <c r="BP36" s="3">
        <v>936938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76</v>
      </c>
      <c r="B37" t="s">
        <v>63</v>
      </c>
      <c r="C37" s="2">
        <v>45525.217743055553</v>
      </c>
      <c r="D37">
        <v>386</v>
      </c>
      <c r="E37" t="s">
        <v>13</v>
      </c>
      <c r="F37">
        <v>0</v>
      </c>
      <c r="G37">
        <v>5.9960000000000004</v>
      </c>
      <c r="H37" s="3">
        <v>48337</v>
      </c>
      <c r="I37">
        <v>0.11799999999999999</v>
      </c>
      <c r="J37" t="s">
        <v>14</v>
      </c>
      <c r="K37" t="s">
        <v>14</v>
      </c>
      <c r="L37" t="s">
        <v>14</v>
      </c>
      <c r="M37" t="s">
        <v>14</v>
      </c>
      <c r="O37">
        <v>76</v>
      </c>
      <c r="P37" t="s">
        <v>63</v>
      </c>
      <c r="Q37" s="2">
        <v>45525.217743055553</v>
      </c>
      <c r="R37">
        <v>386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76</v>
      </c>
      <c r="AD37" t="s">
        <v>63</v>
      </c>
      <c r="AE37" s="2">
        <v>45525.217743055553</v>
      </c>
      <c r="AF37">
        <v>386</v>
      </c>
      <c r="AG37" t="s">
        <v>13</v>
      </c>
      <c r="AH37">
        <v>0</v>
      </c>
      <c r="AI37">
        <v>12.169</v>
      </c>
      <c r="AJ37" s="3">
        <v>6602</v>
      </c>
      <c r="AK37">
        <v>1.415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76</v>
      </c>
      <c r="AT37" s="15">
        <f t="shared" si="10"/>
        <v>135.1331917436728</v>
      </c>
      <c r="AU37" s="16">
        <f t="shared" si="11"/>
        <v>1384.9035330407999</v>
      </c>
      <c r="AW37" s="13">
        <f t="shared" si="12"/>
        <v>126.6744163127079</v>
      </c>
      <c r="AX37" s="14">
        <f t="shared" si="13"/>
        <v>1257.73568507096</v>
      </c>
      <c r="AZ37" s="6">
        <f t="shared" si="14"/>
        <v>110.83709706307273</v>
      </c>
      <c r="BA37" s="7">
        <f t="shared" si="15"/>
        <v>1259.8210749699199</v>
      </c>
      <c r="BC37" s="11">
        <f t="shared" si="16"/>
        <v>132.98488479768702</v>
      </c>
      <c r="BD37" s="12">
        <f t="shared" si="17"/>
        <v>1569.2882411355999</v>
      </c>
      <c r="BF37" s="15">
        <f t="shared" si="18"/>
        <v>135.1331917436728</v>
      </c>
      <c r="BG37" s="16">
        <f t="shared" si="19"/>
        <v>1384.9035330407999</v>
      </c>
      <c r="BI37">
        <v>76</v>
      </c>
      <c r="BJ37" t="s">
        <v>63</v>
      </c>
      <c r="BK37" s="2">
        <v>45525.217743055553</v>
      </c>
      <c r="BL37">
        <v>386</v>
      </c>
      <c r="BM37" t="s">
        <v>13</v>
      </c>
      <c r="BN37">
        <v>0</v>
      </c>
      <c r="BO37">
        <v>2.8490000000000002</v>
      </c>
      <c r="BP37" s="3">
        <v>880342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77</v>
      </c>
      <c r="B38" t="s">
        <v>64</v>
      </c>
      <c r="C38" s="2">
        <v>45525.238946759258</v>
      </c>
      <c r="D38">
        <v>252</v>
      </c>
      <c r="E38" t="s">
        <v>13</v>
      </c>
      <c r="F38">
        <v>0</v>
      </c>
      <c r="G38">
        <v>5.9850000000000003</v>
      </c>
      <c r="H38" s="3">
        <v>2515898</v>
      </c>
      <c r="I38">
        <v>6.3689999999999998</v>
      </c>
      <c r="J38" t="s">
        <v>14</v>
      </c>
      <c r="K38" t="s">
        <v>14</v>
      </c>
      <c r="L38" t="s">
        <v>14</v>
      </c>
      <c r="M38" t="s">
        <v>14</v>
      </c>
      <c r="O38">
        <v>77</v>
      </c>
      <c r="P38" t="s">
        <v>64</v>
      </c>
      <c r="Q38" s="2">
        <v>45525.238946759258</v>
      </c>
      <c r="R38">
        <v>252</v>
      </c>
      <c r="S38" t="s">
        <v>13</v>
      </c>
      <c r="T38">
        <v>0</v>
      </c>
      <c r="U38">
        <v>5.9390000000000001</v>
      </c>
      <c r="V38" s="3">
        <v>21987</v>
      </c>
      <c r="W38">
        <v>6.4749999999999996</v>
      </c>
      <c r="X38" t="s">
        <v>14</v>
      </c>
      <c r="Y38" t="s">
        <v>14</v>
      </c>
      <c r="Z38" t="s">
        <v>14</v>
      </c>
      <c r="AA38" t="s">
        <v>14</v>
      </c>
      <c r="AC38">
        <v>77</v>
      </c>
      <c r="AD38" t="s">
        <v>64</v>
      </c>
      <c r="AE38" s="2">
        <v>45525.238946759258</v>
      </c>
      <c r="AF38">
        <v>252</v>
      </c>
      <c r="AG38" t="s">
        <v>13</v>
      </c>
      <c r="AH38">
        <v>0</v>
      </c>
      <c r="AI38">
        <v>12.042</v>
      </c>
      <c r="AJ38" s="3">
        <v>116724</v>
      </c>
      <c r="AK38">
        <v>24.853999999999999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0">
        <v>77</v>
      </c>
      <c r="AT38" s="15">
        <f t="shared" ref="AT38:AT39" si="20">IF(H38&lt;10000,((H38^2*0.00000005714)+(H38*0.002453)+(-3.811)),(IF(H38&lt;200000,((H38^2*-0.0000000002888)+(H38*0.002899)+(-4.321)),(IF(H38&lt;8000000,((H38^2*-0.0000000000062)+(H38*0.002143)+(157)),((V38^2*-0.000000031)+(V38*0.2771)+(-709.5)))))))</f>
        <v>5509.3250089722951</v>
      </c>
      <c r="AU38" s="16">
        <f t="shared" ref="AU38:AU39" si="21">IF(AJ38&lt;45000,((-0.0000000598*AJ38^2)+(0.205*AJ38)+(34.1)),((-0.00000002403*AJ38^2)+(0.2063*AJ38)+(-550.7)))</f>
        <v>23202.064653010722</v>
      </c>
      <c r="AW38" s="13">
        <f t="shared" ref="AW38:AW39" si="22">IF(H38&lt;10000,((-0.00000005795*H38^2)+(0.003823*H38)+(-6.715)),(IF(H38&lt;700000,((-0.0000000001209*H38^2)+(0.002635*H38)+(-0.4111)), ((-0.00000002007*V38^2)+(0.2564*V38)+(286.1)))))</f>
        <v>5913.8643966481704</v>
      </c>
      <c r="AX38" s="14">
        <f t="shared" ref="AX38:AX39" si="23">(-0.00000001626*AJ38^2)+(0.1912*AJ38)+(-3.858)</f>
        <v>22092.236557218243</v>
      </c>
      <c r="AZ38" s="6">
        <f t="shared" ref="AZ38:AZ39" si="24">IF(H38&lt;10000,((0.0000001453*H38^2)+(0.0008349*H38)+(-1.805)),(IF(H38&lt;700000,((-0.00000000008054*H38^2)+(0.002348*H38)+(-2.47)), ((-0.00000001938*V38^2)+(0.2471*V38)+(226.8)))))</f>
        <v>5650.4188620847799</v>
      </c>
      <c r="BA38" s="7">
        <f t="shared" ref="BA38:BA39" si="25">(-0.00000002552*AJ38^2)+(0.2067*AJ38)+(-103.7)</f>
        <v>23675.453759668479</v>
      </c>
      <c r="BC38" s="11">
        <f t="shared" ref="BC38:BC39" si="26">IF(H38&lt;10000,((H38^2*0.00000054)+(H38*-0.004765)+(12.72)),(IF(H38&lt;200000,((H38^2*-0.000000001577)+(H38*0.003043)+(-10.42)),(IF(H38&lt;8000000,((H38^2*-0.0000000000186)+(H38*0.00194)+(154.1)),((V38^2*-0.00000002)+(V38*0.2565)+(-1032)))))))</f>
        <v>4917.2089049168862</v>
      </c>
      <c r="BD38" s="12">
        <f t="shared" ref="BD38:BD39" si="27">IF(AJ38&lt;45000,((-0.0000004561*AJ38^2)+(0.244*AJ38)+(-21.72)),((-0.0000000409*AJ38^2)+(0.2477*AJ38)+(-1777)))</f>
        <v>26578.2930700016</v>
      </c>
      <c r="BF38" s="15">
        <f t="shared" ref="BF38:BF39" si="28">IF(H38&lt;10000,((H38^2*0.00000005714)+(H38*0.002453)+(-3.811)),(IF(H38&lt;200000,((H38^2*-0.0000000002888)+(H38*0.002899)+(-4.321)),(IF(H38&lt;8000000,((H38^2*-0.0000000000062)+(H38*0.002143)+(157)),((V38^2*-0.000000031)+(V38*0.2771)+(-709.5)))))))</f>
        <v>5509.3250089722951</v>
      </c>
      <c r="BG38" s="16">
        <f t="shared" ref="BG38:BG39" si="29">IF(AJ38&lt;45000,((-0.0000000598*AJ38^2)+(0.205*AJ38)+(34.1)),((-0.00000002403*AJ38^2)+(0.2063*AJ38)+(-550.7)))</f>
        <v>23202.064653010722</v>
      </c>
      <c r="BI38">
        <v>77</v>
      </c>
      <c r="BJ38" t="s">
        <v>64</v>
      </c>
      <c r="BK38" s="2">
        <v>45525.238946759258</v>
      </c>
      <c r="BL38">
        <v>252</v>
      </c>
      <c r="BM38" t="s">
        <v>13</v>
      </c>
      <c r="BN38">
        <v>0</v>
      </c>
      <c r="BO38">
        <v>2.8439999999999999</v>
      </c>
      <c r="BP38" s="3">
        <v>895925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78</v>
      </c>
      <c r="B39" t="s">
        <v>65</v>
      </c>
      <c r="C39" s="2">
        <v>45525.260127314818</v>
      </c>
      <c r="D39">
        <v>159</v>
      </c>
      <c r="E39" t="s">
        <v>13</v>
      </c>
      <c r="F39">
        <v>0</v>
      </c>
      <c r="G39">
        <v>5.98</v>
      </c>
      <c r="H39" s="3">
        <v>4300255</v>
      </c>
      <c r="I39">
        <v>10.935</v>
      </c>
      <c r="J39" t="s">
        <v>14</v>
      </c>
      <c r="K39" t="s">
        <v>14</v>
      </c>
      <c r="L39" t="s">
        <v>14</v>
      </c>
      <c r="M39" t="s">
        <v>14</v>
      </c>
      <c r="O39">
        <v>78</v>
      </c>
      <c r="P39" t="s">
        <v>65</v>
      </c>
      <c r="Q39" s="2">
        <v>45525.260127314818</v>
      </c>
      <c r="R39">
        <v>159</v>
      </c>
      <c r="S39" t="s">
        <v>13</v>
      </c>
      <c r="T39">
        <v>0</v>
      </c>
      <c r="U39">
        <v>5.9340000000000002</v>
      </c>
      <c r="V39" s="3">
        <v>33557</v>
      </c>
      <c r="W39">
        <v>9.8339999999999996</v>
      </c>
      <c r="X39" t="s">
        <v>14</v>
      </c>
      <c r="Y39" t="s">
        <v>14</v>
      </c>
      <c r="Z39" t="s">
        <v>14</v>
      </c>
      <c r="AA39" t="s">
        <v>14</v>
      </c>
      <c r="AC39">
        <v>78</v>
      </c>
      <c r="AD39" t="s">
        <v>65</v>
      </c>
      <c r="AE39" s="2">
        <v>45525.260127314818</v>
      </c>
      <c r="AF39">
        <v>159</v>
      </c>
      <c r="AG39" t="s">
        <v>13</v>
      </c>
      <c r="AH39">
        <v>0</v>
      </c>
      <c r="AI39">
        <v>12.036</v>
      </c>
      <c r="AJ39" s="3">
        <v>116346</v>
      </c>
      <c r="AK39">
        <v>24.776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0">
        <v>78</v>
      </c>
      <c r="AT39" s="15">
        <f t="shared" si="20"/>
        <v>9257.7948679968449</v>
      </c>
      <c r="AU39" s="16">
        <f t="shared" si="21"/>
        <v>23126.200307064522</v>
      </c>
      <c r="AW39" s="13">
        <f t="shared" si="22"/>
        <v>8867.514529962571</v>
      </c>
      <c r="AX39" s="14">
        <f t="shared" si="23"/>
        <v>22021.39547069784</v>
      </c>
      <c r="AZ39" s="6">
        <f t="shared" si="24"/>
        <v>8496.9114198143798</v>
      </c>
      <c r="BA39" s="7">
        <f t="shared" si="25"/>
        <v>23599.569483407678</v>
      </c>
      <c r="BC39" s="11">
        <f t="shared" si="26"/>
        <v>8152.6399089905362</v>
      </c>
      <c r="BD39" s="12">
        <f t="shared" si="27"/>
        <v>26488.265778815599</v>
      </c>
      <c r="BF39" s="15">
        <f t="shared" si="28"/>
        <v>9257.7948679968449</v>
      </c>
      <c r="BG39" s="16">
        <f t="shared" si="29"/>
        <v>23126.200307064522</v>
      </c>
      <c r="BI39">
        <v>78</v>
      </c>
      <c r="BJ39" t="s">
        <v>65</v>
      </c>
      <c r="BK39" s="2">
        <v>45525.260127314818</v>
      </c>
      <c r="BL39">
        <v>159</v>
      </c>
      <c r="BM39" t="s">
        <v>13</v>
      </c>
      <c r="BN39">
        <v>0</v>
      </c>
      <c r="BO39">
        <v>2.8530000000000002</v>
      </c>
      <c r="BP39" s="3">
        <v>744278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2024-08-23T17:32:37Z</dcterms:modified>
</cp:coreProperties>
</file>