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bookViews>
    <workbookView xWindow="1515" yWindow="1515" windowWidth="14970" windowHeight="15375"/>
  </bookViews>
  <sheets>
    <sheet name="serum CH4 CO2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</calcChain>
</file>

<file path=xl/sharedStrings.xml><?xml version="1.0" encoding="utf-8"?>
<sst xmlns="http://schemas.openxmlformats.org/spreadsheetml/2006/main" count="701" uniqueCount="60">
  <si>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</si>
  <si>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</si>
  <si>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</si>
  <si>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</si>
  <si>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</si>
  <si>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</si>
  <si>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</si>
  <si>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</si>
  <si>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</si>
  <si>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</si>
  <si>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</si>
  <si>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</si>
  <si>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</si>
  <si>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</si>
  <si>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</si>
  <si>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</si>
  <si>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</si>
  <si>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</si>
  <si>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</si>
  <si>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</si>
  <si>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</si>
  <si>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</si>
  <si>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</si>
  <si>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</si>
  <si>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</si>
  <si>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</si>
  <si>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</si>
  <si>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</si>
  <si>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</si>
  <si>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</si>
  <si>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</si>
  <si>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</si>
  <si>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</si>
  <si>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</si>
  <si>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</si>
  <si>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FMI20250401_001.gcd</t>
  </si>
  <si>
    <t>FMI20250401_002.gcd</t>
  </si>
  <si>
    <t>FMI20250401_003.gcd</t>
  </si>
  <si>
    <t>FMI20250401_004.gcd</t>
  </si>
  <si>
    <t>old air</t>
  </si>
  <si>
    <t>FMI20250401_005.gcd</t>
  </si>
  <si>
    <t>old spiked air</t>
  </si>
  <si>
    <t>FMI20250401_006.gcd</t>
  </si>
  <si>
    <t>FMI20250401_007.gcd</t>
  </si>
  <si>
    <t>FMI20250401_008.gcd</t>
  </si>
  <si>
    <t>FMI20250401_009.gcd</t>
  </si>
  <si>
    <t>FMI20250401_010.gcd</t>
  </si>
  <si>
    <t>FMI20250401_011.gcd</t>
  </si>
  <si>
    <t>FMI20250401_012.gcd</t>
  </si>
  <si>
    <t>FMI20250401_013.gcd</t>
  </si>
  <si>
    <t>FMI20250401_014.gcd</t>
  </si>
  <si>
    <t>FMI20250401_015.gcd</t>
  </si>
  <si>
    <t>FMI20250401_016.gcd</t>
  </si>
  <si>
    <t>FMI20250401_017.gcd</t>
  </si>
  <si>
    <t>FMI20250401_018.gcd</t>
  </si>
  <si>
    <t>FMI20250401_019.gcd</t>
  </si>
  <si>
    <t>FMI20250401_020.gcd</t>
  </si>
  <si>
    <t>FMI20250401_021.gcd</t>
  </si>
  <si>
    <t>FMI20250401_022.gcd</t>
  </si>
  <si>
    <t>FMI20250401_023.gcd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</si>
</sst>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U31"/>
  <sheetViews>
    <sheetView tabSelected="1" topLeftCell="AC7" workbookViewId="0">
      <selection activeCell="AW22" sqref="AW22"/>
    </sheetView>
  </sheetViews>
  <sheetFormatPr defaultRowHeight="15" x14ac:dyDescent="0.25"/>
  <cols>
    <col min="2" max="2" width="23.5703125" customWidth="1"/>
    <col min="3" max="3" width="17.85546875" customWidth="1"/>
    <col min="31" max="31" width="21.42578125" customWidth="1"/>
    <col min="43" max="43" width="9.140625" customWidth="1"/>
    <col min="46" max="46" width="9.85546875" customWidth="1"/>
    <col min="47" max="47" width="10" customWidth="1"/>
    <col min="49" max="49" width="9.7109375" customWidth="1"/>
    <col min="50" max="50" width="10" customWidth="1"/>
    <col min="52" max="53" width="9.5703125" customWidth="1"/>
    <col min="55" max="56" width="9.5703125" customWidth="1"/>
    <col min="57" max="57" width="8.7109375" style="9"/>
    <col min="58" max="59" width="9.85546875" customWidth="1"/>
  </cols>
  <sheetData>
    <row r="7" spans="1:73" x14ac:dyDescent="0.25">
      <c r="A7" t="s">
        <v>15</v>
      </c>
      <c r="O7" t="s">
        <v>16</v>
      </c>
      <c r="AC7" t="s">
        <v>17</v>
      </c>
      <c r="BI7" t="s">
        <v>21</v>
      </c>
    </row>
    <row r="8" spans="1:73" ht="150" x14ac:dyDescent="0.2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25">
      <c r="A9">
        <v>45</v>
      </c>
      <c r="B9" t="s">
        <v>35</v>
      </c>
      <c r="C9" s="2">
        <v>45748.586261574077</v>
      </c>
      <c r="D9" t="s">
        <v>30</v>
      </c>
      <c r="E9" t="s">
        <v>13</v>
      </c>
      <c r="F9">
        <v>0</v>
      </c>
      <c r="G9">
        <v>6.0430000000000001</v>
      </c>
      <c r="H9" s="3">
        <v>1626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45748.586261574077</v>
      </c>
      <c r="R9" t="s">
        <v>30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45748.586261574077</v>
      </c>
      <c r="AF9" t="s">
        <v>30</v>
      </c>
      <c r="AG9" t="s">
        <v>13</v>
      </c>
      <c r="AH9">
        <v>0</v>
      </c>
      <c r="AI9">
        <v>12.281000000000001</v>
      </c>
      <c r="AJ9" s="3">
        <v>2486</v>
      </c>
      <c r="AK9">
        <v>0.44900000000000001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31" si="0">IF(H9&lt;10000,((H9^2*0.000000008493)+(H9*0.003482)+(-3.269)),(IF(H9&lt;200000,((H9^2*-0.000000000263)+(H9*0.002682)+(3.179)),(IF(H9&lt;8000000,((H9^2*-0.000000000005099)+(H9*0.002054)+(174.8)),((V9^2*-0.00000001014)+(V9*0.2415)+(1123)))))))</f>
        <v>2.415186438868</v>
      </c>
      <c r="AU9" s="16">
        <f t="shared" ref="AU9:AU31" si="1">IF(AJ9&lt;45000,((-0.00000004907*AJ9^2)+(0.2277*AJ9)+(-134)),((-0.00000001062*AJ9^2)+(0.2147*AJ9)+(590.6)))</f>
        <v>431.7589377822801</v>
      </c>
      <c r="AW9" s="6">
        <f t="shared" ref="AW9:AW31" si="2">IF(H9&lt;10000,((0.0000001453*H9^2)+(0.0008349*H9)+(-1.805)),(IF(H9&lt;700000,((-0.00000000008054*H9^2)+(0.002348*H9)+(-2.47)), ((-0.00000001938*V9^2)+(0.2471*V9)+(226.8)))))</f>
        <v>-6.3297417200000039E-2</v>
      </c>
      <c r="AX9" s="7">
        <f t="shared" ref="AX9:AX31" si="3">(-0.00000002552*AJ9^2)+(0.2067*AJ9)+(-103.7)</f>
        <v>409.99848139807995</v>
      </c>
      <c r="AZ9" s="11">
        <f t="shared" ref="AZ9:AZ31" si="4">IF(H9&lt;10000,((H9^2*0.00000054)+(H9*-0.004765)+(12.72)),(IF(H9&lt;200000,((H9^2*-0.000000001577)+(H9*0.003043)+(-10.42)),(IF(H9&lt;8000000,((H9^2*-0.0000000000186)+(H9*0.00194)+(154.1)),((V9^2*-0.00000002)+(V9*0.2565)+(-1032)))))))</f>
        <v>6.399803040000001</v>
      </c>
      <c r="BA9" s="12">
        <f t="shared" ref="BA9:BA31" si="5">IF(AJ9&lt;45000,((-0.0000004561*AJ9^2)+(0.244*AJ9)+(-21.72)),((-0.0000000409*AJ9^2)+(0.2477*AJ9)+(-1777)))</f>
        <v>582.04521260439992</v>
      </c>
      <c r="BC9" s="13">
        <f t="shared" ref="BC9:BC31" si="6">IF(H9&lt;10000,((H9^2*0.00000005714)+(H9*0.002453)+(-3.811)),(IF(H9&lt;200000,((H9^2*-0.0000000002888)+(H9*0.002899)+(-4.321)),(IF(H9&lt;8000000,((H9^2*-0.0000000000062)+(H9*0.002143)+(157)),((V9^2*-0.000000031)+(V9*0.2771)+(-709.5)))))))</f>
        <v>0.32864907464000037</v>
      </c>
      <c r="BD9" s="14">
        <f t="shared" ref="BD9:BD31" si="7">IF(AJ9&lt;45000,((-0.0000000598*AJ9^2)+(0.205*AJ9)+(34.1)),((-0.00000002403*AJ9^2)+(0.2063*AJ9)+(-550.7)))</f>
        <v>543.36042427919995</v>
      </c>
      <c r="BF9" s="15">
        <f t="shared" ref="BF9:BF31" si="8">IF(H9&lt;10000,((H9^2*0.000000008493)+(H9*0.003482)+(-3.269)),(IF(H9&lt;200000,((H9^2*-0.000000000263)+(H9*0.002682)+(3.179)),(IF(H9&lt;8000000,((H9^2*-0.000000000005099)+(H9*0.002054)+(174.8)),((V9^2*-0.00000001014)+(V9*0.2415)+(1123)))))))</f>
        <v>2.415186438868</v>
      </c>
      <c r="BG9" s="16">
        <f t="shared" ref="BG9:BG31" si="9">IF(AJ9&lt;45000,((-0.00000004907*AJ9^2)+(0.2277*AJ9)+(-134)),((-0.00000001062*AJ9^2)+(0.2147*AJ9)+(590.6)))</f>
        <v>431.7589377822801</v>
      </c>
      <c r="BI9">
        <v>45</v>
      </c>
      <c r="BJ9" t="s">
        <v>35</v>
      </c>
      <c r="BK9" s="2">
        <v>45748.586261574077</v>
      </c>
      <c r="BL9" t="s">
        <v>30</v>
      </c>
      <c r="BM9" t="s">
        <v>13</v>
      </c>
      <c r="BN9">
        <v>0</v>
      </c>
      <c r="BO9">
        <v>2.6970000000000001</v>
      </c>
      <c r="BP9" s="3">
        <v>5199567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25">
      <c r="A10">
        <v>46</v>
      </c>
      <c r="B10" t="s">
        <v>36</v>
      </c>
      <c r="C10" s="2">
        <v>45748.607465277775</v>
      </c>
      <c r="D10" t="s">
        <v>29</v>
      </c>
      <c r="E10" t="s">
        <v>13</v>
      </c>
      <c r="F10">
        <v>0</v>
      </c>
      <c r="G10">
        <v>6.0069999999999997</v>
      </c>
      <c r="H10" s="3">
        <v>990744</v>
      </c>
      <c r="I10">
        <v>2.238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45748.607465277775</v>
      </c>
      <c r="R10" t="s">
        <v>29</v>
      </c>
      <c r="S10" t="s">
        <v>13</v>
      </c>
      <c r="T10">
        <v>0</v>
      </c>
      <c r="U10">
        <v>5.9619999999999997</v>
      </c>
      <c r="V10" s="3">
        <v>8975</v>
      </c>
      <c r="W10">
        <v>2.31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45748.607465277775</v>
      </c>
      <c r="AF10" t="s">
        <v>29</v>
      </c>
      <c r="AG10" t="s">
        <v>13</v>
      </c>
      <c r="AH10">
        <v>0</v>
      </c>
      <c r="AI10">
        <v>12.234999999999999</v>
      </c>
      <c r="AJ10" s="3">
        <v>8779</v>
      </c>
      <c r="AK10">
        <v>1.829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2204.7831318386397</v>
      </c>
      <c r="AU10" s="16">
        <f t="shared" si="1"/>
        <v>1861.1964338321302</v>
      </c>
      <c r="AW10" s="6">
        <f t="shared" si="2"/>
        <v>2442.9614288875</v>
      </c>
      <c r="AX10" s="7">
        <f t="shared" si="3"/>
        <v>1708.95245213768</v>
      </c>
      <c r="AZ10" s="11">
        <f t="shared" si="4"/>
        <v>2057.8860896722304</v>
      </c>
      <c r="BA10" s="12">
        <f t="shared" si="5"/>
        <v>2085.2039894199002</v>
      </c>
      <c r="BC10" s="13">
        <f t="shared" si="6"/>
        <v>2274.0786352240771</v>
      </c>
      <c r="BD10" s="14">
        <f t="shared" si="7"/>
        <v>1829.1861637082</v>
      </c>
      <c r="BF10" s="15">
        <f t="shared" si="8"/>
        <v>2204.7831318386397</v>
      </c>
      <c r="BG10" s="16">
        <f t="shared" si="9"/>
        <v>1861.1964338321302</v>
      </c>
      <c r="BI10">
        <v>46</v>
      </c>
      <c r="BJ10" t="s">
        <v>36</v>
      </c>
      <c r="BK10" s="2">
        <v>45748.607465277775</v>
      </c>
      <c r="BL10" t="s">
        <v>29</v>
      </c>
      <c r="BM10" t="s">
        <v>13</v>
      </c>
      <c r="BN10">
        <v>0</v>
      </c>
      <c r="BO10">
        <v>2.71</v>
      </c>
      <c r="BP10" s="3">
        <v>4996627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25">
      <c r="A11">
        <v>47</v>
      </c>
      <c r="B11" t="s">
        <v>37</v>
      </c>
      <c r="C11" s="2">
        <v>45748.628703703704</v>
      </c>
      <c r="D11" t="s">
        <v>28</v>
      </c>
      <c r="E11" t="s">
        <v>13</v>
      </c>
      <c r="F11">
        <v>0</v>
      </c>
      <c r="G11">
        <v>6.0209999999999999</v>
      </c>
      <c r="H11" s="3">
        <v>2599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45748.628703703704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45748.628703703704</v>
      </c>
      <c r="AF11" t="s">
        <v>28</v>
      </c>
      <c r="AG11" t="s">
        <v>13</v>
      </c>
      <c r="AH11">
        <v>0</v>
      </c>
      <c r="AI11">
        <v>12.23</v>
      </c>
      <c r="AJ11" s="3">
        <v>1040</v>
      </c>
      <c r="AK11">
        <v>0.13200000000000001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5.8380865248930007</v>
      </c>
      <c r="AU11" s="16">
        <f t="shared" si="1"/>
        <v>102.75492588800003</v>
      </c>
      <c r="AW11" s="6">
        <f t="shared" si="2"/>
        <v>1.3463776853</v>
      </c>
      <c r="AX11" s="7">
        <f t="shared" si="3"/>
        <v>111.24039756799998</v>
      </c>
      <c r="AZ11" s="11">
        <f t="shared" si="4"/>
        <v>3.9833575400000001</v>
      </c>
      <c r="BA11" s="12">
        <f t="shared" si="5"/>
        <v>231.54668224</v>
      </c>
      <c r="BC11" s="13">
        <f t="shared" si="6"/>
        <v>2.9503163291399996</v>
      </c>
      <c r="BD11" s="14">
        <f t="shared" si="7"/>
        <v>247.23532031999997</v>
      </c>
      <c r="BF11" s="15">
        <f t="shared" si="8"/>
        <v>5.8380865248930007</v>
      </c>
      <c r="BG11" s="16">
        <f t="shared" si="9"/>
        <v>102.75492588800003</v>
      </c>
      <c r="BI11">
        <v>47</v>
      </c>
      <c r="BJ11" t="s">
        <v>37</v>
      </c>
      <c r="BK11" s="2">
        <v>45748.628703703704</v>
      </c>
      <c r="BL11" t="s">
        <v>28</v>
      </c>
      <c r="BM11" t="s">
        <v>13</v>
      </c>
      <c r="BN11">
        <v>0</v>
      </c>
      <c r="BO11">
        <v>2.702</v>
      </c>
      <c r="BP11" s="3">
        <v>5039993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25">
      <c r="A12">
        <v>48</v>
      </c>
      <c r="B12" t="s">
        <v>38</v>
      </c>
      <c r="C12" s="2">
        <v>45748.649942129632</v>
      </c>
      <c r="D12" t="s">
        <v>39</v>
      </c>
      <c r="E12" t="s">
        <v>13</v>
      </c>
      <c r="F12">
        <v>0</v>
      </c>
      <c r="G12">
        <v>6.0519999999999996</v>
      </c>
      <c r="H12" s="3">
        <v>1562</v>
      </c>
      <c r="I12">
        <v>4.0000000000000001E-3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45748.649942129632</v>
      </c>
      <c r="R12" t="s">
        <v>39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45748.649942129632</v>
      </c>
      <c r="AF12" t="s">
        <v>39</v>
      </c>
      <c r="AG12" t="s">
        <v>13</v>
      </c>
      <c r="AH12">
        <v>0</v>
      </c>
      <c r="AI12">
        <v>12.244999999999999</v>
      </c>
      <c r="AJ12" s="3">
        <v>1824</v>
      </c>
      <c r="AK12">
        <v>0.30399999999999999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2.1906055950919994</v>
      </c>
      <c r="AU12" s="16">
        <f t="shared" si="1"/>
        <v>281.16154528768004</v>
      </c>
      <c r="AW12" s="6">
        <f t="shared" si="2"/>
        <v>-0.14637686680000006</v>
      </c>
      <c r="AX12" s="7">
        <f t="shared" si="3"/>
        <v>273.23589557248005</v>
      </c>
      <c r="AZ12" s="11">
        <f t="shared" si="4"/>
        <v>6.5945857600000002</v>
      </c>
      <c r="BA12" s="12">
        <f t="shared" si="5"/>
        <v>421.8185662464</v>
      </c>
      <c r="BC12" s="13">
        <f t="shared" si="6"/>
        <v>0.15999868615999979</v>
      </c>
      <c r="BD12" s="14">
        <f t="shared" si="7"/>
        <v>407.82104683519998</v>
      </c>
      <c r="BF12" s="15">
        <f t="shared" si="8"/>
        <v>2.1906055950919994</v>
      </c>
      <c r="BG12" s="16">
        <f t="shared" si="9"/>
        <v>281.16154528768004</v>
      </c>
      <c r="BI12">
        <v>48</v>
      </c>
      <c r="BJ12" t="s">
        <v>38</v>
      </c>
      <c r="BK12" s="2">
        <v>45748.649942129632</v>
      </c>
      <c r="BL12" t="s">
        <v>39</v>
      </c>
      <c r="BM12" t="s">
        <v>13</v>
      </c>
      <c r="BN12">
        <v>0</v>
      </c>
      <c r="BO12">
        <v>2.6970000000000001</v>
      </c>
      <c r="BP12" s="3">
        <v>5233783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25">
      <c r="A13">
        <v>49</v>
      </c>
      <c r="B13" t="s">
        <v>40</v>
      </c>
      <c r="C13" s="2">
        <v>45748.671168981484</v>
      </c>
      <c r="D13" t="s">
        <v>41</v>
      </c>
      <c r="E13" t="s">
        <v>13</v>
      </c>
      <c r="F13">
        <v>0</v>
      </c>
      <c r="G13">
        <v>6.0019999999999998</v>
      </c>
      <c r="H13" s="3">
        <v>946090</v>
      </c>
      <c r="I13">
        <v>2.137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40</v>
      </c>
      <c r="Q13" s="2">
        <v>45748.671168981484</v>
      </c>
      <c r="R13" t="s">
        <v>41</v>
      </c>
      <c r="S13" t="s">
        <v>13</v>
      </c>
      <c r="T13">
        <v>0</v>
      </c>
      <c r="U13">
        <v>5.9560000000000004</v>
      </c>
      <c r="V13" s="3">
        <v>8375</v>
      </c>
      <c r="W13">
        <v>2.1619999999999999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40</v>
      </c>
      <c r="AE13" s="2">
        <v>45748.671168981484</v>
      </c>
      <c r="AF13" t="s">
        <v>41</v>
      </c>
      <c r="AG13" t="s">
        <v>13</v>
      </c>
      <c r="AH13">
        <v>0</v>
      </c>
      <c r="AI13">
        <v>12.234</v>
      </c>
      <c r="AJ13" s="3">
        <v>9544</v>
      </c>
      <c r="AK13">
        <v>1.9970000000000001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2113.5048150169782</v>
      </c>
      <c r="AU13" s="16">
        <f t="shared" si="1"/>
        <v>2034.6991149804799</v>
      </c>
      <c r="AW13" s="6">
        <f t="shared" si="2"/>
        <v>2294.9031746875003</v>
      </c>
      <c r="AX13" s="7">
        <f t="shared" si="3"/>
        <v>1866.72023587328</v>
      </c>
      <c r="AZ13" s="11">
        <f t="shared" si="4"/>
        <v>1972.8659950413401</v>
      </c>
      <c r="BA13" s="12">
        <f t="shared" si="5"/>
        <v>2265.4707923904002</v>
      </c>
      <c r="BC13" s="13">
        <f t="shared" si="6"/>
        <v>2178.9213350137798</v>
      </c>
      <c r="BD13" s="14">
        <f t="shared" si="7"/>
        <v>1985.1729414271999</v>
      </c>
      <c r="BF13" s="15">
        <f t="shared" si="8"/>
        <v>2113.5048150169782</v>
      </c>
      <c r="BG13" s="16">
        <f t="shared" si="9"/>
        <v>2034.6991149804799</v>
      </c>
      <c r="BI13">
        <v>49</v>
      </c>
      <c r="BJ13" t="s">
        <v>40</v>
      </c>
      <c r="BK13" s="2">
        <v>45748.671168981484</v>
      </c>
      <c r="BL13" t="s">
        <v>41</v>
      </c>
      <c r="BM13" t="s">
        <v>13</v>
      </c>
      <c r="BN13">
        <v>0</v>
      </c>
      <c r="BO13">
        <v>2.7</v>
      </c>
      <c r="BP13" s="3">
        <v>5156833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25">
      <c r="A14">
        <v>50</v>
      </c>
      <c r="B14" t="s">
        <v>42</v>
      </c>
      <c r="C14" s="2">
        <v>45748.692395833335</v>
      </c>
      <c r="D14">
        <v>152</v>
      </c>
      <c r="E14" t="s">
        <v>13</v>
      </c>
      <c r="F14">
        <v>0</v>
      </c>
      <c r="G14">
        <v>6.0039999999999996</v>
      </c>
      <c r="H14" s="3">
        <v>66952</v>
      </c>
      <c r="I14">
        <v>0.151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42</v>
      </c>
      <c r="Q14" s="2">
        <v>45748.692395833335</v>
      </c>
      <c r="R14">
        <v>152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42</v>
      </c>
      <c r="AE14" s="2">
        <v>45748.692395833335</v>
      </c>
      <c r="AF14">
        <v>152</v>
      </c>
      <c r="AG14" t="s">
        <v>13</v>
      </c>
      <c r="AH14">
        <v>0</v>
      </c>
      <c r="AI14">
        <v>12.106999999999999</v>
      </c>
      <c r="AJ14" s="3">
        <v>77430</v>
      </c>
      <c r="AK14">
        <v>16.800999999999998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181.56534801004798</v>
      </c>
      <c r="AU14" s="16">
        <f t="shared" si="1"/>
        <v>17151.149799962001</v>
      </c>
      <c r="AW14" s="6">
        <f t="shared" si="2"/>
        <v>154.37226978771582</v>
      </c>
      <c r="AX14" s="7">
        <f t="shared" si="3"/>
        <v>15748.078266951998</v>
      </c>
      <c r="AZ14" s="11">
        <f t="shared" si="4"/>
        <v>186.24592263059202</v>
      </c>
      <c r="BA14" s="12">
        <f t="shared" si="5"/>
        <v>17157.198939590002</v>
      </c>
      <c r="BC14" s="13">
        <f t="shared" si="6"/>
        <v>188.47828169620482</v>
      </c>
      <c r="BD14" s="14">
        <f t="shared" si="7"/>
        <v>15279.039420253001</v>
      </c>
      <c r="BF14" s="15">
        <f t="shared" si="8"/>
        <v>181.56534801004798</v>
      </c>
      <c r="BG14" s="16">
        <f t="shared" si="9"/>
        <v>17151.149799962001</v>
      </c>
      <c r="BI14">
        <v>50</v>
      </c>
      <c r="BJ14" t="s">
        <v>42</v>
      </c>
      <c r="BK14" s="2">
        <v>45748.692395833335</v>
      </c>
      <c r="BL14">
        <v>152</v>
      </c>
      <c r="BM14" t="s">
        <v>13</v>
      </c>
      <c r="BN14">
        <v>0</v>
      </c>
      <c r="BO14">
        <v>2.819</v>
      </c>
      <c r="BP14" s="3">
        <v>1551803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25">
      <c r="A15">
        <v>51</v>
      </c>
      <c r="B15" t="s">
        <v>43</v>
      </c>
      <c r="C15" s="2">
        <v>45748.713634259257</v>
      </c>
      <c r="D15">
        <v>364</v>
      </c>
      <c r="E15" t="s">
        <v>13</v>
      </c>
      <c r="F15">
        <v>0</v>
      </c>
      <c r="G15">
        <v>6.008</v>
      </c>
      <c r="H15" s="3">
        <v>19178</v>
      </c>
      <c r="I15">
        <v>4.3999999999999997E-2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43</v>
      </c>
      <c r="Q15" s="2">
        <v>45748.713634259257</v>
      </c>
      <c r="R15">
        <v>364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43</v>
      </c>
      <c r="AE15" s="2">
        <v>45748.713634259257</v>
      </c>
      <c r="AF15">
        <v>364</v>
      </c>
      <c r="AG15" t="s">
        <v>13</v>
      </c>
      <c r="AH15">
        <v>0</v>
      </c>
      <c r="AI15">
        <v>12.196999999999999</v>
      </c>
      <c r="AJ15" s="3">
        <v>5079</v>
      </c>
      <c r="AK15">
        <v>1.018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54.517665735107997</v>
      </c>
      <c r="AU15" s="16">
        <f t="shared" si="1"/>
        <v>1021.2224784541299</v>
      </c>
      <c r="AW15" s="6">
        <f t="shared" si="2"/>
        <v>42.530321735610634</v>
      </c>
      <c r="AX15" s="7">
        <f t="shared" si="3"/>
        <v>945.47097992967974</v>
      </c>
      <c r="AZ15" s="11">
        <f t="shared" si="4"/>
        <v>47.358640206331998</v>
      </c>
      <c r="BA15" s="12">
        <f t="shared" si="5"/>
        <v>1205.7903344799001</v>
      </c>
      <c r="BC15" s="13">
        <f t="shared" si="6"/>
        <v>51.169802606460806</v>
      </c>
      <c r="BD15" s="14">
        <f t="shared" si="7"/>
        <v>1073.7523847881998</v>
      </c>
      <c r="BF15" s="15">
        <f t="shared" si="8"/>
        <v>54.517665735107997</v>
      </c>
      <c r="BG15" s="16">
        <f t="shared" si="9"/>
        <v>1021.2224784541299</v>
      </c>
      <c r="BI15">
        <v>51</v>
      </c>
      <c r="BJ15" t="s">
        <v>43</v>
      </c>
      <c r="BK15" s="2">
        <v>45748.713634259257</v>
      </c>
      <c r="BL15">
        <v>364</v>
      </c>
      <c r="BM15" t="s">
        <v>13</v>
      </c>
      <c r="BN15">
        <v>0</v>
      </c>
      <c r="BO15">
        <v>2.8530000000000002</v>
      </c>
      <c r="BP15" s="3">
        <v>900331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25">
      <c r="A16">
        <v>52</v>
      </c>
      <c r="B16" t="s">
        <v>44</v>
      </c>
      <c r="C16" s="2">
        <v>45748.734861111108</v>
      </c>
      <c r="D16">
        <v>218</v>
      </c>
      <c r="E16" t="s">
        <v>13</v>
      </c>
      <c r="F16">
        <v>0</v>
      </c>
      <c r="G16">
        <v>6.008</v>
      </c>
      <c r="H16" s="3">
        <v>13771</v>
      </c>
      <c r="I16">
        <v>3.1E-2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44</v>
      </c>
      <c r="Q16" s="2">
        <v>45748.734861111108</v>
      </c>
      <c r="R16">
        <v>218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44</v>
      </c>
      <c r="AE16" s="2">
        <v>45748.734861111108</v>
      </c>
      <c r="AF16">
        <v>218</v>
      </c>
      <c r="AG16" t="s">
        <v>13</v>
      </c>
      <c r="AH16">
        <v>0</v>
      </c>
      <c r="AI16">
        <v>12.167999999999999</v>
      </c>
      <c r="AJ16" s="3">
        <v>27725</v>
      </c>
      <c r="AK16">
        <v>5.976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40.062946564017004</v>
      </c>
      <c r="AU16" s="16">
        <f t="shared" si="1"/>
        <v>6141.2635870812501</v>
      </c>
      <c r="AW16" s="6">
        <f t="shared" si="2"/>
        <v>29.849034358881859</v>
      </c>
      <c r="AX16" s="7">
        <f t="shared" si="3"/>
        <v>5607.4408980500002</v>
      </c>
      <c r="AZ16" s="11">
        <f t="shared" si="4"/>
        <v>31.186090024542999</v>
      </c>
      <c r="BA16" s="12">
        <f t="shared" si="5"/>
        <v>6392.5870474374997</v>
      </c>
      <c r="BC16" s="13">
        <f t="shared" si="6"/>
        <v>35.546360840639203</v>
      </c>
      <c r="BD16" s="14">
        <f t="shared" si="7"/>
        <v>5671.7581976250003</v>
      </c>
      <c r="BF16" s="15">
        <f t="shared" si="8"/>
        <v>40.062946564017004</v>
      </c>
      <c r="BG16" s="16">
        <f t="shared" si="9"/>
        <v>6141.2635870812501</v>
      </c>
      <c r="BI16">
        <v>52</v>
      </c>
      <c r="BJ16" t="s">
        <v>44</v>
      </c>
      <c r="BK16" s="2">
        <v>45748.734861111108</v>
      </c>
      <c r="BL16">
        <v>218</v>
      </c>
      <c r="BM16" t="s">
        <v>13</v>
      </c>
      <c r="BN16">
        <v>0</v>
      </c>
      <c r="BO16">
        <v>2.8490000000000002</v>
      </c>
      <c r="BP16" s="3">
        <v>971233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25">
      <c r="A17">
        <v>53</v>
      </c>
      <c r="B17" t="s">
        <v>45</v>
      </c>
      <c r="C17" s="2">
        <v>45748.75608796296</v>
      </c>
      <c r="D17">
        <v>113</v>
      </c>
      <c r="E17" t="s">
        <v>13</v>
      </c>
      <c r="F17">
        <v>0</v>
      </c>
      <c r="G17">
        <v>6.0090000000000003</v>
      </c>
      <c r="H17" s="3">
        <v>25337</v>
      </c>
      <c r="I17">
        <v>5.8000000000000003E-2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45</v>
      </c>
      <c r="Q17" s="2">
        <v>45748.75608796296</v>
      </c>
      <c r="R17">
        <v>113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45</v>
      </c>
      <c r="AE17" s="2">
        <v>45748.75608796296</v>
      </c>
      <c r="AF17">
        <v>113</v>
      </c>
      <c r="AG17" t="s">
        <v>13</v>
      </c>
      <c r="AH17">
        <v>0</v>
      </c>
      <c r="AI17">
        <v>12.19</v>
      </c>
      <c r="AJ17" s="3">
        <v>2474</v>
      </c>
      <c r="AK17">
        <v>0.44600000000000001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5">
        <f t="shared" si="0"/>
        <v>70.963997581352999</v>
      </c>
      <c r="AU17" s="16">
        <f t="shared" si="1"/>
        <v>429.02945842867996</v>
      </c>
      <c r="AW17" s="6">
        <f t="shared" si="2"/>
        <v>56.969572254152737</v>
      </c>
      <c r="AX17" s="7">
        <f t="shared" si="3"/>
        <v>407.51960034847997</v>
      </c>
      <c r="AZ17" s="11">
        <f t="shared" si="4"/>
        <v>65.668114451687003</v>
      </c>
      <c r="BA17" s="12">
        <f t="shared" si="5"/>
        <v>579.14435967639997</v>
      </c>
      <c r="BC17" s="13">
        <f t="shared" si="6"/>
        <v>68.945563921272807</v>
      </c>
      <c r="BD17" s="14">
        <f t="shared" si="7"/>
        <v>540.90398357519996</v>
      </c>
      <c r="BF17" s="15">
        <f t="shared" si="8"/>
        <v>70.963997581352999</v>
      </c>
      <c r="BG17" s="16">
        <f t="shared" si="9"/>
        <v>429.02945842867996</v>
      </c>
      <c r="BI17">
        <v>53</v>
      </c>
      <c r="BJ17" t="s">
        <v>45</v>
      </c>
      <c r="BK17" s="2">
        <v>45748.75608796296</v>
      </c>
      <c r="BL17">
        <v>113</v>
      </c>
      <c r="BM17" t="s">
        <v>13</v>
      </c>
      <c r="BN17">
        <v>0</v>
      </c>
      <c r="BO17">
        <v>2.8530000000000002</v>
      </c>
      <c r="BP17" s="3">
        <v>912993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25">
      <c r="A18">
        <v>54</v>
      </c>
      <c r="B18" t="s">
        <v>46</v>
      </c>
      <c r="C18" s="2">
        <v>45748.777303240742</v>
      </c>
      <c r="D18">
        <v>30</v>
      </c>
      <c r="E18" t="s">
        <v>13</v>
      </c>
      <c r="F18">
        <v>0</v>
      </c>
      <c r="G18">
        <v>6.0129999999999999</v>
      </c>
      <c r="H18" s="3">
        <v>67405</v>
      </c>
      <c r="I18">
        <v>0.152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46</v>
      </c>
      <c r="Q18" s="2">
        <v>45748.777303240742</v>
      </c>
      <c r="R18">
        <v>30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46</v>
      </c>
      <c r="AE18" s="2">
        <v>45748.777303240742</v>
      </c>
      <c r="AF18">
        <v>30</v>
      </c>
      <c r="AG18" t="s">
        <v>13</v>
      </c>
      <c r="AH18">
        <v>0</v>
      </c>
      <c r="AI18">
        <v>12.125999999999999</v>
      </c>
      <c r="AJ18" s="3">
        <v>75092</v>
      </c>
      <c r="AK18">
        <v>16.294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182.764286851425</v>
      </c>
      <c r="AU18" s="16">
        <f t="shared" si="1"/>
        <v>16652.968254112318</v>
      </c>
      <c r="AW18" s="6">
        <f t="shared" si="2"/>
        <v>155.43101182362648</v>
      </c>
      <c r="AX18" s="7">
        <f t="shared" si="3"/>
        <v>15273.914007998719</v>
      </c>
      <c r="AZ18" s="11">
        <f t="shared" si="4"/>
        <v>187.52841954257502</v>
      </c>
      <c r="BA18" s="12">
        <f t="shared" si="5"/>
        <v>16592.661133822403</v>
      </c>
      <c r="BC18" s="13">
        <f t="shared" si="6"/>
        <v>189.77395125358001</v>
      </c>
      <c r="BD18" s="14">
        <f t="shared" si="7"/>
        <v>14805.27903261008</v>
      </c>
      <c r="BF18" s="15">
        <f t="shared" si="8"/>
        <v>182.764286851425</v>
      </c>
      <c r="BG18" s="16">
        <f t="shared" si="9"/>
        <v>16652.968254112318</v>
      </c>
      <c r="BI18">
        <v>54</v>
      </c>
      <c r="BJ18" t="s">
        <v>46</v>
      </c>
      <c r="BK18" s="2">
        <v>45748.777303240742</v>
      </c>
      <c r="BL18">
        <v>30</v>
      </c>
      <c r="BM18" t="s">
        <v>13</v>
      </c>
      <c r="BN18">
        <v>0</v>
      </c>
      <c r="BO18">
        <v>2.8650000000000002</v>
      </c>
      <c r="BP18" s="3">
        <v>796335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25">
      <c r="A19">
        <v>55</v>
      </c>
      <c r="B19" t="s">
        <v>47</v>
      </c>
      <c r="C19" s="2">
        <v>45748.79855324074</v>
      </c>
      <c r="D19">
        <v>338</v>
      </c>
      <c r="E19" t="s">
        <v>13</v>
      </c>
      <c r="F19">
        <v>0</v>
      </c>
      <c r="G19">
        <v>6.016</v>
      </c>
      <c r="H19" s="3">
        <v>24532</v>
      </c>
      <c r="I19">
        <v>5.6000000000000001E-2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47</v>
      </c>
      <c r="Q19" s="2">
        <v>45748.79855324074</v>
      </c>
      <c r="R19">
        <v>338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47</v>
      </c>
      <c r="AE19" s="2">
        <v>45748.79855324074</v>
      </c>
      <c r="AF19">
        <v>338</v>
      </c>
      <c r="AG19" t="s">
        <v>13</v>
      </c>
      <c r="AH19">
        <v>0</v>
      </c>
      <c r="AI19">
        <v>12.207000000000001</v>
      </c>
      <c r="AJ19" s="3">
        <v>2949</v>
      </c>
      <c r="AK19">
        <v>0.55100000000000005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68.815545596687997</v>
      </c>
      <c r="AU19" s="16">
        <f t="shared" si="1"/>
        <v>537.06055778893005</v>
      </c>
      <c r="AW19" s="6">
        <f t="shared" si="2"/>
        <v>55.082665495807035</v>
      </c>
      <c r="AX19" s="7">
        <f t="shared" si="3"/>
        <v>505.63636274248</v>
      </c>
      <c r="AZ19" s="11">
        <f t="shared" si="4"/>
        <v>63.281807399152001</v>
      </c>
      <c r="BA19" s="12">
        <f t="shared" si="5"/>
        <v>693.86948028389997</v>
      </c>
      <c r="BC19" s="13">
        <f t="shared" si="6"/>
        <v>66.6234626658688</v>
      </c>
      <c r="BD19" s="14">
        <f t="shared" si="7"/>
        <v>638.12494326019998</v>
      </c>
      <c r="BF19" s="15">
        <f t="shared" si="8"/>
        <v>68.815545596687997</v>
      </c>
      <c r="BG19" s="16">
        <f t="shared" si="9"/>
        <v>537.06055778893005</v>
      </c>
      <c r="BI19">
        <v>55</v>
      </c>
      <c r="BJ19" t="s">
        <v>47</v>
      </c>
      <c r="BK19" s="2">
        <v>45748.79855324074</v>
      </c>
      <c r="BL19">
        <v>338</v>
      </c>
      <c r="BM19" t="s">
        <v>13</v>
      </c>
      <c r="BN19">
        <v>0</v>
      </c>
      <c r="BO19">
        <v>2.8610000000000002</v>
      </c>
      <c r="BP19" s="3">
        <v>885310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25">
      <c r="A20">
        <v>56</v>
      </c>
      <c r="B20" t="s">
        <v>48</v>
      </c>
      <c r="C20" s="2">
        <v>45748.819780092592</v>
      </c>
      <c r="D20">
        <v>269</v>
      </c>
      <c r="E20" t="s">
        <v>13</v>
      </c>
      <c r="F20">
        <v>0</v>
      </c>
      <c r="G20">
        <v>6.0090000000000003</v>
      </c>
      <c r="H20" s="3">
        <v>17685</v>
      </c>
      <c r="I20">
        <v>0.04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48</v>
      </c>
      <c r="Q20" s="2">
        <v>45748.819780092592</v>
      </c>
      <c r="R20">
        <v>269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48</v>
      </c>
      <c r="AE20" s="2">
        <v>45748.819780092592</v>
      </c>
      <c r="AF20">
        <v>269</v>
      </c>
      <c r="AG20" t="s">
        <v>13</v>
      </c>
      <c r="AH20">
        <v>0</v>
      </c>
      <c r="AI20">
        <v>12.185</v>
      </c>
      <c r="AJ20" s="3">
        <v>9342</v>
      </c>
      <c r="AK20">
        <v>1.952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50.527914323825001</v>
      </c>
      <c r="AU20" s="16">
        <f t="shared" si="1"/>
        <v>1988.8909156565201</v>
      </c>
      <c r="AW20" s="6">
        <f t="shared" si="2"/>
        <v>39.029190372018498</v>
      </c>
      <c r="AX20" s="7">
        <f t="shared" si="3"/>
        <v>1825.0641939587199</v>
      </c>
      <c r="AZ20" s="11">
        <f t="shared" si="4"/>
        <v>42.902233702174996</v>
      </c>
      <c r="BA20" s="12">
        <f t="shared" si="5"/>
        <v>2217.9228011196001</v>
      </c>
      <c r="BC20" s="13">
        <f t="shared" si="6"/>
        <v>46.857490135820008</v>
      </c>
      <c r="BD20" s="14">
        <f t="shared" si="7"/>
        <v>1943.9910767527997</v>
      </c>
      <c r="BF20" s="15">
        <f t="shared" si="8"/>
        <v>50.527914323825001</v>
      </c>
      <c r="BG20" s="16">
        <f t="shared" si="9"/>
        <v>1988.8909156565201</v>
      </c>
      <c r="BI20">
        <v>56</v>
      </c>
      <c r="BJ20" t="s">
        <v>48</v>
      </c>
      <c r="BK20" s="2">
        <v>45748.819780092592</v>
      </c>
      <c r="BL20">
        <v>269</v>
      </c>
      <c r="BM20" t="s">
        <v>13</v>
      </c>
      <c r="BN20">
        <v>0</v>
      </c>
      <c r="BO20">
        <v>2.8540000000000001</v>
      </c>
      <c r="BP20" s="3">
        <v>884843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25">
      <c r="A21">
        <v>57</v>
      </c>
      <c r="B21" t="s">
        <v>49</v>
      </c>
      <c r="C21" s="2">
        <v>45748.841006944444</v>
      </c>
      <c r="D21">
        <v>24</v>
      </c>
      <c r="E21" t="s">
        <v>13</v>
      </c>
      <c r="F21">
        <v>0</v>
      </c>
      <c r="G21">
        <v>6.01</v>
      </c>
      <c r="H21" s="3">
        <v>20144</v>
      </c>
      <c r="I21">
        <v>4.5999999999999999E-2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49</v>
      </c>
      <c r="Q21" s="2">
        <v>45748.841006944444</v>
      </c>
      <c r="R21">
        <v>24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49</v>
      </c>
      <c r="AE21" s="2">
        <v>45748.841006944444</v>
      </c>
      <c r="AF21">
        <v>24</v>
      </c>
      <c r="AG21" t="s">
        <v>13</v>
      </c>
      <c r="AH21">
        <v>0</v>
      </c>
      <c r="AI21">
        <v>12.201000000000001</v>
      </c>
      <c r="AJ21" s="3">
        <v>5649</v>
      </c>
      <c r="AK21">
        <v>1.143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5">
        <f t="shared" si="0"/>
        <v>57.098487666432</v>
      </c>
      <c r="AU21" s="16">
        <f t="shared" si="1"/>
        <v>1150.7114173669299</v>
      </c>
      <c r="AW21" s="6">
        <f t="shared" si="2"/>
        <v>44.79543041952256</v>
      </c>
      <c r="AX21" s="7">
        <f t="shared" si="3"/>
        <v>1063.13392615048</v>
      </c>
      <c r="AZ21" s="11">
        <f t="shared" si="4"/>
        <v>50.238275779327999</v>
      </c>
      <c r="BA21" s="12">
        <f t="shared" si="5"/>
        <v>1342.0813012239</v>
      </c>
      <c r="BC21" s="13">
        <f t="shared" si="6"/>
        <v>53.959266523443205</v>
      </c>
      <c r="BD21" s="14">
        <f t="shared" si="7"/>
        <v>1190.2367101801997</v>
      </c>
      <c r="BF21" s="15">
        <f t="shared" si="8"/>
        <v>57.098487666432</v>
      </c>
      <c r="BG21" s="16">
        <f t="shared" si="9"/>
        <v>1150.7114173669299</v>
      </c>
      <c r="BI21">
        <v>57</v>
      </c>
      <c r="BJ21" t="s">
        <v>49</v>
      </c>
      <c r="BK21" s="2">
        <v>45748.841006944444</v>
      </c>
      <c r="BL21">
        <v>24</v>
      </c>
      <c r="BM21" t="s">
        <v>13</v>
      </c>
      <c r="BN21">
        <v>0</v>
      </c>
      <c r="BO21">
        <v>2.8490000000000002</v>
      </c>
      <c r="BP21" s="3">
        <v>981211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25">
      <c r="A22">
        <v>58</v>
      </c>
      <c r="B22" t="s">
        <v>50</v>
      </c>
      <c r="C22" s="2">
        <v>45748.862222222226</v>
      </c>
      <c r="D22">
        <v>128</v>
      </c>
      <c r="E22" t="s">
        <v>13</v>
      </c>
      <c r="F22">
        <v>0</v>
      </c>
      <c r="G22">
        <v>6.0090000000000003</v>
      </c>
      <c r="H22" s="3">
        <v>26355</v>
      </c>
      <c r="I22">
        <v>0.06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50</v>
      </c>
      <c r="Q22" s="2">
        <v>45748.862222222226</v>
      </c>
      <c r="R22">
        <v>128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50</v>
      </c>
      <c r="AE22" s="2">
        <v>45748.862222222226</v>
      </c>
      <c r="AF22">
        <v>128</v>
      </c>
      <c r="AG22" t="s">
        <v>13</v>
      </c>
      <c r="AH22">
        <v>0</v>
      </c>
      <c r="AI22">
        <v>12.194000000000001</v>
      </c>
      <c r="AJ22" s="3">
        <v>4119</v>
      </c>
      <c r="AK22">
        <v>0.80700000000000005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5">
        <f t="shared" si="0"/>
        <v>73.68043387542501</v>
      </c>
      <c r="AU22" s="16">
        <f t="shared" si="1"/>
        <v>803.06377047973012</v>
      </c>
      <c r="AW22" s="6">
        <f t="shared" si="2"/>
        <v>59.355598041546493</v>
      </c>
      <c r="AX22" s="7">
        <f t="shared" si="3"/>
        <v>747.26432357127987</v>
      </c>
      <c r="AZ22" s="11">
        <f t="shared" si="4"/>
        <v>68.682902838575004</v>
      </c>
      <c r="BA22" s="12">
        <f t="shared" si="5"/>
        <v>975.57773396789992</v>
      </c>
      <c r="BC22" s="13">
        <f t="shared" si="6"/>
        <v>71.881548555980018</v>
      </c>
      <c r="BD22" s="14">
        <f t="shared" si="7"/>
        <v>877.48042357220004</v>
      </c>
      <c r="BF22" s="15">
        <f t="shared" si="8"/>
        <v>73.68043387542501</v>
      </c>
      <c r="BG22" s="16">
        <f t="shared" si="9"/>
        <v>803.06377047973012</v>
      </c>
      <c r="BI22">
        <v>58</v>
      </c>
      <c r="BJ22" t="s">
        <v>50</v>
      </c>
      <c r="BK22" s="2">
        <v>45748.862222222226</v>
      </c>
      <c r="BL22">
        <v>128</v>
      </c>
      <c r="BM22" t="s">
        <v>13</v>
      </c>
      <c r="BN22">
        <v>0</v>
      </c>
      <c r="BO22">
        <v>2.851</v>
      </c>
      <c r="BP22" s="3">
        <v>951870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25">
      <c r="A23">
        <v>59</v>
      </c>
      <c r="B23" t="s">
        <v>51</v>
      </c>
      <c r="C23" s="2">
        <v>45748.883449074077</v>
      </c>
      <c r="D23">
        <v>323</v>
      </c>
      <c r="E23" t="s">
        <v>13</v>
      </c>
      <c r="F23">
        <v>0</v>
      </c>
      <c r="G23">
        <v>6.0090000000000003</v>
      </c>
      <c r="H23" s="3">
        <v>15111</v>
      </c>
      <c r="I23">
        <v>3.4000000000000002E-2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51</v>
      </c>
      <c r="Q23" s="2">
        <v>45748.883449074077</v>
      </c>
      <c r="R23">
        <v>323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51</v>
      </c>
      <c r="AE23" s="2">
        <v>45748.883449074077</v>
      </c>
      <c r="AF23">
        <v>323</v>
      </c>
      <c r="AG23" t="s">
        <v>13</v>
      </c>
      <c r="AH23">
        <v>0</v>
      </c>
      <c r="AI23">
        <v>12.17</v>
      </c>
      <c r="AJ23" s="3">
        <v>27360</v>
      </c>
      <c r="AK23">
        <v>5.8959999999999999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43.646647969577003</v>
      </c>
      <c r="AU23" s="16">
        <f t="shared" si="1"/>
        <v>6059.1396897280001</v>
      </c>
      <c r="AW23" s="6">
        <f t="shared" si="2"/>
        <v>32.99223730946666</v>
      </c>
      <c r="AX23" s="7">
        <f t="shared" si="3"/>
        <v>5532.5085038079997</v>
      </c>
      <c r="AZ23" s="11">
        <f t="shared" si="4"/>
        <v>35.202677159783001</v>
      </c>
      <c r="BA23" s="12">
        <f t="shared" si="5"/>
        <v>6312.6974054399998</v>
      </c>
      <c r="BC23" s="13">
        <f t="shared" si="6"/>
        <v>39.419843737695203</v>
      </c>
      <c r="BD23" s="14">
        <f t="shared" si="7"/>
        <v>5598.1355379199995</v>
      </c>
      <c r="BF23" s="15">
        <f t="shared" si="8"/>
        <v>43.646647969577003</v>
      </c>
      <c r="BG23" s="16">
        <f t="shared" si="9"/>
        <v>6059.1396897280001</v>
      </c>
      <c r="BI23">
        <v>59</v>
      </c>
      <c r="BJ23" t="s">
        <v>51</v>
      </c>
      <c r="BK23" s="2">
        <v>45748.883449074077</v>
      </c>
      <c r="BL23">
        <v>323</v>
      </c>
      <c r="BM23" t="s">
        <v>13</v>
      </c>
      <c r="BN23">
        <v>0</v>
      </c>
      <c r="BO23">
        <v>2.847</v>
      </c>
      <c r="BP23" s="3">
        <v>1030212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25">
      <c r="A24">
        <v>60</v>
      </c>
      <c r="B24" t="s">
        <v>52</v>
      </c>
      <c r="C24" s="2">
        <v>45748.904687499999</v>
      </c>
      <c r="D24">
        <v>38</v>
      </c>
      <c r="E24" t="s">
        <v>13</v>
      </c>
      <c r="F24">
        <v>0</v>
      </c>
      <c r="G24">
        <v>6.0090000000000003</v>
      </c>
      <c r="H24" s="3">
        <v>26048</v>
      </c>
      <c r="I24">
        <v>5.8999999999999997E-2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52</v>
      </c>
      <c r="Q24" s="2">
        <v>45748.904687499999</v>
      </c>
      <c r="R24">
        <v>38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52</v>
      </c>
      <c r="AE24" s="2">
        <v>45748.904687499999</v>
      </c>
      <c r="AF24">
        <v>38</v>
      </c>
      <c r="AG24" t="s">
        <v>13</v>
      </c>
      <c r="AH24">
        <v>0</v>
      </c>
      <c r="AI24">
        <v>12.195</v>
      </c>
      <c r="AJ24" s="3">
        <v>2583</v>
      </c>
      <c r="AK24">
        <v>0.47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72.861290946048001</v>
      </c>
      <c r="AU24" s="16">
        <f t="shared" si="1"/>
        <v>453.82171040677008</v>
      </c>
      <c r="AW24" s="6">
        <f t="shared" si="2"/>
        <v>58.636057746595839</v>
      </c>
      <c r="AX24" s="7">
        <f t="shared" si="3"/>
        <v>430.03583339272001</v>
      </c>
      <c r="AZ24" s="11">
        <f t="shared" si="4"/>
        <v>67.774072174592007</v>
      </c>
      <c r="BA24" s="12">
        <f t="shared" si="5"/>
        <v>605.48895142709989</v>
      </c>
      <c r="BC24" s="13">
        <f t="shared" si="6"/>
        <v>70.996201689804806</v>
      </c>
      <c r="BD24" s="14">
        <f t="shared" si="7"/>
        <v>563.21602103780003</v>
      </c>
      <c r="BF24" s="15">
        <f t="shared" si="8"/>
        <v>72.861290946048001</v>
      </c>
      <c r="BG24" s="16">
        <f t="shared" si="9"/>
        <v>453.82171040677008</v>
      </c>
      <c r="BI24">
        <v>60</v>
      </c>
      <c r="BJ24" t="s">
        <v>52</v>
      </c>
      <c r="BK24" s="2">
        <v>45748.904687499999</v>
      </c>
      <c r="BL24">
        <v>38</v>
      </c>
      <c r="BM24" t="s">
        <v>13</v>
      </c>
      <c r="BN24">
        <v>0</v>
      </c>
      <c r="BO24">
        <v>2.8530000000000002</v>
      </c>
      <c r="BP24" s="3">
        <v>913621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25">
      <c r="A25">
        <v>61</v>
      </c>
      <c r="B25" t="s">
        <v>53</v>
      </c>
      <c r="C25" s="2">
        <v>45748.925891203704</v>
      </c>
      <c r="D25">
        <v>183</v>
      </c>
      <c r="E25" t="s">
        <v>13</v>
      </c>
      <c r="F25">
        <v>0</v>
      </c>
      <c r="G25">
        <v>6.0170000000000003</v>
      </c>
      <c r="H25" s="3">
        <v>25270</v>
      </c>
      <c r="I25">
        <v>5.7000000000000002E-2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53</v>
      </c>
      <c r="Q25" s="2">
        <v>45748.925891203704</v>
      </c>
      <c r="R25">
        <v>183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53</v>
      </c>
      <c r="AE25" s="2">
        <v>45748.925891203704</v>
      </c>
      <c r="AF25">
        <v>183</v>
      </c>
      <c r="AG25" t="s">
        <v>13</v>
      </c>
      <c r="AH25">
        <v>0</v>
      </c>
      <c r="AI25">
        <v>12.195</v>
      </c>
      <c r="AJ25" s="3">
        <v>6576</v>
      </c>
      <c r="AK25">
        <v>1.3460000000000001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5">
        <f t="shared" si="0"/>
        <v>70.785195327300002</v>
      </c>
      <c r="AU25" s="16">
        <f t="shared" si="1"/>
        <v>1361.2332279116802</v>
      </c>
      <c r="AW25" s="6">
        <f t="shared" si="2"/>
        <v>56.812529338634</v>
      </c>
      <c r="AX25" s="7">
        <f t="shared" si="3"/>
        <v>1254.45561883648</v>
      </c>
      <c r="AZ25" s="11">
        <f t="shared" si="4"/>
        <v>65.469580536700008</v>
      </c>
      <c r="BA25" s="12">
        <f t="shared" si="5"/>
        <v>1563.1005137663999</v>
      </c>
      <c r="BC25" s="13">
        <f t="shared" si="6"/>
        <v>68.752310146480013</v>
      </c>
      <c r="BD25" s="14">
        <f t="shared" si="7"/>
        <v>1379.5940221951998</v>
      </c>
      <c r="BF25" s="15">
        <f t="shared" si="8"/>
        <v>70.785195327300002</v>
      </c>
      <c r="BG25" s="16">
        <f t="shared" si="9"/>
        <v>1361.2332279116802</v>
      </c>
      <c r="BI25">
        <v>61</v>
      </c>
      <c r="BJ25" t="s">
        <v>53</v>
      </c>
      <c r="BK25" s="2">
        <v>45748.925891203704</v>
      </c>
      <c r="BL25">
        <v>183</v>
      </c>
      <c r="BM25" t="s">
        <v>13</v>
      </c>
      <c r="BN25">
        <v>0</v>
      </c>
      <c r="BO25">
        <v>2.86</v>
      </c>
      <c r="BP25" s="3">
        <v>910691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25">
      <c r="A26">
        <v>62</v>
      </c>
      <c r="B26" t="s">
        <v>54</v>
      </c>
      <c r="C26" s="2">
        <v>45748.947129629632</v>
      </c>
      <c r="D26">
        <v>302</v>
      </c>
      <c r="E26" t="s">
        <v>13</v>
      </c>
      <c r="F26">
        <v>0</v>
      </c>
      <c r="G26">
        <v>6.0149999999999997</v>
      </c>
      <c r="H26" s="3">
        <v>14118</v>
      </c>
      <c r="I26">
        <v>3.2000000000000001E-2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54</v>
      </c>
      <c r="Q26" s="2">
        <v>45748.947129629632</v>
      </c>
      <c r="R26">
        <v>302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54</v>
      </c>
      <c r="AE26" s="2">
        <v>45748.947129629632</v>
      </c>
      <c r="AF26">
        <v>302</v>
      </c>
      <c r="AG26" t="s">
        <v>13</v>
      </c>
      <c r="AH26">
        <v>0</v>
      </c>
      <c r="AI26">
        <v>12.175000000000001</v>
      </c>
      <c r="AJ26" s="3">
        <v>31217</v>
      </c>
      <c r="AK26">
        <v>6.7389999999999999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40.991055385987998</v>
      </c>
      <c r="AU26" s="16">
        <f t="shared" si="1"/>
        <v>6926.2921315627709</v>
      </c>
      <c r="AW26" s="6">
        <f t="shared" si="2"/>
        <v>30.663010934401036</v>
      </c>
      <c r="AX26" s="7">
        <f t="shared" si="3"/>
        <v>6323.9846322087196</v>
      </c>
      <c r="AZ26" s="11">
        <f t="shared" si="4"/>
        <v>32.226749633852002</v>
      </c>
      <c r="BA26" s="12">
        <f t="shared" si="5"/>
        <v>7150.7580533070995</v>
      </c>
      <c r="BC26" s="13">
        <f t="shared" si="6"/>
        <v>36.549518983548808</v>
      </c>
      <c r="BD26" s="14">
        <f t="shared" si="7"/>
        <v>6375.3098348778003</v>
      </c>
      <c r="BF26" s="15">
        <f t="shared" si="8"/>
        <v>40.991055385987998</v>
      </c>
      <c r="BG26" s="16">
        <f t="shared" si="9"/>
        <v>6926.2921315627709</v>
      </c>
      <c r="BI26">
        <v>62</v>
      </c>
      <c r="BJ26" t="s">
        <v>54</v>
      </c>
      <c r="BK26" s="2">
        <v>45748.947129629632</v>
      </c>
      <c r="BL26">
        <v>302</v>
      </c>
      <c r="BM26" t="s">
        <v>13</v>
      </c>
      <c r="BN26">
        <v>0</v>
      </c>
      <c r="BO26">
        <v>2.8540000000000001</v>
      </c>
      <c r="BP26" s="3">
        <v>1009537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25">
      <c r="A27">
        <v>63</v>
      </c>
      <c r="B27" t="s">
        <v>55</v>
      </c>
      <c r="C27" s="2">
        <v>45748.96837962963</v>
      </c>
      <c r="D27">
        <v>224</v>
      </c>
      <c r="E27" t="s">
        <v>13</v>
      </c>
      <c r="F27">
        <v>0</v>
      </c>
      <c r="G27">
        <v>6.0090000000000003</v>
      </c>
      <c r="H27" s="3">
        <v>18706</v>
      </c>
      <c r="I27">
        <v>4.2999999999999997E-2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55</v>
      </c>
      <c r="Q27" s="2">
        <v>45748.96837962963</v>
      </c>
      <c r="R27">
        <v>224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55</v>
      </c>
      <c r="AE27" s="2">
        <v>45748.96837962963</v>
      </c>
      <c r="AF27">
        <v>224</v>
      </c>
      <c r="AG27" t="s">
        <v>13</v>
      </c>
      <c r="AH27">
        <v>0</v>
      </c>
      <c r="AI27">
        <v>12.189</v>
      </c>
      <c r="AJ27" s="3">
        <v>7861</v>
      </c>
      <c r="AK27">
        <v>1.6279999999999999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53.256464503331998</v>
      </c>
      <c r="AU27" s="16">
        <f t="shared" si="1"/>
        <v>1652.9174035985302</v>
      </c>
      <c r="AW27" s="6">
        <f t="shared" si="2"/>
        <v>41.42350589132456</v>
      </c>
      <c r="AX27" s="7">
        <f t="shared" si="3"/>
        <v>1519.5916834080799</v>
      </c>
      <c r="AZ27" s="11">
        <f t="shared" si="4"/>
        <v>45.950542934428</v>
      </c>
      <c r="BA27" s="12">
        <f t="shared" si="5"/>
        <v>1868.1791540919</v>
      </c>
      <c r="BC27" s="13">
        <f t="shared" si="6"/>
        <v>49.806638710883206</v>
      </c>
      <c r="BD27" s="14">
        <f t="shared" si="7"/>
        <v>1641.9096398041997</v>
      </c>
      <c r="BF27" s="15">
        <f t="shared" si="8"/>
        <v>53.256464503331998</v>
      </c>
      <c r="BG27" s="16">
        <f t="shared" si="9"/>
        <v>1652.9174035985302</v>
      </c>
      <c r="BI27">
        <v>63</v>
      </c>
      <c r="BJ27" t="s">
        <v>55</v>
      </c>
      <c r="BK27" s="2">
        <v>45748.96837962963</v>
      </c>
      <c r="BL27">
        <v>224</v>
      </c>
      <c r="BM27" t="s">
        <v>13</v>
      </c>
      <c r="BN27">
        <v>0</v>
      </c>
      <c r="BO27">
        <v>2.8519999999999999</v>
      </c>
      <c r="BP27" s="3">
        <v>929557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25">
      <c r="A28">
        <v>64</v>
      </c>
      <c r="B28" t="s">
        <v>56</v>
      </c>
      <c r="C28" s="2">
        <v>45748.989583333336</v>
      </c>
      <c r="D28">
        <v>251</v>
      </c>
      <c r="E28" t="s">
        <v>13</v>
      </c>
      <c r="F28">
        <v>0</v>
      </c>
      <c r="G28">
        <v>6.0170000000000003</v>
      </c>
      <c r="H28" s="3">
        <v>15109</v>
      </c>
      <c r="I28">
        <v>3.4000000000000002E-2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56</v>
      </c>
      <c r="Q28" s="2">
        <v>45748.989583333336</v>
      </c>
      <c r="R28">
        <v>251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56</v>
      </c>
      <c r="AE28" s="2">
        <v>45748.989583333336</v>
      </c>
      <c r="AF28">
        <v>251</v>
      </c>
      <c r="AG28" t="s">
        <v>13</v>
      </c>
      <c r="AH28">
        <v>0</v>
      </c>
      <c r="AI28">
        <v>12.175000000000001</v>
      </c>
      <c r="AJ28" s="3">
        <v>29331</v>
      </c>
      <c r="AK28">
        <v>6.327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43.641299865297</v>
      </c>
      <c r="AU28" s="16">
        <f t="shared" si="1"/>
        <v>6502.4534079817304</v>
      </c>
      <c r="AW28" s="6">
        <f t="shared" si="2"/>
        <v>32.98754617730426</v>
      </c>
      <c r="AX28" s="7">
        <f t="shared" si="3"/>
        <v>5937.0626510432803</v>
      </c>
      <c r="AZ28" s="11">
        <f t="shared" si="4"/>
        <v>35.196686473663007</v>
      </c>
      <c r="BA28" s="12">
        <f t="shared" si="5"/>
        <v>6742.6577214278996</v>
      </c>
      <c r="BC28" s="13">
        <f t="shared" si="6"/>
        <v>39.414063192767209</v>
      </c>
      <c r="BD28" s="14">
        <f t="shared" si="7"/>
        <v>5995.5086078521999</v>
      </c>
      <c r="BF28" s="15">
        <f t="shared" si="8"/>
        <v>43.641299865297</v>
      </c>
      <c r="BG28" s="16">
        <f t="shared" si="9"/>
        <v>6502.4534079817304</v>
      </c>
      <c r="BI28">
        <v>64</v>
      </c>
      <c r="BJ28" t="s">
        <v>56</v>
      </c>
      <c r="BK28" s="2">
        <v>45748.989583333336</v>
      </c>
      <c r="BL28">
        <v>251</v>
      </c>
      <c r="BM28" t="s">
        <v>13</v>
      </c>
      <c r="BN28">
        <v>0</v>
      </c>
      <c r="BO28">
        <v>2.851</v>
      </c>
      <c r="BP28" s="3">
        <v>1079871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25">
      <c r="A29">
        <v>65</v>
      </c>
      <c r="B29" t="s">
        <v>57</v>
      </c>
      <c r="C29" s="2">
        <v>45749.010810185187</v>
      </c>
      <c r="D29">
        <v>361</v>
      </c>
      <c r="E29" t="s">
        <v>13</v>
      </c>
      <c r="F29">
        <v>0</v>
      </c>
      <c r="G29">
        <v>6.008</v>
      </c>
      <c r="H29" s="3">
        <v>26807</v>
      </c>
      <c r="I29">
        <v>6.0999999999999999E-2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57</v>
      </c>
      <c r="Q29" s="2">
        <v>45749.010810185187</v>
      </c>
      <c r="R29">
        <v>361</v>
      </c>
      <c r="S29" t="s">
        <v>13</v>
      </c>
      <c r="T29">
        <v>0</v>
      </c>
      <c r="U29">
        <v>6</v>
      </c>
      <c r="V29">
        <v>247</v>
      </c>
      <c r="W29">
        <v>0.152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57</v>
      </c>
      <c r="AE29" s="2">
        <v>45749.010810185187</v>
      </c>
      <c r="AF29">
        <v>361</v>
      </c>
      <c r="AG29" t="s">
        <v>13</v>
      </c>
      <c r="AH29">
        <v>0</v>
      </c>
      <c r="AI29">
        <v>12.194000000000001</v>
      </c>
      <c r="AJ29" s="3">
        <v>8311</v>
      </c>
      <c r="AK29">
        <v>1.726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74.886378189512996</v>
      </c>
      <c r="AU29" s="16">
        <f t="shared" si="1"/>
        <v>1755.0253015805301</v>
      </c>
      <c r="AW29" s="6">
        <f t="shared" si="2"/>
        <v>60.414958727845537</v>
      </c>
      <c r="AX29" s="7">
        <f t="shared" si="3"/>
        <v>1612.4209641600798</v>
      </c>
      <c r="AZ29" s="11">
        <f t="shared" si="4"/>
        <v>70.020444752326995</v>
      </c>
      <c r="BA29" s="12">
        <f t="shared" si="5"/>
        <v>1974.6599319519</v>
      </c>
      <c r="BC29" s="13">
        <f t="shared" si="6"/>
        <v>73.184956916088808</v>
      </c>
      <c r="BD29" s="14">
        <f t="shared" si="7"/>
        <v>1733.7244512841999</v>
      </c>
      <c r="BF29" s="15">
        <f t="shared" si="8"/>
        <v>74.886378189512996</v>
      </c>
      <c r="BG29" s="16">
        <f t="shared" si="9"/>
        <v>1755.0253015805301</v>
      </c>
      <c r="BI29">
        <v>65</v>
      </c>
      <c r="BJ29" t="s">
        <v>57</v>
      </c>
      <c r="BK29" s="2">
        <v>45749.010810185187</v>
      </c>
      <c r="BL29">
        <v>361</v>
      </c>
      <c r="BM29" t="s">
        <v>13</v>
      </c>
      <c r="BN29">
        <v>0</v>
      </c>
      <c r="BO29">
        <v>2.8519999999999999</v>
      </c>
      <c r="BP29" s="3">
        <v>919896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25">
      <c r="A30">
        <v>66</v>
      </c>
      <c r="B30" t="s">
        <v>58</v>
      </c>
      <c r="C30" s="2">
        <v>45749.032048611109</v>
      </c>
      <c r="D30">
        <v>371</v>
      </c>
      <c r="E30" t="s">
        <v>13</v>
      </c>
      <c r="F30">
        <v>0</v>
      </c>
      <c r="G30">
        <v>6.0110000000000001</v>
      </c>
      <c r="H30" s="3">
        <v>15379</v>
      </c>
      <c r="I30">
        <v>3.5000000000000003E-2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58</v>
      </c>
      <c r="Q30" s="2">
        <v>45749.032048611109</v>
      </c>
      <c r="R30">
        <v>371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58</v>
      </c>
      <c r="AE30" s="2">
        <v>45749.032048611109</v>
      </c>
      <c r="AF30">
        <v>371</v>
      </c>
      <c r="AG30" t="s">
        <v>13</v>
      </c>
      <c r="AH30">
        <v>0</v>
      </c>
      <c r="AI30">
        <v>12.169</v>
      </c>
      <c r="AJ30" s="3">
        <v>31271</v>
      </c>
      <c r="AK30">
        <v>6.7510000000000003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44.363274912416998</v>
      </c>
      <c r="AU30" s="16">
        <f t="shared" si="1"/>
        <v>6938.4223521101303</v>
      </c>
      <c r="AW30" s="6">
        <f t="shared" si="2"/>
        <v>33.620843191353856</v>
      </c>
      <c r="AX30" s="7">
        <f t="shared" si="3"/>
        <v>6335.06031874568</v>
      </c>
      <c r="AZ30" s="11">
        <f t="shared" si="4"/>
        <v>36.005314988143006</v>
      </c>
      <c r="BA30" s="12">
        <f t="shared" si="5"/>
        <v>7162.3950113598994</v>
      </c>
      <c r="BC30" s="13">
        <f t="shared" si="6"/>
        <v>40.194415860479204</v>
      </c>
      <c r="BD30" s="14">
        <f t="shared" si="7"/>
        <v>6386.1780486281996</v>
      </c>
      <c r="BF30" s="15">
        <f t="shared" si="8"/>
        <v>44.363274912416998</v>
      </c>
      <c r="BG30" s="16">
        <f t="shared" si="9"/>
        <v>6938.4223521101303</v>
      </c>
      <c r="BI30">
        <v>66</v>
      </c>
      <c r="BJ30" t="s">
        <v>58</v>
      </c>
      <c r="BK30" s="2">
        <v>45749.032048611109</v>
      </c>
      <c r="BL30">
        <v>371</v>
      </c>
      <c r="BM30" t="s">
        <v>13</v>
      </c>
      <c r="BN30">
        <v>0</v>
      </c>
      <c r="BO30">
        <v>2.8220000000000001</v>
      </c>
      <c r="BP30" s="3">
        <v>1556758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25">
      <c r="A31">
        <v>67</v>
      </c>
      <c r="B31" t="s">
        <v>59</v>
      </c>
      <c r="C31" s="2">
        <v>45749.053252314814</v>
      </c>
      <c r="D31">
        <v>377</v>
      </c>
      <c r="E31" t="s">
        <v>13</v>
      </c>
      <c r="F31">
        <v>0</v>
      </c>
      <c r="G31">
        <v>6.01</v>
      </c>
      <c r="H31" s="3">
        <v>14924</v>
      </c>
      <c r="I31">
        <v>3.4000000000000002E-2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59</v>
      </c>
      <c r="Q31" s="2">
        <v>45749.053252314814</v>
      </c>
      <c r="R31">
        <v>377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59</v>
      </c>
      <c r="AE31" s="2">
        <v>45749.053252314814</v>
      </c>
      <c r="AF31">
        <v>377</v>
      </c>
      <c r="AG31" t="s">
        <v>13</v>
      </c>
      <c r="AH31">
        <v>0</v>
      </c>
      <c r="AI31">
        <v>12.17</v>
      </c>
      <c r="AJ31" s="3">
        <v>29542</v>
      </c>
      <c r="AK31">
        <v>6.3730000000000002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43.146591120911999</v>
      </c>
      <c r="AU31" s="16">
        <f t="shared" si="1"/>
        <v>6549.8885504805203</v>
      </c>
      <c r="AW31" s="6">
        <f t="shared" si="2"/>
        <v>32.553613666000956</v>
      </c>
      <c r="AX31" s="7">
        <f t="shared" si="3"/>
        <v>5980.3593364227199</v>
      </c>
      <c r="AZ31" s="11">
        <f t="shared" si="4"/>
        <v>34.642493451248001</v>
      </c>
      <c r="BA31" s="12">
        <f t="shared" si="5"/>
        <v>6788.475954639599</v>
      </c>
      <c r="BC31" s="13">
        <f t="shared" si="6"/>
        <v>38.879352795891201</v>
      </c>
      <c r="BD31" s="14">
        <f t="shared" si="7"/>
        <v>6038.0207601128004</v>
      </c>
      <c r="BF31" s="15">
        <f t="shared" si="8"/>
        <v>43.146591120911999</v>
      </c>
      <c r="BG31" s="16">
        <f t="shared" si="9"/>
        <v>6549.8885504805203</v>
      </c>
      <c r="BI31">
        <v>67</v>
      </c>
      <c r="BJ31" t="s">
        <v>59</v>
      </c>
      <c r="BK31" s="2">
        <v>45749.053252314814</v>
      </c>
      <c r="BL31">
        <v>377</v>
      </c>
      <c r="BM31" t="s">
        <v>13</v>
      </c>
      <c r="BN31">
        <v>0</v>
      </c>
      <c r="BO31">
        <v>2.843</v>
      </c>
      <c r="BP31" s="3">
        <v>1104595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Analytical Lab</cp:lastModifiedBy>
  <dcterms:created xsi:type="dcterms:W3CDTF">2020-10-28T13:32:09Z</dcterms:created>
  <dcterms:modified xsi:type="dcterms:W3CDTF">2025-04-08T16:46:00Z</dcterms:modified>
</cp:coreProperties>
</file>